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20" yWindow="-15" windowWidth="7410" windowHeight="7815" activeTab="1"/>
  </bookViews>
  <sheets>
    <sheet name="CROISE DYNAMIQUE" sheetId="10" r:id="rId1"/>
    <sheet name="Usine Italie" sheetId="11" r:id="rId2"/>
    <sheet name="Liste concurrents" sheetId="1" r:id="rId3"/>
    <sheet name="MVV" sheetId="4" r:id="rId4"/>
    <sheet name="DPM" sheetId="5" r:id="rId5"/>
    <sheet name="MVV + DPM" sheetId="6" r:id="rId6"/>
    <sheet name="EP + BENNE" sheetId="7" r:id="rId7"/>
    <sheet name="TAL" sheetId="8" r:id="rId8"/>
    <sheet name="BETAILLERES" sheetId="9" r:id="rId9"/>
    <sheet name="Feuil2" sheetId="2" r:id="rId10"/>
  </sheets>
  <definedNames>
    <definedName name="_xlnm._FilterDatabase" localSheetId="2" hidden="1">'Liste concurrents'!$A$1:$U$258</definedName>
    <definedName name="_xlnm.Print_Titles" localSheetId="2">'Liste concurrents'!$1:$1</definedName>
    <definedName name="_xlnm.Print_Area" localSheetId="2">'Liste concurrents'!$A$1:$U$218</definedName>
  </definedNames>
  <calcPr calcId="145621"/>
  <pivotCaches>
    <pivotCache cacheId="0" r:id="rId11"/>
  </pivotCaches>
</workbook>
</file>

<file path=xl/calcChain.xml><?xml version="1.0" encoding="utf-8"?>
<calcChain xmlns="http://schemas.openxmlformats.org/spreadsheetml/2006/main">
  <c r="L231" i="1" l="1"/>
  <c r="L230" i="1"/>
  <c r="L229" i="1"/>
  <c r="L228" i="1"/>
  <c r="L227" i="1"/>
  <c r="L226" i="1"/>
  <c r="L225" i="1"/>
  <c r="L224" i="1"/>
  <c r="L223" i="1"/>
  <c r="L222" i="1"/>
  <c r="K231" i="1"/>
  <c r="K230" i="1"/>
  <c r="K229" i="1"/>
  <c r="K228" i="1"/>
  <c r="K227" i="1"/>
  <c r="K226" i="1"/>
  <c r="K225" i="1"/>
  <c r="K224" i="1"/>
  <c r="K223" i="1"/>
  <c r="K222" i="1"/>
  <c r="J231" i="1"/>
  <c r="J230" i="1"/>
  <c r="J229" i="1"/>
  <c r="J228" i="1"/>
  <c r="J227" i="1"/>
  <c r="J226" i="1"/>
  <c r="J225" i="1"/>
  <c r="J224" i="1"/>
  <c r="J223" i="1"/>
  <c r="J222" i="1"/>
  <c r="O219" i="1"/>
  <c r="D251" i="1" s="1"/>
  <c r="D249" i="1"/>
  <c r="D250" i="1"/>
  <c r="D253" i="1"/>
  <c r="B253" i="1"/>
  <c r="B250" i="1"/>
  <c r="B249" i="1"/>
  <c r="M219" i="1"/>
  <c r="B252" i="1" s="1"/>
  <c r="D245" i="1"/>
  <c r="D244" i="1"/>
  <c r="D243" i="1"/>
  <c r="D242" i="1"/>
  <c r="D241" i="1"/>
  <c r="B245" i="1"/>
  <c r="B243" i="1"/>
  <c r="B244" i="1"/>
  <c r="B242" i="1"/>
  <c r="B241" i="1"/>
  <c r="C234" i="1"/>
  <c r="D234" i="1"/>
  <c r="E234" i="1"/>
  <c r="F234" i="1"/>
  <c r="G234" i="1"/>
  <c r="C235" i="1"/>
  <c r="D235" i="1"/>
  <c r="E235" i="1"/>
  <c r="F235" i="1"/>
  <c r="G235" i="1"/>
  <c r="C236" i="1"/>
  <c r="D236" i="1"/>
  <c r="E236" i="1"/>
  <c r="F236" i="1"/>
  <c r="G236" i="1"/>
  <c r="C237" i="1"/>
  <c r="D237" i="1"/>
  <c r="E237" i="1"/>
  <c r="F237" i="1"/>
  <c r="G237" i="1"/>
  <c r="B237" i="1"/>
  <c r="B236" i="1"/>
  <c r="B235" i="1"/>
  <c r="B234" i="1"/>
  <c r="D252" i="1" l="1"/>
  <c r="D254" i="1" s="1"/>
  <c r="B251" i="1"/>
  <c r="B254" i="1" s="1"/>
  <c r="B246" i="1"/>
  <c r="H237" i="1"/>
  <c r="H236" i="1"/>
  <c r="H235" i="1"/>
  <c r="H234" i="1"/>
  <c r="I231" i="1"/>
  <c r="I230" i="1"/>
  <c r="I229" i="1"/>
  <c r="I228" i="1"/>
  <c r="H231" i="1"/>
  <c r="H230" i="1"/>
  <c r="H229" i="1"/>
  <c r="H228" i="1"/>
  <c r="G231" i="1"/>
  <c r="G230" i="1"/>
  <c r="G229" i="1"/>
  <c r="G228" i="1"/>
  <c r="F231" i="1"/>
  <c r="F230" i="1"/>
  <c r="F229" i="1"/>
  <c r="F228" i="1"/>
  <c r="E231" i="1"/>
  <c r="E230" i="1"/>
  <c r="E229" i="1"/>
  <c r="E228" i="1"/>
  <c r="D231" i="1"/>
  <c r="D230" i="1"/>
  <c r="D229" i="1"/>
  <c r="D228" i="1"/>
  <c r="C228" i="1"/>
  <c r="C229" i="1"/>
  <c r="C230" i="1"/>
  <c r="C231" i="1"/>
  <c r="I227" i="1"/>
  <c r="I226" i="1"/>
  <c r="I225" i="1"/>
  <c r="I224" i="1"/>
  <c r="I223" i="1"/>
  <c r="I222" i="1"/>
  <c r="H227" i="1"/>
  <c r="H226" i="1"/>
  <c r="H225" i="1"/>
  <c r="H224" i="1"/>
  <c r="H223" i="1"/>
  <c r="H222" i="1"/>
  <c r="G223" i="1"/>
  <c r="G222" i="1"/>
  <c r="F227" i="1"/>
  <c r="F226" i="1"/>
  <c r="F225" i="1"/>
  <c r="F222" i="1"/>
  <c r="F224" i="1"/>
  <c r="F223" i="1"/>
  <c r="E227" i="1"/>
  <c r="E226" i="1"/>
  <c r="E225" i="1"/>
  <c r="E224" i="1"/>
  <c r="E223" i="1"/>
  <c r="E222" i="1"/>
  <c r="D227" i="1"/>
  <c r="D226" i="1"/>
  <c r="D225" i="1"/>
  <c r="D224" i="1"/>
  <c r="D223" i="1"/>
  <c r="D222" i="1"/>
  <c r="C227" i="1"/>
  <c r="C226" i="1"/>
  <c r="C225" i="1"/>
  <c r="C224" i="1"/>
  <c r="C223" i="1"/>
  <c r="C222" i="1"/>
  <c r="C219" i="1"/>
  <c r="B223" i="1" s="1"/>
  <c r="D219" i="1"/>
  <c r="G224" i="1" s="1"/>
  <c r="E219" i="1"/>
  <c r="G225" i="1" s="1"/>
  <c r="F219" i="1"/>
  <c r="G226" i="1" s="1"/>
  <c r="G219" i="1"/>
  <c r="B227" i="1" s="1"/>
  <c r="H219" i="1"/>
  <c r="I219" i="1"/>
  <c r="J219" i="1"/>
  <c r="K219" i="1"/>
  <c r="B219" i="1"/>
  <c r="B222" i="1" s="1"/>
  <c r="B230" i="1" l="1"/>
  <c r="B231" i="1"/>
  <c r="B229" i="1"/>
  <c r="B228" i="1"/>
  <c r="E254" i="1"/>
  <c r="E253" i="1"/>
  <c r="E251" i="1"/>
  <c r="E250" i="1"/>
  <c r="C254" i="1"/>
  <c r="C252" i="1"/>
  <c r="C250" i="1"/>
  <c r="C249" i="1"/>
  <c r="C253" i="1"/>
  <c r="E249" i="1"/>
  <c r="E252" i="1"/>
  <c r="C251" i="1"/>
  <c r="B226" i="1"/>
  <c r="B224" i="1"/>
  <c r="G227" i="1"/>
  <c r="B225" i="1"/>
  <c r="C243" i="1" l="1"/>
  <c r="D246" i="1"/>
  <c r="E242" i="1" s="1"/>
  <c r="Q115" i="9"/>
  <c r="Q116" i="9" s="1"/>
  <c r="P115" i="9"/>
  <c r="P116" i="9"/>
  <c r="P118" i="9" s="1"/>
  <c r="P119" i="9" s="1"/>
  <c r="O115" i="9"/>
  <c r="O116" i="9"/>
  <c r="O117" i="9" s="1"/>
  <c r="N115" i="9"/>
  <c r="N116" i="9"/>
  <c r="N117" i="9" s="1"/>
  <c r="M115" i="9"/>
  <c r="M116" i="9" s="1"/>
  <c r="L115" i="9"/>
  <c r="L116" i="9" s="1"/>
  <c r="K115" i="9"/>
  <c r="K116" i="9"/>
  <c r="K117" i="9" s="1"/>
  <c r="Q115" i="8"/>
  <c r="Q116" i="8"/>
  <c r="Q117" i="8" s="1"/>
  <c r="P115" i="8"/>
  <c r="P116" i="8" s="1"/>
  <c r="O115" i="8"/>
  <c r="O116" i="8"/>
  <c r="O118" i="8" s="1"/>
  <c r="O119" i="8" s="1"/>
  <c r="N115" i="8"/>
  <c r="N116" i="8"/>
  <c r="N117" i="8" s="1"/>
  <c r="M115" i="8"/>
  <c r="M116" i="8"/>
  <c r="M117" i="8" s="1"/>
  <c r="L115" i="8"/>
  <c r="L116" i="8" s="1"/>
  <c r="K115" i="8"/>
  <c r="K116" i="8" s="1"/>
  <c r="Q115" i="7"/>
  <c r="Q116" i="7"/>
  <c r="Q118" i="7" s="1"/>
  <c r="P115" i="7"/>
  <c r="P116" i="7"/>
  <c r="O115" i="7"/>
  <c r="O116" i="7" s="1"/>
  <c r="N115" i="7"/>
  <c r="N116" i="7"/>
  <c r="N117" i="7" s="1"/>
  <c r="M115" i="7"/>
  <c r="M116" i="7"/>
  <c r="M118" i="7" s="1"/>
  <c r="L115" i="7"/>
  <c r="L116" i="7"/>
  <c r="L117" i="7" s="1"/>
  <c r="K115" i="7"/>
  <c r="K116" i="7" s="1"/>
  <c r="Q115" i="6"/>
  <c r="Q116" i="6" s="1"/>
  <c r="P115" i="6"/>
  <c r="P116" i="6"/>
  <c r="P117" i="6" s="1"/>
  <c r="O115" i="6"/>
  <c r="O116" i="6"/>
  <c r="O117" i="6" s="1"/>
  <c r="N115" i="6"/>
  <c r="N116" i="6" s="1"/>
  <c r="M115" i="6"/>
  <c r="M116" i="6"/>
  <c r="M118" i="6" s="1"/>
  <c r="M119" i="6" s="1"/>
  <c r="L115" i="6"/>
  <c r="L116" i="6"/>
  <c r="L117" i="6" s="1"/>
  <c r="K115" i="6"/>
  <c r="K116" i="6"/>
  <c r="K117" i="6" s="1"/>
  <c r="Q115" i="5"/>
  <c r="Q116" i="5" s="1"/>
  <c r="P115" i="5"/>
  <c r="P116" i="5" s="1"/>
  <c r="O115" i="5"/>
  <c r="O116" i="5"/>
  <c r="O117" i="5" s="1"/>
  <c r="N115" i="5"/>
  <c r="N116" i="5"/>
  <c r="N117" i="5" s="1"/>
  <c r="M115" i="5"/>
  <c r="M116" i="5" s="1"/>
  <c r="L115" i="5"/>
  <c r="L116" i="5"/>
  <c r="L117" i="5" s="1"/>
  <c r="K115" i="5"/>
  <c r="K116" i="5"/>
  <c r="Q117" i="7"/>
  <c r="P117" i="9"/>
  <c r="M117" i="7"/>
  <c r="M119" i="7" s="1"/>
  <c r="O117" i="8"/>
  <c r="M117" i="6"/>
  <c r="C245" i="1" l="1"/>
  <c r="C241" i="1"/>
  <c r="C242" i="1"/>
  <c r="C244" i="1"/>
  <c r="E241" i="1"/>
  <c r="E243" i="1"/>
  <c r="E245" i="1"/>
  <c r="E244" i="1"/>
  <c r="N118" i="5"/>
  <c r="N119" i="5" s="1"/>
  <c r="P117" i="5"/>
  <c r="L119" i="6"/>
  <c r="L118" i="6"/>
  <c r="N117" i="6"/>
  <c r="N118" i="6" s="1"/>
  <c r="M119" i="8"/>
  <c r="M118" i="8"/>
  <c r="M118" i="9"/>
  <c r="M117" i="9"/>
  <c r="L118" i="5"/>
  <c r="L119" i="5" s="1"/>
  <c r="Q117" i="5"/>
  <c r="Q117" i="6"/>
  <c r="Q118" i="6"/>
  <c r="O117" i="7"/>
  <c r="O118" i="7"/>
  <c r="N119" i="9"/>
  <c r="N118" i="9"/>
  <c r="Q119" i="7"/>
  <c r="O119" i="5"/>
  <c r="K119" i="6"/>
  <c r="K118" i="6"/>
  <c r="K118" i="7"/>
  <c r="K117" i="7"/>
  <c r="K117" i="8"/>
  <c r="K118" i="8"/>
  <c r="P117" i="8"/>
  <c r="P118" i="8" s="1"/>
  <c r="K118" i="5"/>
  <c r="M117" i="5"/>
  <c r="M118" i="5"/>
  <c r="P118" i="6"/>
  <c r="P119" i="6" s="1"/>
  <c r="L118" i="7"/>
  <c r="L119" i="7" s="1"/>
  <c r="N118" i="7"/>
  <c r="N119" i="7"/>
  <c r="L117" i="8"/>
  <c r="Q118" i="8"/>
  <c r="Q119" i="8"/>
  <c r="L117" i="9"/>
  <c r="L118" i="9"/>
  <c r="Q117" i="9"/>
  <c r="O118" i="6"/>
  <c r="O119" i="6" s="1"/>
  <c r="K117" i="5"/>
  <c r="K118" i="9"/>
  <c r="K119" i="9" s="1"/>
  <c r="N118" i="8"/>
  <c r="N119" i="8" s="1"/>
  <c r="P117" i="7"/>
  <c r="P118" i="7" s="1"/>
  <c r="O118" i="5"/>
  <c r="O118" i="9"/>
  <c r="O119" i="9" s="1"/>
  <c r="C246" i="1" l="1"/>
  <c r="E246" i="1"/>
  <c r="P119" i="5"/>
  <c r="K119" i="5"/>
  <c r="K119" i="8"/>
  <c r="O119" i="7"/>
  <c r="Q118" i="5"/>
  <c r="Q119" i="5" s="1"/>
  <c r="M119" i="9"/>
  <c r="P118" i="5"/>
  <c r="P119" i="7"/>
  <c r="P119" i="8"/>
  <c r="N119" i="6"/>
  <c r="Q118" i="9"/>
  <c r="Q119" i="9" s="1"/>
  <c r="L119" i="9"/>
  <c r="L118" i="8"/>
  <c r="L119" i="8" s="1"/>
  <c r="M119" i="5"/>
  <c r="K119" i="7"/>
  <c r="Q119" i="6"/>
</calcChain>
</file>

<file path=xl/sharedStrings.xml><?xml version="1.0" encoding="utf-8"?>
<sst xmlns="http://schemas.openxmlformats.org/spreadsheetml/2006/main" count="6498" uniqueCount="1109">
  <si>
    <t>LEGRAND</t>
  </si>
  <si>
    <t>FRUGES</t>
  </si>
  <si>
    <t>MAUGUIN CONSTRUCTEUR</t>
  </si>
  <si>
    <t>SAINT BERTHEVIN</t>
  </si>
  <si>
    <t>MIRO-SERMAP SA</t>
  </si>
  <si>
    <t>PIERREFONTAINE LES VARANS</t>
  </si>
  <si>
    <t>OEHLER MASCHINEN E.K</t>
  </si>
  <si>
    <t>OFFENBURG-WINDSCHLÄG</t>
  </si>
  <si>
    <t>PICHON SA</t>
  </si>
  <si>
    <t>GUIPAVAS</t>
  </si>
  <si>
    <t>ASSISTANCE BOIS DE CHAUFFAGE</t>
  </si>
  <si>
    <t>GELLES</t>
  </si>
  <si>
    <t>BACCHETTI</t>
  </si>
  <si>
    <t>CERBARA DI CITTA DI CASTELLO</t>
  </si>
  <si>
    <t>BGU MASCHINEN SÜDHARZER MASCHINENBAU</t>
  </si>
  <si>
    <t>NORDHAUSEN</t>
  </si>
  <si>
    <t>BLANC SARL</t>
  </si>
  <si>
    <t>SAINT GERMAIN DU PUY</t>
  </si>
  <si>
    <t>CDER INFORMATIQUE - AGRIMAP</t>
  </si>
  <si>
    <t>CHALONS EN CHAMPAGNE CEDEX</t>
  </si>
  <si>
    <t>CLAUZIER SARL</t>
  </si>
  <si>
    <t>POLIGNAC</t>
  </si>
  <si>
    <t>DAPELEC - RDS</t>
  </si>
  <si>
    <t>VIENNE</t>
  </si>
  <si>
    <t>ENTRAID</t>
  </si>
  <si>
    <t>BRIOL</t>
  </si>
  <si>
    <t>OLDENDORF</t>
  </si>
  <si>
    <t>VAKUTEC Gülletechnik GmbH</t>
  </si>
  <si>
    <t>Pernsteinerstrasse 14</t>
  </si>
  <si>
    <t>Österreich</t>
  </si>
  <si>
    <t>Tel: +43/7587/7770-0</t>
  </si>
  <si>
    <t xml:space="preserve">Fax: +43/7587/7770-27 </t>
  </si>
  <si>
    <t> Nussbach</t>
  </si>
  <si>
    <t xml:space="preserve">info@vakutec.at </t>
  </si>
  <si>
    <t xml:space="preserve">www.vakutec.at </t>
  </si>
  <si>
    <t>Landmaschinen Wienhoff GmbH</t>
  </si>
  <si>
    <t>Lingener Str.14</t>
  </si>
  <si>
    <t>Deutschland</t>
  </si>
  <si>
    <t>Tel: +49/(0)5963/1491</t>
  </si>
  <si>
    <t xml:space="preserve">Fax: +49/(0)5963/1502 </t>
  </si>
  <si>
    <t> Bawinkel</t>
  </si>
  <si>
    <t>Tonnes à lisers</t>
  </si>
  <si>
    <t xml:space="preserve">info@zunhammer.de </t>
  </si>
  <si>
    <t>www.zunhammer.de</t>
  </si>
  <si>
    <t>Belimpex Handels-GmbH</t>
  </si>
  <si>
    <t>Gräfestr. 33</t>
  </si>
  <si>
    <t>Tel: +49/(0)34364/8050</t>
  </si>
  <si>
    <t xml:space="preserve">Fax: +49/(0)34364/80514 </t>
  </si>
  <si>
    <t>Leipzig</t>
  </si>
  <si>
    <t>04129 </t>
  </si>
  <si>
    <t xml:space="preserve">vertrieb@belimpex.de </t>
  </si>
  <si>
    <t xml:space="preserve">www.belimpex.de </t>
  </si>
  <si>
    <t>L. Bergmann GmbH &amp; Co. KG Maschinenfabrik</t>
  </si>
  <si>
    <t>Hauptstr. 64-66</t>
  </si>
  <si>
    <t>Tel: +49/(0)4444/2008-0</t>
  </si>
  <si>
    <t xml:space="preserve">Fax: +49/(0)4444/2008-88 </t>
  </si>
  <si>
    <t> Goldenstedt</t>
  </si>
  <si>
    <t>www.l-bergmann.de</t>
  </si>
  <si>
    <t>info@l-bergmann.de</t>
  </si>
  <si>
    <t>BRIRI GmbH Maschinenbau - Fahrzeugbau</t>
  </si>
  <si>
    <t>Mäske 4</t>
  </si>
  <si>
    <t>Tel: +49/(0)5963/94010</t>
  </si>
  <si>
    <t xml:space="preserve">Fax: +49/(0)5963/1582 </t>
  </si>
  <si>
    <t xml:space="preserve">www.briri.de </t>
  </si>
  <si>
    <t>Briri-Bawinkel@t-online.de</t>
  </si>
  <si>
    <t>Epandeurs à fumier, tonnes à lisier</t>
  </si>
  <si>
    <t>FARMTECH TEHNOSTROJ - Heissenberger &amp; Pretzler d.o.o.</t>
  </si>
  <si>
    <t>Presernova 40</t>
  </si>
  <si>
    <t>Slowenien</t>
  </si>
  <si>
    <t>Tel: +386/25/849100</t>
  </si>
  <si>
    <t xml:space="preserve">Fax: +386/25/811675 </t>
  </si>
  <si>
    <t>Ljutomer</t>
  </si>
  <si>
    <t>9240 </t>
  </si>
  <si>
    <t xml:space="preserve">www.tehnostroj.si </t>
  </si>
  <si>
    <t>info@tehnostroj.si</t>
  </si>
  <si>
    <t>Epandeurs à fumier , tonnes à lisier</t>
  </si>
  <si>
    <t>Schuitemaker Machines B.V.</t>
  </si>
  <si>
    <t>Morsweg 18</t>
  </si>
  <si>
    <t>Niederlande</t>
  </si>
  <si>
    <t>Tel: +31/548/514125</t>
  </si>
  <si>
    <t xml:space="preserve">Fax: +31/548/516840 </t>
  </si>
  <si>
    <t xml:space="preserve"> AG Rijssen</t>
  </si>
  <si>
    <t>www.schuitemaker-machines.nl</t>
  </si>
  <si>
    <t>info@schuitemaker-machines.nl</t>
  </si>
  <si>
    <t>Epandeurs à fumier</t>
  </si>
  <si>
    <t>SIP STROJNA INDUSTRIJA d.d.</t>
  </si>
  <si>
    <t>Juhartova Ulica 2</t>
  </si>
  <si>
    <t>Tel: +386/3/7038500</t>
  </si>
  <si>
    <t xml:space="preserve">Fax: +386/3/7038663 </t>
  </si>
  <si>
    <t> Sempeter</t>
  </si>
  <si>
    <t>www.sip.si</t>
  </si>
  <si>
    <t>Albert Tebbe GmbH &amp; Co. KGMaschinenfabrik</t>
  </si>
  <si>
    <t>Teichhausweg 1</t>
  </si>
  <si>
    <t>Tel: +49/(0)5402/9922-0</t>
  </si>
  <si>
    <t xml:space="preserve">Fax: +49/(0)5402/992221 </t>
  </si>
  <si>
    <t> Bissendorf-Schledehausen</t>
  </si>
  <si>
    <t>www.tebbe-landmaschinen.de</t>
  </si>
  <si>
    <t>info@tebbe-landmaschinen.de</t>
  </si>
  <si>
    <t>Zemedelska a DopravniTechnika Spol. s.r.o. (ZDT)</t>
  </si>
  <si>
    <t>Zdarska 287</t>
  </si>
  <si>
    <t>Tschechien</t>
  </si>
  <si>
    <t>Tel: +420/566/667-110</t>
  </si>
  <si>
    <t xml:space="preserve">Fax: +420/566/667-239 </t>
  </si>
  <si>
    <t> Nové Veseli</t>
  </si>
  <si>
    <t>zdt@zdt.cz</t>
  </si>
  <si>
    <t>www.zdt.cz</t>
  </si>
  <si>
    <t>Effectif</t>
  </si>
  <si>
    <t>23(23)</t>
  </si>
  <si>
    <t>48(48)</t>
  </si>
  <si>
    <t>95(103)</t>
  </si>
  <si>
    <t>89(93)</t>
  </si>
  <si>
    <t>36(41)</t>
  </si>
  <si>
    <t>7(7)</t>
  </si>
  <si>
    <t>49(49)</t>
  </si>
  <si>
    <t>5(5)</t>
  </si>
  <si>
    <t>163(152)</t>
  </si>
  <si>
    <t>32(26)</t>
  </si>
  <si>
    <t>31(33)</t>
  </si>
  <si>
    <t>36(37)</t>
  </si>
  <si>
    <t>45(47)</t>
  </si>
  <si>
    <t>CA 2004</t>
  </si>
  <si>
    <t>CA 2005</t>
  </si>
  <si>
    <t>Résultat 05</t>
  </si>
  <si>
    <t>Résultat 03</t>
  </si>
  <si>
    <t>Résultat 04</t>
  </si>
  <si>
    <t>41(40)</t>
  </si>
  <si>
    <t>1568493(2m)</t>
  </si>
  <si>
    <t>28(25)</t>
  </si>
  <si>
    <t>COURNON D'AUVERGNE</t>
  </si>
  <si>
    <t>ESPAD</t>
  </si>
  <si>
    <t>CHAVENON</t>
  </si>
  <si>
    <t>FALARD INDUSTRIE</t>
  </si>
  <si>
    <t>SAINT ANDRE DE CORCY</t>
  </si>
  <si>
    <t>FEOR</t>
  </si>
  <si>
    <t>CASTELLO D'ARGILE</t>
  </si>
  <si>
    <t>GARAGE DELHOMME</t>
  </si>
  <si>
    <t>GIBLES</t>
  </si>
  <si>
    <t>GARAGE MICHEL LEBRETON</t>
  </si>
  <si>
    <t>GREENTECH</t>
  </si>
  <si>
    <t>SAN GIUSTINO</t>
  </si>
  <si>
    <t>HALL DE L'AUTO</t>
  </si>
  <si>
    <t>AUBIERE</t>
  </si>
  <si>
    <t>IRRIFRANCE INDUSTRIES</t>
  </si>
  <si>
    <t>PAULHAN</t>
  </si>
  <si>
    <t>LESSERTEUR SA</t>
  </si>
  <si>
    <t>NEUILLY L'EVEQUE</t>
  </si>
  <si>
    <t>MOYNE PICARD SARL</t>
  </si>
  <si>
    <t>SAINTE BLANDINE</t>
  </si>
  <si>
    <t>NAGEP</t>
  </si>
  <si>
    <t>NATCOVIC SARL</t>
  </si>
  <si>
    <t>LILLE</t>
  </si>
  <si>
    <t>PRESTIGE CARS</t>
  </si>
  <si>
    <t>TRIMBLE - ESPAD</t>
  </si>
  <si>
    <t>VENTURA MAQUINAS FORESTALES</t>
  </si>
  <si>
    <t>AIGUAVIVA (GIRONA)</t>
  </si>
  <si>
    <t>ACEMO</t>
  </si>
  <si>
    <t>PONTIVY CEDEX</t>
  </si>
  <si>
    <t>AGRITECH SRL</t>
  </si>
  <si>
    <t>CALVISANO (BS)</t>
  </si>
  <si>
    <t>AIMO KORTTEEN KONEPAJA OY</t>
  </si>
  <si>
    <t>YLIVIESKA</t>
  </si>
  <si>
    <t>ASSERVA</t>
  </si>
  <si>
    <t>EMK - EUROMARK</t>
  </si>
  <si>
    <t>BEDEE</t>
  </si>
  <si>
    <t>EURO BAGGING S.R.O</t>
  </si>
  <si>
    <t>KRIZANOV</t>
  </si>
  <si>
    <t>FOUQUET SA</t>
  </si>
  <si>
    <t>ST PIERRE SUR ORTHE</t>
  </si>
  <si>
    <t>LEGRAIN</t>
  </si>
  <si>
    <t>FOULBEC</t>
  </si>
  <si>
    <t>LES FILS DE PIERRE GARCIA</t>
  </si>
  <si>
    <t>LOISEAU ET CIE</t>
  </si>
  <si>
    <t>RORTHAIS</t>
  </si>
  <si>
    <t>MAURY SA</t>
  </si>
  <si>
    <t>LA LOUPE</t>
  </si>
  <si>
    <t>MORTENSEN MARIENLYST</t>
  </si>
  <si>
    <t>HOLSTED</t>
  </si>
  <si>
    <t>ORTEC SPRL</t>
  </si>
  <si>
    <t>MARCINELLE</t>
  </si>
  <si>
    <t>POLY-PLAST</t>
  </si>
  <si>
    <t>NUEIL LES AUBIERS</t>
  </si>
  <si>
    <t>PRIVE SA</t>
  </si>
  <si>
    <t>CHALON EN CHAMPAGNE</t>
  </si>
  <si>
    <t>ROUSSEAU SAS</t>
  </si>
  <si>
    <t>FENIOUX</t>
  </si>
  <si>
    <t>ROUSSEL INOX</t>
  </si>
  <si>
    <t>CREISSELS</t>
  </si>
  <si>
    <t>FARESIN AGRI DIVISION SPA</t>
  </si>
  <si>
    <t>BREGANZE (VI)</t>
  </si>
  <si>
    <t>GEOFFROY SA</t>
  </si>
  <si>
    <t>NEVERS</t>
  </si>
  <si>
    <t>LAMY "LES CONSTRUCTEURS"</t>
  </si>
  <si>
    <t>BONNEVAL</t>
  </si>
  <si>
    <t>LERIN CARTEL SAS</t>
  </si>
  <si>
    <t>CHAMBRETAUD</t>
  </si>
  <si>
    <t>LUCAS G. SAS</t>
  </si>
  <si>
    <t>LA VERRIE</t>
  </si>
  <si>
    <t>PAYANT AUVERGNE</t>
  </si>
  <si>
    <t>ROBERT INTERNATIONAL</t>
  </si>
  <si>
    <t>SEILLES</t>
  </si>
  <si>
    <t>BVBA VEE - LIK</t>
  </si>
  <si>
    <t>ZMENKERKE</t>
  </si>
  <si>
    <t>BVL - BERNARD VAN LENGERICH</t>
  </si>
  <si>
    <t>EMSBUREN</t>
  </si>
  <si>
    <t>DEBOFFLES SA</t>
  </si>
  <si>
    <t>CHAUNY CEDEX</t>
  </si>
  <si>
    <t>DESVER SPRL - BVBA</t>
  </si>
  <si>
    <t>CHIMAY</t>
  </si>
  <si>
    <t>DESVOYS</t>
  </si>
  <si>
    <t>LANDIVY</t>
  </si>
  <si>
    <t>DUSSAU DISTRIBUTION SAS</t>
  </si>
  <si>
    <t>PECORADE</t>
  </si>
  <si>
    <t>TRIOLIET MULLOS BV</t>
  </si>
  <si>
    <t>BE OLDENZAAL</t>
  </si>
  <si>
    <t>VALNOV</t>
  </si>
  <si>
    <t>LE MESNIL ROGUES</t>
  </si>
  <si>
    <t>COSNET SAS</t>
  </si>
  <si>
    <t>COULANS SUR GEE</t>
  </si>
  <si>
    <t>HARMAND ET FILS SARL</t>
  </si>
  <si>
    <t>MAINE DE BOIXE</t>
  </si>
  <si>
    <t>LAIR CARROSSERIE ALUMINIUM</t>
  </si>
  <si>
    <t>MOULINES</t>
  </si>
  <si>
    <t>LE POIRE SUR VIE</t>
  </si>
  <si>
    <t>HYDROKIT</t>
  </si>
  <si>
    <t>A.C.F</t>
  </si>
  <si>
    <t>CIVRIEUX D'AZERGUES</t>
  </si>
  <si>
    <t>LAMBALLE CEDEX</t>
  </si>
  <si>
    <t>BOSCH-BETON</t>
  </si>
  <si>
    <t>AD BARNEVELD</t>
  </si>
  <si>
    <t>C.E.F - CONSTRUCTION EQUIPEMENT DE FERME</t>
  </si>
  <si>
    <t>BEAUREPAIRE</t>
  </si>
  <si>
    <t>C.N.T.T</t>
  </si>
  <si>
    <t>CUISERY</t>
  </si>
  <si>
    <t>CAILLOL CABI</t>
  </si>
  <si>
    <t>VALENCE D'ALBIGEOIS</t>
  </si>
  <si>
    <t>COBEC  - BOUCHET MICHEL</t>
  </si>
  <si>
    <t>PAZAYAC</t>
  </si>
  <si>
    <t>COPAGNO</t>
  </si>
  <si>
    <t>FAO FUME INDUSTRIE</t>
  </si>
  <si>
    <t>VITRE CEDEX</t>
  </si>
  <si>
    <t xml:space="preserve">Epandeurs à fumier </t>
  </si>
  <si>
    <t>CODE POSTAL</t>
  </si>
  <si>
    <t>MAITRE   SAS  FRA 03</t>
  </si>
  <si>
    <t>SAINT POTAN</t>
  </si>
  <si>
    <t>GANNAT</t>
  </si>
  <si>
    <t>RIOM CEDEX</t>
  </si>
  <si>
    <r>
      <t xml:space="preserve">112. Pneumatique - </t>
    </r>
    <r>
      <rPr>
        <b/>
        <i/>
        <sz val="10"/>
        <color indexed="10"/>
        <rFont val="Arial"/>
        <family val="2"/>
      </rPr>
      <t>Tyres</t>
    </r>
  </si>
  <si>
    <r>
      <t xml:space="preserve">113. Autres - </t>
    </r>
    <r>
      <rPr>
        <b/>
        <i/>
        <sz val="10"/>
        <color indexed="10"/>
        <rFont val="Arial"/>
        <family val="2"/>
      </rPr>
      <t>Others</t>
    </r>
  </si>
  <si>
    <r>
      <t xml:space="preserve">2. EQUIPEMENT POUR L'ELEVAGE - </t>
    </r>
    <r>
      <rPr>
        <b/>
        <i/>
        <sz val="10"/>
        <color indexed="10"/>
        <rFont val="Arial"/>
        <family val="2"/>
      </rPr>
      <t>ANIMAL HUSBANDRY EQUIPMENT</t>
    </r>
  </si>
  <si>
    <r>
      <t xml:space="preserve">200. Matériel de fabrication et stockage des aliments - </t>
    </r>
    <r>
      <rPr>
        <b/>
        <i/>
        <sz val="10"/>
        <color indexed="10"/>
        <rFont val="Arial"/>
        <family val="2"/>
      </rPr>
      <t>Equipment for the production and storage of feed</t>
    </r>
  </si>
  <si>
    <t>STRAUTMANN</t>
  </si>
  <si>
    <t>UNIFAST AGM</t>
  </si>
  <si>
    <t>BAGNOLI DI SOPRA (ITALY)</t>
  </si>
  <si>
    <t>JOUANNET</t>
  </si>
  <si>
    <t>ZAGO</t>
  </si>
  <si>
    <t>ENTREPRISE</t>
  </si>
  <si>
    <t>ZANON SRL</t>
  </si>
  <si>
    <t>CAMPODARSEGO (PD)</t>
  </si>
  <si>
    <t>AUDEBERT SARL - MACHINES AGRICOLES</t>
  </si>
  <si>
    <t>AIGUEPERSE</t>
  </si>
  <si>
    <t>AGREX SPA</t>
  </si>
  <si>
    <t>VILLAFRANCA PADOVANA</t>
  </si>
  <si>
    <t>CALVET SA</t>
  </si>
  <si>
    <t>VILLEFRANCHE DE ROUERGUE</t>
  </si>
  <si>
    <t>CAMARA - FABRICA Y COMERCIAL SL</t>
  </si>
  <si>
    <t>BURGOS</t>
  </si>
  <si>
    <t>ROCK FRANCE</t>
  </si>
  <si>
    <t>ALBI</t>
  </si>
  <si>
    <t>AGRIMAT SA</t>
  </si>
  <si>
    <t>BIEVRE</t>
  </si>
  <si>
    <t>BELGIQUE</t>
  </si>
  <si>
    <t>ARMOR INDUSTRIE SARL</t>
  </si>
  <si>
    <t>PLONEVEZ DU FAOU</t>
  </si>
  <si>
    <t>B. STRAUTMANN &amp; SOHNE GMBH &amp; CO</t>
  </si>
  <si>
    <t>BAD LAER</t>
  </si>
  <si>
    <t>BROCHARD CONSTRUCTEUR</t>
  </si>
  <si>
    <t>BEAULIEU SOUS LA ROCHE</t>
  </si>
  <si>
    <t>BU - LE INTERNATIONAL</t>
  </si>
  <si>
    <t>REININGUE</t>
  </si>
  <si>
    <t>BUCHET EURL</t>
  </si>
  <si>
    <t>TANCON</t>
  </si>
  <si>
    <t>CORNE ANTOINE SA</t>
  </si>
  <si>
    <t>CAMPAGNE LES HESDIN</t>
  </si>
  <si>
    <t>DANGREVILLE SAS</t>
  </si>
  <si>
    <t>CAULIERES</t>
  </si>
  <si>
    <t>DEGUILLAUME SA</t>
  </si>
  <si>
    <t>EYMOUTIERS</t>
  </si>
  <si>
    <t>DEVES</t>
  </si>
  <si>
    <t>CHOMERAC</t>
  </si>
  <si>
    <t>KIRPY</t>
  </si>
  <si>
    <t>LAYRAC</t>
  </si>
  <si>
    <t>LA COPECHAGNIERE</t>
  </si>
  <si>
    <t>LINARD J.P</t>
  </si>
  <si>
    <t>HENRICHEMONT</t>
  </si>
  <si>
    <t>NOREMAT SA</t>
  </si>
  <si>
    <t>LUDRES CEDEX</t>
  </si>
  <si>
    <t>PERREIN</t>
  </si>
  <si>
    <t>DAMPIERRE AU TEMPLE</t>
  </si>
  <si>
    <t>PONGE PERE ET FILS SARL</t>
  </si>
  <si>
    <t>GUIPY</t>
  </si>
  <si>
    <t>ROCHE PERE ET FILS SARL</t>
  </si>
  <si>
    <t>AOUSTE SUR SYE</t>
  </si>
  <si>
    <t>SAMSON AGRO A/S</t>
  </si>
  <si>
    <t>BJERRINGBRO</t>
  </si>
  <si>
    <t>SIAM</t>
  </si>
  <si>
    <t>MONCONTOUR</t>
  </si>
  <si>
    <t>SODIMAC</t>
  </si>
  <si>
    <t>TOLALSA AGRI</t>
  </si>
  <si>
    <t>MARLENHEIM</t>
  </si>
  <si>
    <t>A3F</t>
  </si>
  <si>
    <t>SABLE SUR SARTHE</t>
  </si>
  <si>
    <t>ALTEC</t>
  </si>
  <si>
    <t>MORLHON</t>
  </si>
  <si>
    <t>ASTWELL AUGERS LTD</t>
  </si>
  <si>
    <t>NN14 4PT</t>
  </si>
  <si>
    <t>NORTHANTS</t>
  </si>
  <si>
    <t>CADIS</t>
  </si>
  <si>
    <t>AIZENAY</t>
  </si>
  <si>
    <t>CGAO</t>
  </si>
  <si>
    <t>ST PRIEST LES FOUGERES</t>
  </si>
  <si>
    <t>DACHARD SAS</t>
  </si>
  <si>
    <t>TRETEAU</t>
  </si>
  <si>
    <t>DCMA SA</t>
  </si>
  <si>
    <t>SAINT JORY</t>
  </si>
  <si>
    <t>J F LEMKEN STOLL FRANCE SARL</t>
  </si>
  <si>
    <t>SAINT JEAN DE BRAYE CEDEX</t>
  </si>
  <si>
    <t>IRLANDE</t>
  </si>
  <si>
    <t>AT OPTIMAT 63</t>
  </si>
  <si>
    <t>COURNON D'AUVERGNE CEDEX</t>
  </si>
  <si>
    <t>ATELIERS DU BERRY</t>
  </si>
  <si>
    <t>ST AMAND MONTROND CEDEX</t>
  </si>
  <si>
    <t>FINLANDE</t>
  </si>
  <si>
    <t>08400</t>
  </si>
  <si>
    <t>08300</t>
  </si>
  <si>
    <t>02590</t>
  </si>
  <si>
    <t>03150</t>
  </si>
  <si>
    <t>-777884(2m)</t>
  </si>
  <si>
    <t>KUHN-AUDUREAU</t>
  </si>
  <si>
    <t>CA 2003</t>
  </si>
  <si>
    <t>TAL</t>
  </si>
  <si>
    <t>Ep</t>
  </si>
  <si>
    <t>DPM</t>
  </si>
  <si>
    <t>BELAIR</t>
  </si>
  <si>
    <t>PARIGNE</t>
  </si>
  <si>
    <t>ITALIE</t>
  </si>
  <si>
    <t>AGRIDIS INTERNATIONAL A/S</t>
  </si>
  <si>
    <t>NYKOBING MORS</t>
  </si>
  <si>
    <t>DANEMARK</t>
  </si>
  <si>
    <t>ALPEGO - ALGRITEC</t>
  </si>
  <si>
    <t>ILLIERS L'EVEQUE</t>
  </si>
  <si>
    <t>ROYAUME UNI</t>
  </si>
  <si>
    <t>CLERMONT FERRAND</t>
  </si>
  <si>
    <t>CONCEPT BERNHARDT</t>
  </si>
  <si>
    <t>COURGEAC</t>
  </si>
  <si>
    <t>CROSMEC DI CROSETTO G&amp;CO SRL</t>
  </si>
  <si>
    <t>SAVIGLIANO</t>
  </si>
  <si>
    <t>BRUMATH CEDEX</t>
  </si>
  <si>
    <t>DIMAG SARL</t>
  </si>
  <si>
    <t>ECO MULCH SARL</t>
  </si>
  <si>
    <t>NOGENT SUR VERNISSON</t>
  </si>
  <si>
    <t>PAYS BAS</t>
  </si>
  <si>
    <t>FERRI FRANCE SARL</t>
  </si>
  <si>
    <t>RABASTENS</t>
  </si>
  <si>
    <t>GRENIER - FRANCO</t>
  </si>
  <si>
    <t>ANDANCETTE</t>
  </si>
  <si>
    <t>ALLEMAGNE</t>
  </si>
  <si>
    <t>BENNES MAUPU SA</t>
  </si>
  <si>
    <t>JANVILLE CEDEX</t>
  </si>
  <si>
    <t>CARROSSERIE CORNELOUP SARL</t>
  </si>
  <si>
    <t>CHAUFFAILLES</t>
  </si>
  <si>
    <t>COLOMBET AUTO</t>
  </si>
  <si>
    <t>SAINT PAULIEN</t>
  </si>
  <si>
    <t>DEMAREST</t>
  </si>
  <si>
    <t>PIRE SUR SEICHE</t>
  </si>
  <si>
    <t>DISTRIMAT</t>
  </si>
  <si>
    <t>SERRES CASTET</t>
  </si>
  <si>
    <t>GOURDON FRERES SA</t>
  </si>
  <si>
    <t>AIRE SUR ADOUR</t>
  </si>
  <si>
    <t>IFOR WILLIAMS FRANCE SARL</t>
  </si>
  <si>
    <t>FREVENT</t>
  </si>
  <si>
    <t>JP CONSTRUCTION SARL</t>
  </si>
  <si>
    <t>ST LAURENT DU PONT</t>
  </si>
  <si>
    <t>LABAT FRERES SARL</t>
  </si>
  <si>
    <t>DOAZIT</t>
  </si>
  <si>
    <t>MAGNUM REMORQUES</t>
  </si>
  <si>
    <t>TRANGE</t>
  </si>
  <si>
    <t>MASSON</t>
  </si>
  <si>
    <t>PORT SUR SAONE</t>
  </si>
  <si>
    <t>MAZERON SA</t>
  </si>
  <si>
    <t>MAGNY</t>
  </si>
  <si>
    <t>PERARD SARL</t>
  </si>
  <si>
    <t>LAVOYE</t>
  </si>
  <si>
    <t>REMORQUE LAMBERT</t>
  </si>
  <si>
    <t>LA CHAPELLE AU RIBOUL</t>
  </si>
  <si>
    <t>ROLLAND REMORQUES</t>
  </si>
  <si>
    <t>LANDERNEAU CEDEX</t>
  </si>
  <si>
    <t>THIEVIN ET FILS SARL</t>
  </si>
  <si>
    <t>SAINT MARS LA JAILLE</t>
  </si>
  <si>
    <t>BRAVO SRL</t>
  </si>
  <si>
    <t>SAVIGLIANO (CUENO)</t>
  </si>
  <si>
    <t>ESPAGNE</t>
  </si>
  <si>
    <t>E-MEGA INDUSTRIE SAS "SILOFARMER"</t>
  </si>
  <si>
    <t>NAVES</t>
  </si>
  <si>
    <t>ELECTRA SA</t>
  </si>
  <si>
    <t>POUDENAS</t>
  </si>
  <si>
    <t>FENNER DUNLOP</t>
  </si>
  <si>
    <t>PLAISIR</t>
  </si>
  <si>
    <t>HISPEC LTD</t>
  </si>
  <si>
    <t>BAGGENALSTOWN</t>
  </si>
  <si>
    <t>ITALMIX</t>
  </si>
  <si>
    <t>MONTICHIARI (BS)</t>
  </si>
  <si>
    <t>KEENAN FRANCE</t>
  </si>
  <si>
    <t>DOL DE BRETAGNE</t>
  </si>
  <si>
    <t>LUCLAR INTERNATIONAL</t>
  </si>
  <si>
    <t>ISORELLA (BS)</t>
  </si>
  <si>
    <t>MAYER MASCHINENBAU GMBH</t>
  </si>
  <si>
    <t>TITTMONING</t>
  </si>
  <si>
    <t>MB NUTRIMEL</t>
  </si>
  <si>
    <t>BONSECOURS</t>
  </si>
  <si>
    <t>MUTTI</t>
  </si>
  <si>
    <t>CASALOLDO (MN)</t>
  </si>
  <si>
    <t>RAPIDEX SA</t>
  </si>
  <si>
    <t>QUIMPER CEDEX</t>
  </si>
  <si>
    <t>RMH FRANCE</t>
  </si>
  <si>
    <t>GUIPEL</t>
  </si>
  <si>
    <t>SA BALON</t>
  </si>
  <si>
    <t>SEMIDE</t>
  </si>
  <si>
    <t>9(12)</t>
  </si>
  <si>
    <t>BRIMONT AGRAIRE</t>
  </si>
  <si>
    <t>RETHEL</t>
  </si>
  <si>
    <t>47(43)</t>
  </si>
  <si>
    <t>ETS CORNE HENRI</t>
  </si>
  <si>
    <t>AGENVILLIERS</t>
  </si>
  <si>
    <t>ETS FILLION ROBERT</t>
  </si>
  <si>
    <t>CATILLON SUR SAMBRE</t>
  </si>
  <si>
    <t>11(10)</t>
  </si>
  <si>
    <t>ETABLISSEMENT LAIR</t>
  </si>
  <si>
    <t>ST HILAIRE DU HARCOUET</t>
  </si>
  <si>
    <t>BONNAUD-TRICHET</t>
  </si>
  <si>
    <t>COUTAND</t>
  </si>
  <si>
    <t>FLOCLLIERE</t>
  </si>
  <si>
    <t>34(32)</t>
  </si>
  <si>
    <t>DELAPLACE</t>
  </si>
  <si>
    <t>ETREILLERS</t>
  </si>
  <si>
    <t>LE NORMAND</t>
  </si>
  <si>
    <t>THEIX</t>
  </si>
  <si>
    <t>HARDY</t>
  </si>
  <si>
    <t>CARENTAN</t>
  </si>
  <si>
    <t>LOURENTIES</t>
  </si>
  <si>
    <t>LANSAMAN</t>
  </si>
  <si>
    <t>GIMBRE</t>
  </si>
  <si>
    <t>SAINT PIERRE D'AURILLAC</t>
  </si>
  <si>
    <t>ORENGE</t>
  </si>
  <si>
    <t>BOLBEC</t>
  </si>
  <si>
    <t>24(25)</t>
  </si>
  <si>
    <t>ROBUST 2000</t>
  </si>
  <si>
    <t>TORCE VIVIERS EN CHARME</t>
  </si>
  <si>
    <t>SEKO</t>
  </si>
  <si>
    <t>BAIN DE BRETAGNE</t>
  </si>
  <si>
    <t>SGARIBOLDI</t>
  </si>
  <si>
    <t>CODOGNO (LODI)</t>
  </si>
  <si>
    <t>SPREAD-TECH LTD</t>
  </si>
  <si>
    <t>CH62 3QA</t>
  </si>
  <si>
    <t>BROMBOROUGH</t>
  </si>
  <si>
    <t>TATOMA</t>
  </si>
  <si>
    <t>HONZON</t>
  </si>
  <si>
    <t>RONGERES</t>
  </si>
  <si>
    <t>FADOUL GILIBERT INDUSTRIES</t>
  </si>
  <si>
    <t>FARAMANS</t>
  </si>
  <si>
    <t>FLIEGL MASCHINENBAU</t>
  </si>
  <si>
    <t>TÖGING</t>
  </si>
  <si>
    <t>GYRAX SA</t>
  </si>
  <si>
    <t>CHAMPIGNY LE SEC</t>
  </si>
  <si>
    <t>HAUSWIRTH - GROUPE MULLER INDUSTRIES</t>
  </si>
  <si>
    <t>LURE CEDEX</t>
  </si>
  <si>
    <t>ST AIGNAN SUR ROE</t>
  </si>
  <si>
    <t>JEULIN SA</t>
  </si>
  <si>
    <t>BLOIS CEDEX</t>
  </si>
  <si>
    <t>JOSKIN SA</t>
  </si>
  <si>
    <t>SOUMAGNE</t>
  </si>
  <si>
    <t>JUSCAFRESA</t>
  </si>
  <si>
    <t>CAMALLERA (GIRONA)</t>
  </si>
  <si>
    <t>L. BERGMANN GMBH</t>
  </si>
  <si>
    <t>GOLDEN STEDT</t>
  </si>
  <si>
    <t>LE BOULCH</t>
  </si>
  <si>
    <t>LA VIEILLE LYRE</t>
  </si>
  <si>
    <t xml:space="preserve">PAYS </t>
  </si>
  <si>
    <t>VILLE</t>
  </si>
  <si>
    <t>Bet</t>
  </si>
  <si>
    <t>Benne</t>
  </si>
  <si>
    <t>X</t>
  </si>
  <si>
    <t>AGRAM</t>
  </si>
  <si>
    <t>AMBS "LA LITTORALE"</t>
  </si>
  <si>
    <t>AURAN CONSTRUCTEUR</t>
  </si>
  <si>
    <t>BALON</t>
  </si>
  <si>
    <t>BRIGANT</t>
  </si>
  <si>
    <t>BRUNEAU</t>
  </si>
  <si>
    <t>CHEVANCE</t>
  </si>
  <si>
    <t>DOME SARL</t>
  </si>
  <si>
    <t>LABBE &amp; ROTIEL</t>
  </si>
  <si>
    <t>PONTHIEUX</t>
  </si>
  <si>
    <t>ROYER Serge &amp; Fils</t>
  </si>
  <si>
    <t>SAMAS EVOLUTION</t>
  </si>
  <si>
    <t>MARQUE</t>
  </si>
  <si>
    <t>RAISON SOCIALE</t>
  </si>
  <si>
    <t>GROUPE</t>
  </si>
  <si>
    <t>PERRARD</t>
  </si>
  <si>
    <t>Armor Atlantique Participations</t>
  </si>
  <si>
    <t>Jeantil</t>
  </si>
  <si>
    <t>SCM</t>
  </si>
  <si>
    <t>HURET</t>
  </si>
  <si>
    <t>Legrand / Huret</t>
  </si>
  <si>
    <t>Silloking</t>
  </si>
  <si>
    <t>MVV</t>
  </si>
  <si>
    <t>JEANTIL</t>
  </si>
  <si>
    <t>L'HERMITAGE</t>
  </si>
  <si>
    <t>TOTAL GROUPE</t>
  </si>
  <si>
    <t>CA 2011</t>
  </si>
  <si>
    <t>CA 2010</t>
  </si>
  <si>
    <t>FR</t>
  </si>
  <si>
    <t>ES</t>
  </si>
  <si>
    <t>IT</t>
  </si>
  <si>
    <t>AL</t>
  </si>
  <si>
    <t>BL</t>
  </si>
  <si>
    <t>Dont export</t>
  </si>
  <si>
    <t>N/D</t>
  </si>
  <si>
    <t>BUIRE LE SEC</t>
  </si>
  <si>
    <t>PAMPELONNE</t>
  </si>
  <si>
    <t>GELLAINVILLE</t>
  </si>
  <si>
    <t>VESOUL</t>
  </si>
  <si>
    <t>ESTERNAY</t>
  </si>
  <si>
    <t>HONNECOURT SUR ESCAUT</t>
  </si>
  <si>
    <t>VACQUERIETTE ERQUIERES</t>
  </si>
  <si>
    <t>AUGUN</t>
  </si>
  <si>
    <t>IR</t>
  </si>
  <si>
    <t>UK</t>
  </si>
  <si>
    <t>CAMPO S MARTINO</t>
  </si>
  <si>
    <t>&gt; à 30 millions</t>
  </si>
  <si>
    <t>Compris entre 20 et 30 millions</t>
  </si>
  <si>
    <t xml:space="preserve">Compris entre 10 et 20 millions </t>
  </si>
  <si>
    <t>Compris entre 5 et 10 millions</t>
  </si>
  <si>
    <t>&lt; à 5 millions</t>
  </si>
  <si>
    <t>TOTAL</t>
  </si>
  <si>
    <t>CHIFFRE D'AFFAIREE</t>
  </si>
  <si>
    <t>EXPORT</t>
  </si>
  <si>
    <t>Compris entre 1 000 000 et 3 00 0000</t>
  </si>
  <si>
    <t>Compris entre 3 000 000 et 5 000 000</t>
  </si>
  <si>
    <t>&gt;5 000 000</t>
  </si>
  <si>
    <t>&lt; 500 000</t>
  </si>
  <si>
    <t>Compris entre 500 000 et 1 000 000</t>
  </si>
  <si>
    <t>BRIGANT REMORQUES</t>
  </si>
  <si>
    <t>BEGARD</t>
  </si>
  <si>
    <t>CORNE HENRI</t>
  </si>
  <si>
    <t>x</t>
  </si>
  <si>
    <t>SATENE</t>
  </si>
  <si>
    <t xml:space="preserve">KVERNELAND GROUP FRANCE </t>
  </si>
  <si>
    <t>SAINT JEAN DE BRAYE</t>
  </si>
  <si>
    <t>EMA EQUIPEMENTS MODERNES AGRICOLES</t>
  </si>
  <si>
    <t>SARRALBE</t>
  </si>
  <si>
    <t>JOSKIN France</t>
  </si>
  <si>
    <t>LE SUBDRAY</t>
  </si>
  <si>
    <t>FACCIA</t>
  </si>
  <si>
    <t>VENISE</t>
  </si>
  <si>
    <t>STORTI</t>
  </si>
  <si>
    <t>BELFIORE</t>
  </si>
  <si>
    <t>BERGMANN France</t>
  </si>
  <si>
    <t>DILBEEK</t>
  </si>
  <si>
    <t>PANIEN CONSTRUCTION</t>
  </si>
  <si>
    <t>SANTAMARIA</t>
  </si>
  <si>
    <t>VILLALMANZO</t>
  </si>
  <si>
    <t>CROSETTO</t>
  </si>
  <si>
    <t>MARENE</t>
  </si>
  <si>
    <t>BONINO</t>
  </si>
  <si>
    <t>SOMMARIVA BOSCO</t>
  </si>
  <si>
    <t>INCHY EN ARTOIS</t>
  </si>
  <si>
    <t>LA CHATRE</t>
  </si>
  <si>
    <t>L</t>
  </si>
  <si>
    <t>FIMAKS</t>
  </si>
  <si>
    <t>ALMETECH</t>
  </si>
  <si>
    <t>ALIECO</t>
  </si>
  <si>
    <t>FERRABOLI</t>
  </si>
  <si>
    <t>FARMTECH</t>
  </si>
  <si>
    <t>SUPERTINO</t>
  </si>
  <si>
    <t>TEAGLE</t>
  </si>
  <si>
    <t>VASCHIERI</t>
  </si>
  <si>
    <t>VAIA</t>
  </si>
  <si>
    <t>BONSEGNA</t>
  </si>
  <si>
    <t>OMP</t>
  </si>
  <si>
    <t>VENDRAME</t>
  </si>
  <si>
    <t>FRANZOSI</t>
  </si>
  <si>
    <t>PAGLIARI</t>
  </si>
  <si>
    <t>ZACCARIA</t>
  </si>
  <si>
    <t>BOSSINI</t>
  </si>
  <si>
    <t>ANNOVI</t>
  </si>
  <si>
    <t>TURQUIE</t>
  </si>
  <si>
    <t>KARACABEY-BURSA</t>
  </si>
  <si>
    <t>AGNA</t>
  </si>
  <si>
    <t>BOLZANO</t>
  </si>
  <si>
    <t>LJUTOMER</t>
  </si>
  <si>
    <t>SLOVENIE</t>
  </si>
  <si>
    <t>TRURO</t>
  </si>
  <si>
    <t>SALUZZO</t>
  </si>
  <si>
    <t xml:space="preserve">CHAVORNAY </t>
  </si>
  <si>
    <t>CH</t>
  </si>
  <si>
    <t>NARDO</t>
  </si>
  <si>
    <t>SILEA</t>
  </si>
  <si>
    <t>CA D'ANDREA</t>
  </si>
  <si>
    <t>SQUARZANELLA DE VIADANA</t>
  </si>
  <si>
    <t>MONTESE</t>
  </si>
  <si>
    <t>SIMA 2013</t>
  </si>
  <si>
    <t>AGRITECHNICA 2013</t>
  </si>
  <si>
    <t>EUROTIER 2012</t>
  </si>
  <si>
    <t>EIMA 2012</t>
  </si>
  <si>
    <t>Date de cloture</t>
  </si>
  <si>
    <t>SITE</t>
  </si>
  <si>
    <t>AGROLINER</t>
  </si>
  <si>
    <t>N</t>
  </si>
  <si>
    <t>RECHTERFELD</t>
  </si>
  <si>
    <t>http://www.agroliner.de/</t>
  </si>
  <si>
    <t>ANNABURGER</t>
  </si>
  <si>
    <t>06925</t>
  </si>
  <si>
    <t>ANNABURG</t>
  </si>
  <si>
    <t>http://www.annaburger.de/</t>
  </si>
  <si>
    <t>ARCHUS NEUMEIER</t>
  </si>
  <si>
    <t>GAMMELSDORF</t>
  </si>
  <si>
    <t>http://www.archus-neumeier.de/</t>
  </si>
  <si>
    <t>http://www.strautmann.de</t>
  </si>
  <si>
    <t>OSCHERSLEBER-HORDOF</t>
  </si>
  <si>
    <t>http://www.briol.de/</t>
  </si>
  <si>
    <t>BRIRI GMBH</t>
  </si>
  <si>
    <t>BAWINKEL</t>
  </si>
  <si>
    <t>http://www.briri.de/</t>
  </si>
  <si>
    <t>BSA GMBH</t>
  </si>
  <si>
    <t>MARKTSCHORGAST</t>
  </si>
  <si>
    <t>http://www.bsa-de.com/</t>
  </si>
  <si>
    <t>http://www.bvl-group.de</t>
  </si>
  <si>
    <t>CONOW ANHANGERBAU</t>
  </si>
  <si>
    <t>FELDBERG LACS</t>
  </si>
  <si>
    <t>http://www.conow-anhaengerbau.de/</t>
  </si>
  <si>
    <t>EIFO FORSTTECHNICK</t>
  </si>
  <si>
    <t>BAD GRONENBACH</t>
  </si>
  <si>
    <t>http://www.eifo.de/</t>
  </si>
  <si>
    <t>http://www.fliegl-agrartechnik.de/index.cfm?cid=2302</t>
  </si>
  <si>
    <t>FORTUNA</t>
  </si>
  <si>
    <t>OCHTRUP</t>
  </si>
  <si>
    <t>http://www.fortuna.de/</t>
  </si>
  <si>
    <t>GARANT</t>
  </si>
  <si>
    <t>RIESTE</t>
  </si>
  <si>
    <t>http://www.kotte-landtechnik.de/</t>
  </si>
  <si>
    <t>HAWE</t>
  </si>
  <si>
    <t>WIPPINGEN</t>
  </si>
  <si>
    <t>http://www.hawe-wester.de/</t>
  </si>
  <si>
    <t>HIMEL</t>
  </si>
  <si>
    <t>MELCHINGEN</t>
  </si>
  <si>
    <t>http://www.himel.de/</t>
  </si>
  <si>
    <t>HIRL GMBH</t>
  </si>
  <si>
    <t>FALKENBERG</t>
  </si>
  <si>
    <t>http://www.hirl-technik.de/</t>
  </si>
  <si>
    <t>KNIES FAHREUGBAU</t>
  </si>
  <si>
    <t>BOSEL</t>
  </si>
  <si>
    <t>http://www.knies-fahrzeugbau.de/</t>
  </si>
  <si>
    <t>KRAMPE</t>
  </si>
  <si>
    <t>COESFELD</t>
  </si>
  <si>
    <t>http://www.krampe.de</t>
  </si>
  <si>
    <t>MANG FAHRZEUGBAU</t>
  </si>
  <si>
    <t>LUTZINGEN</t>
  </si>
  <si>
    <t>http://www.mang-fahrzeugbau.de/</t>
  </si>
  <si>
    <t>MAYER MASCHINENBAU GMBH SILOKING</t>
  </si>
  <si>
    <t>ww.siloking.com</t>
  </si>
  <si>
    <t>http://www.oehlermaschinen.de/</t>
  </si>
  <si>
    <t>REISCH FAHRZEUGBAU</t>
  </si>
  <si>
    <t>EHEKIRCHEN HOLLENBACH</t>
  </si>
  <si>
    <t>http://www.reisch-fahrzeugbau.de/</t>
  </si>
  <si>
    <t>STAPEL</t>
  </si>
  <si>
    <t>ALBERSLOH</t>
  </si>
  <si>
    <t>http://www.stapel.info/</t>
  </si>
  <si>
    <t>TEBBE</t>
  </si>
  <si>
    <t>BISSENDORF</t>
  </si>
  <si>
    <t>http://www.tebbe-landmaschinen.de/</t>
  </si>
  <si>
    <t>WIENHOFF</t>
  </si>
  <si>
    <t>http://www.wienhoff.de/</t>
  </si>
  <si>
    <t>ZUNHAMMER GMBH</t>
  </si>
  <si>
    <t>TRAUNREUT</t>
  </si>
  <si>
    <t>http://www.zunhammer.de/</t>
  </si>
  <si>
    <t>BISO</t>
  </si>
  <si>
    <t>ORT IM INNKREIS</t>
  </si>
  <si>
    <t>Autriche</t>
  </si>
  <si>
    <t>http://www.biso.at/</t>
  </si>
  <si>
    <t>KIRCHNER</t>
  </si>
  <si>
    <t>STATZENDORF</t>
  </si>
  <si>
    <t>http://www.kirchner-soehne.com/</t>
  </si>
  <si>
    <t>http://www.agrimat.com/</t>
  </si>
  <si>
    <t>http://www.bergmann-goldenstedt.de/</t>
  </si>
  <si>
    <t>DEZEURE</t>
  </si>
  <si>
    <t>BEAUVOORDE</t>
  </si>
  <si>
    <t>http://www.dezeure.be/fr/</t>
  </si>
  <si>
    <t>http://www.joskin.com/</t>
  </si>
  <si>
    <t>MARC STROBBE</t>
  </si>
  <si>
    <t>LICHTERVELDE</t>
  </si>
  <si>
    <t>http://home.scarlet.be/marc.strobbe/members.htm</t>
  </si>
  <si>
    <t>ROBERT</t>
  </si>
  <si>
    <t>http://www.atelier-robert.be</t>
  </si>
  <si>
    <t>http://www.unifast.it/</t>
  </si>
  <si>
    <t>CORMAL MASKINFABRIKKEN</t>
  </si>
  <si>
    <t>SONDERBORG</t>
  </si>
  <si>
    <t>http://samson-agro.com</t>
  </si>
  <si>
    <t>http://www.maquinariacamara.com/</t>
  </si>
  <si>
    <t>http://www.juscafresa.coM</t>
  </si>
  <si>
    <t>09390</t>
  </si>
  <si>
    <t>http://www.santamaria-merino.com/</t>
  </si>
  <si>
    <t>MONZON</t>
  </si>
  <si>
    <t>http://www.grupotatoma.com/agroganadera.php/es</t>
  </si>
  <si>
    <t>BIGAB</t>
  </si>
  <si>
    <t>SAUE</t>
  </si>
  <si>
    <t>ESTONIE</t>
  </si>
  <si>
    <t>http://www.forsmw.com/</t>
  </si>
  <si>
    <t>JUNKKARI</t>
  </si>
  <si>
    <t>YIHARMA</t>
  </si>
  <si>
    <t>http://www.junkkari.fi</t>
  </si>
  <si>
    <t>http://www.agram.fr/</t>
  </si>
  <si>
    <t>AGRISPHERE</t>
  </si>
  <si>
    <t>http://www.atelier3t.com/agrisphere.php</t>
  </si>
  <si>
    <t>ALEIN</t>
  </si>
  <si>
    <t>08000</t>
  </si>
  <si>
    <t>MAUBERT FONTAINE</t>
  </si>
  <si>
    <t>http://www.alein.fr/</t>
  </si>
  <si>
    <t>http://www.altec.fr</t>
  </si>
  <si>
    <t>http://www.ambslalittorale.fr/</t>
  </si>
  <si>
    <t>http://www.armor-industrie.com/</t>
  </si>
  <si>
    <t>https://sites.google.com/site/bennesbalon/</t>
  </si>
  <si>
    <t>http://www.belair-sarl.com/</t>
  </si>
  <si>
    <t>http://maupu.eu/</t>
  </si>
  <si>
    <t>BONNEAU-TRICHET</t>
  </si>
  <si>
    <t>http://www.brochard.fr/</t>
  </si>
  <si>
    <t>LE BOURG D'IRE</t>
  </si>
  <si>
    <t>http://www.buchet-constructeur.com/</t>
  </si>
  <si>
    <t>http://www.calvetagri.com</t>
  </si>
  <si>
    <t>http://www.carrosserie-corneloup.fr/</t>
  </si>
  <si>
    <t>GRACES</t>
  </si>
  <si>
    <t>http://www.remorques-chevance.com/</t>
  </si>
  <si>
    <t>CORNE ANTOINE SA LA CAMPAGNE</t>
  </si>
  <si>
    <t>http://www.bennelacampagne.com/</t>
  </si>
  <si>
    <t>http://cornehenri.sa.pagesperso-orange.fr/</t>
  </si>
  <si>
    <t>http://www.cosnet-la-gee.fr/</t>
  </si>
  <si>
    <t>http://www.dangreville.fr/</t>
  </si>
  <si>
    <t>http://www.sn-deboffles.fr/</t>
  </si>
  <si>
    <t>http://www.deguillaume.fr/</t>
  </si>
  <si>
    <t>http://www.delaplace.com/</t>
  </si>
  <si>
    <t>http://www.deves.fr</t>
  </si>
  <si>
    <t>http://www.distrimat.com/</t>
  </si>
  <si>
    <t>http://www.silofarmer.fr/</t>
  </si>
  <si>
    <t>http://www.euromark.fr/</t>
  </si>
  <si>
    <t>http://www.lair-remorques.fr</t>
  </si>
  <si>
    <t>http://www.gilibert.com/</t>
  </si>
  <si>
    <t>SAINT MACAIRE</t>
  </si>
  <si>
    <t>http://www.gimbre.com/</t>
  </si>
  <si>
    <t>http://www.remorques-gourdon.fr/</t>
  </si>
  <si>
    <t>http://www.gyrax.fr/</t>
  </si>
  <si>
    <t>GYRLAND</t>
  </si>
  <si>
    <t>CHIZE</t>
  </si>
  <si>
    <t>http://www.gyrland.fr/</t>
  </si>
  <si>
    <t>http://www.harmand-carrosserie.com/</t>
  </si>
  <si>
    <t>http://www.bennes-huret.com/</t>
  </si>
  <si>
    <t>http://www.jflemkenstoll.fr/</t>
  </si>
  <si>
    <t>http://jeantil.com/</t>
  </si>
  <si>
    <t>http://www.jeulinsa.fr/</t>
  </si>
  <si>
    <t>http://www.jp-construction.fr/</t>
  </si>
  <si>
    <t>http://www.keenansystem.com/fr-fr/</t>
  </si>
  <si>
    <t>http://www.kuhn.fr/</t>
  </si>
  <si>
    <t>http://fr.kvernelandgroup.com/</t>
  </si>
  <si>
    <t>http://labbe-rotiel.com/</t>
  </si>
  <si>
    <t>http://www.lamy-les-constructeurs.com/</t>
  </si>
  <si>
    <t>http://www.leboulch.com/</t>
  </si>
  <si>
    <t>http://www.lenormand-ets.fr</t>
  </si>
  <si>
    <t>http://www.sa-legrand.com/</t>
  </si>
  <si>
    <t>http://www.lucasg.fr</t>
  </si>
  <si>
    <t>http://www.remorquesmagnum.fr/</t>
  </si>
  <si>
    <t>http://www.masson-remorques.fr/</t>
  </si>
  <si>
    <t>MAUGUIN CITAGRI</t>
  </si>
  <si>
    <t>http://www.mauguin-citagri.com/</t>
  </si>
  <si>
    <t>http://www.mazeron-sas.com</t>
  </si>
  <si>
    <t>http://www.miro.fr/</t>
  </si>
  <si>
    <t>RAFFETOT</t>
  </si>
  <si>
    <t>http://www.ac-orenge.com/</t>
  </si>
  <si>
    <t>http://www.panien.com/</t>
  </si>
  <si>
    <t xml:space="preserve">PERARD </t>
  </si>
  <si>
    <t>VERDUN</t>
  </si>
  <si>
    <t>http://www.perard.fr</t>
  </si>
  <si>
    <t>http://www.pichonindustries.fr/</t>
  </si>
  <si>
    <t>http://www.ponge.fr/</t>
  </si>
  <si>
    <t>PONTHIEUX &amp; FILS</t>
  </si>
  <si>
    <t>www.­ponthieuxetfils.­fr</t>
  </si>
  <si>
    <t>http://www.lambert-sa.com/</t>
  </si>
  <si>
    <t>RMH France</t>
  </si>
  <si>
    <t>TINTENIAC</t>
  </si>
  <si>
    <t>http://www.rmhmixers.com.au/</t>
  </si>
  <si>
    <t>http://www.robust2000.fr</t>
  </si>
  <si>
    <t>http://www.remorques-roche.com/</t>
  </si>
  <si>
    <t>http://www.g-fi.fr/</t>
  </si>
  <si>
    <t>TREFLEVENEZ</t>
  </si>
  <si>
    <t>http://www.remorquerolland.com/</t>
  </si>
  <si>
    <t>http://www.remorques-royer.com/</t>
  </si>
  <si>
    <t>http://www.satene.fr/</t>
  </si>
  <si>
    <t>ST AIGNAN SUR ROË</t>
  </si>
  <si>
    <t>SIROT</t>
  </si>
  <si>
    <t>MACHE</t>
  </si>
  <si>
    <t>http://sirot.fr/</t>
  </si>
  <si>
    <t>http://www.agricole.sodimac.fr</t>
  </si>
  <si>
    <t>http://www.thievin.fr/</t>
  </si>
  <si>
    <t>CACQUEVEL VALNOV</t>
  </si>
  <si>
    <t>http://www.valnov.com/</t>
  </si>
  <si>
    <t>http://www.hispec.net/</t>
  </si>
  <si>
    <t>http://www.aliecomix.com/</t>
  </si>
  <si>
    <t>http://www.almetech.com/</t>
  </si>
  <si>
    <t>MODENA</t>
  </si>
  <si>
    <t>http://www.annovialdo.it/</t>
  </si>
  <si>
    <t>BELLUCCI &amp; ROSSINI</t>
  </si>
  <si>
    <t>06012</t>
  </si>
  <si>
    <t>TRESTINA</t>
  </si>
  <si>
    <t>http://www.belluccierossini.com/</t>
  </si>
  <si>
    <t>http://www.boninoitaly.com</t>
  </si>
  <si>
    <t>http://www.bonsegna.it/</t>
  </si>
  <si>
    <t>CARPENEDOLO</t>
  </si>
  <si>
    <t>http://www.fbbossini.com/en/</t>
  </si>
  <si>
    <t>http://www.bravosrl.it/</t>
  </si>
  <si>
    <t>CRAI</t>
  </si>
  <si>
    <t>GOITO</t>
  </si>
  <si>
    <t>http://www.rimorchicrosetto.com/</t>
  </si>
  <si>
    <t>http://www.faccia-technology.com</t>
  </si>
  <si>
    <t>http://www.faresindustries.com/</t>
  </si>
  <si>
    <t>CREMONA</t>
  </si>
  <si>
    <t>http://www.franzosifvr.com/</t>
  </si>
  <si>
    <t>http://www.italmix.it/</t>
  </si>
  <si>
    <t>http://www.luclar.it/</t>
  </si>
  <si>
    <t>SERMONETA</t>
  </si>
  <si>
    <t>http://www.pagliari.eu/</t>
  </si>
  <si>
    <t>CURTAROLO</t>
  </si>
  <si>
    <t>http://www.sekospa.com</t>
  </si>
  <si>
    <t>CODOGNO</t>
  </si>
  <si>
    <t>http://www.sgariboldi.it</t>
  </si>
  <si>
    <t>SITREX</t>
  </si>
  <si>
    <t>http://www.sitrex.com/</t>
  </si>
  <si>
    <t>http://storti.com/it/</t>
  </si>
  <si>
    <t>http://www.supertino.it/</t>
  </si>
  <si>
    <t>TEKMAL</t>
  </si>
  <si>
    <t>SAN BONIFACIO</t>
  </si>
  <si>
    <t>SOLIGNANO CASTELVETRO</t>
  </si>
  <si>
    <t>http://www.vaschieri.com/</t>
  </si>
  <si>
    <t>http://www.vendrame.it/</t>
  </si>
  <si>
    <t>http://www.zaccariarimorchi.com/</t>
  </si>
  <si>
    <t>http://www.zago-srl.com</t>
  </si>
  <si>
    <t>BECO</t>
  </si>
  <si>
    <t>VIANEN</t>
  </si>
  <si>
    <t>http://www.beco-vianen.nl/</t>
  </si>
  <si>
    <t>BOMECH</t>
  </si>
  <si>
    <t>7665 SH</t>
  </si>
  <si>
    <t>ALBERGEN</t>
  </si>
  <si>
    <t>http://www.bomech.nl/</t>
  </si>
  <si>
    <t>HOLARAS</t>
  </si>
  <si>
    <t>AALTEN</t>
  </si>
  <si>
    <t>http://www.holaras.nl/fr/</t>
  </si>
  <si>
    <t>JAN VEENHUIS</t>
  </si>
  <si>
    <t>RAALTE</t>
  </si>
  <si>
    <t>http://www.jan-veenhuis.com/</t>
  </si>
  <si>
    <t>KAWECO</t>
  </si>
  <si>
    <t>ZEVENAAR</t>
  </si>
  <si>
    <t>http://www.kaweco.com/</t>
  </si>
  <si>
    <t>OLDENZAAL</t>
  </si>
  <si>
    <t>http://www.trioliet.com/</t>
  </si>
  <si>
    <t>METALTECH</t>
  </si>
  <si>
    <t>MIROSLAWIEC</t>
  </si>
  <si>
    <t>POLOGNE</t>
  </si>
  <si>
    <t>http://www.metaltech.com.pl/</t>
  </si>
  <si>
    <t>POMOT</t>
  </si>
  <si>
    <t>CHOJNA</t>
  </si>
  <si>
    <t>http://pomot.pl/en/</t>
  </si>
  <si>
    <t>PRONAR</t>
  </si>
  <si>
    <t>17-210</t>
  </si>
  <si>
    <t>NAREW</t>
  </si>
  <si>
    <t>SIPMA</t>
  </si>
  <si>
    <t>LUBLIN</t>
  </si>
  <si>
    <t>http://www.sipma.pl/</t>
  </si>
  <si>
    <t>GALMAX</t>
  </si>
  <si>
    <t>2645-143</t>
  </si>
  <si>
    <t>ALCABIDECHE</t>
  </si>
  <si>
    <t>PT</t>
  </si>
  <si>
    <t>http://www.galmax.pt/</t>
  </si>
  <si>
    <t>ROMILL</t>
  </si>
  <si>
    <t>BRNO</t>
  </si>
  <si>
    <t>http://www.romill.cz/</t>
  </si>
  <si>
    <t>STROM</t>
  </si>
  <si>
    <t>PRAHA</t>
  </si>
  <si>
    <t>http://www.stromexport.com/</t>
  </si>
  <si>
    <t>ZDT</t>
  </si>
  <si>
    <t>NOVE VESELI</t>
  </si>
  <si>
    <t>http://www.zdt.cz/</t>
  </si>
  <si>
    <t>http://www.farmtech.si/en_index.html</t>
  </si>
  <si>
    <t>METSJO</t>
  </si>
  <si>
    <t>CRIMME</t>
  </si>
  <si>
    <t>SUEDE</t>
  </si>
  <si>
    <t>http://www.metsjo.nl</t>
  </si>
  <si>
    <t>CELIKEL</t>
  </si>
  <si>
    <t>KONYA</t>
  </si>
  <si>
    <t>http://www.celikeltarim.com/</t>
  </si>
  <si>
    <t>http://www.fimaks.com/</t>
  </si>
  <si>
    <t>PALAZOGLU</t>
  </si>
  <si>
    <t>IZMIT/KOCAELI</t>
  </si>
  <si>
    <t>http://www.palazoglu.com/</t>
  </si>
  <si>
    <t>VERIMAL</t>
  </si>
  <si>
    <t>TIRE IZMIR</t>
  </si>
  <si>
    <t>http://www.verimaltarim.com.tr/</t>
  </si>
  <si>
    <t>BOMFORD</t>
  </si>
  <si>
    <t>WR11 8SW</t>
  </si>
  <si>
    <t>WORCESTERSHIRE</t>
  </si>
  <si>
    <t>http://www.bomford-turner.com/</t>
  </si>
  <si>
    <t>LARRINGTON TRAILER</t>
  </si>
  <si>
    <t>PE21 7PB</t>
  </si>
  <si>
    <t>BOSTON</t>
  </si>
  <si>
    <t>http://www.larringtontrailers.com/</t>
  </si>
  <si>
    <t>http://www.teagle.co.uk/</t>
  </si>
  <si>
    <t>ZAWOD KOBZARENKO</t>
  </si>
  <si>
    <t>03179</t>
  </si>
  <si>
    <t>KIEV</t>
  </si>
  <si>
    <t>UKRAINE</t>
  </si>
  <si>
    <t>http://www.kobzarenko.com.ua</t>
  </si>
  <si>
    <t>www.vaiasnc.it</t>
  </si>
  <si>
    <t>CALVISANO</t>
  </si>
  <si>
    <t>www.omp-spa.it</t>
  </si>
  <si>
    <t>04010</t>
  </si>
  <si>
    <t>www.tekmal.com</t>
  </si>
  <si>
    <t>http://www.vee-lik.be/</t>
  </si>
  <si>
    <t>ABBEY MACHINERY</t>
  </si>
  <si>
    <t>NENAGH</t>
  </si>
  <si>
    <t>AGRI-HIRE</t>
  </si>
  <si>
    <t>IP8 4JJ</t>
  </si>
  <si>
    <t>IPSWICH</t>
  </si>
  <si>
    <t>http://www.agrihire.co.uk</t>
  </si>
  <si>
    <t>ARMSTRONG &amp; HOLMES</t>
  </si>
  <si>
    <t>NG32 3HX</t>
  </si>
  <si>
    <t>GRANTHAM</t>
  </si>
  <si>
    <t>http://www.farmtrailers.co.uk</t>
  </si>
  <si>
    <t>BAILEY TRAILERS</t>
  </si>
  <si>
    <t>NG34 8GL</t>
  </si>
  <si>
    <t>SLEAFORD</t>
  </si>
  <si>
    <t>COOK TRAILERS</t>
  </si>
  <si>
    <t>CT18 7AW</t>
  </si>
  <si>
    <t>FOLKESTONE</t>
  </si>
  <si>
    <t>http://www.cooktrailers.co.uk</t>
  </si>
  <si>
    <t>EASTERBY TRAILERS</t>
  </si>
  <si>
    <t>YO25 3BY</t>
  </si>
  <si>
    <t>COTTAM</t>
  </si>
  <si>
    <t>http://www.easterbytrailers.co.uk/</t>
  </si>
  <si>
    <t>FAST TRACK TRAILERS</t>
  </si>
  <si>
    <t>83 OLO</t>
  </si>
  <si>
    <t>STRASZYN</t>
  </si>
  <si>
    <t>http://www.ftt.com.pl</t>
  </si>
  <si>
    <t>FLEMING</t>
  </si>
  <si>
    <t>BT47 2SX</t>
  </si>
  <si>
    <t>NEWBUILDINGS</t>
  </si>
  <si>
    <t>NR20 4DT</t>
  </si>
  <si>
    <t>DEREHAM</t>
  </si>
  <si>
    <t>http://www.gtbunning.co.uk/</t>
  </si>
  <si>
    <t>HERBST</t>
  </si>
  <si>
    <t>BT79 0JT</t>
  </si>
  <si>
    <t>OMAGH</t>
  </si>
  <si>
    <t>http://herbstmachinery.com</t>
  </si>
  <si>
    <t>JPM TRAILERS</t>
  </si>
  <si>
    <t>BT70 3BG</t>
  </si>
  <si>
    <t>DONAGHMORE</t>
  </si>
  <si>
    <t>http://www.jpmtrailers.com</t>
  </si>
  <si>
    <t>MARTSON TRAILER GROUP</t>
  </si>
  <si>
    <t>NG32 2HT</t>
  </si>
  <si>
    <t>NC ENGINEERING</t>
  </si>
  <si>
    <t>BT61 9SF</t>
  </si>
  <si>
    <t>RICHHILL</t>
  </si>
  <si>
    <t>http://www.nc-engineering.com</t>
  </si>
  <si>
    <t>M4 TRAILERS</t>
  </si>
  <si>
    <t>FOELGASTELL</t>
  </si>
  <si>
    <t>http://www.m4trailers.co.uk</t>
  </si>
  <si>
    <t>STEWART</t>
  </si>
  <si>
    <t>AB51 0JL</t>
  </si>
  <si>
    <t>INVERURIE</t>
  </si>
  <si>
    <t>http://www.stewart-trailers.co.uk</t>
  </si>
  <si>
    <t>SLURRY KAT</t>
  </si>
  <si>
    <t>BS31 2ED</t>
  </si>
  <si>
    <t>BURNETT</t>
  </si>
  <si>
    <t>http://www.slurrykat.co.uk</t>
  </si>
  <si>
    <t>RICHARD WESTERN</t>
  </si>
  <si>
    <t>IP13 9RP</t>
  </si>
  <si>
    <t>FRAMLINGHAM</t>
  </si>
  <si>
    <t>http://www.richard-western.co.uk</t>
  </si>
  <si>
    <t>REDROCK</t>
  </si>
  <si>
    <t>BT60 2BL</t>
  </si>
  <si>
    <t>ARMAGH</t>
  </si>
  <si>
    <t>http://www.redrockmachinery.com</t>
  </si>
  <si>
    <t>TRIFFITT TRAILERS</t>
  </si>
  <si>
    <t>YO41 1HS</t>
  </si>
  <si>
    <t>FULL SUTTON</t>
  </si>
  <si>
    <t>http://www.triffitttrailers.co.uk</t>
  </si>
  <si>
    <t>WARWICK TRAILERS</t>
  </si>
  <si>
    <t>S24 9BN</t>
  </si>
  <si>
    <t>ALRESFORD</t>
  </si>
  <si>
    <t>http://www.warwicktrailers.co.uk/</t>
  </si>
  <si>
    <t>http://www.marstontrailers.co.uk/</t>
  </si>
  <si>
    <t>http://www.baileytrailers.co.uk/</t>
  </si>
  <si>
    <t>GT BUNNING</t>
  </si>
  <si>
    <t>http://www.abbeymachinery.com/</t>
  </si>
  <si>
    <t>http://www.fleming-agri.co.uk</t>
  </si>
  <si>
    <t>http://www.cormall.dk</t>
  </si>
  <si>
    <t>CHIRONNA</t>
  </si>
  <si>
    <t>ALTAMURA</t>
  </si>
  <si>
    <t>www.chironnaofficine.it</t>
  </si>
  <si>
    <t>BELIMPEX</t>
  </si>
  <si>
    <t>04779</t>
  </si>
  <si>
    <t>WIEDERODA</t>
  </si>
  <si>
    <t>http://www.belimpex.de</t>
  </si>
  <si>
    <t>PB</t>
  </si>
  <si>
    <t>RT</t>
  </si>
  <si>
    <t>HI-SPEC LTD</t>
  </si>
  <si>
    <t>COMMENTAIRE</t>
  </si>
  <si>
    <t>Vis verticale</t>
  </si>
  <si>
    <t>petit remorque principalement à ridelles et bennage latéral</t>
  </si>
  <si>
    <t>Vis verticale et vis vertical</t>
  </si>
  <si>
    <t>vis vertical</t>
  </si>
  <si>
    <t>mélangeuse autochargeuse</t>
  </si>
  <si>
    <t>NASI</t>
  </si>
  <si>
    <t>VIGONE</t>
  </si>
  <si>
    <t>http://www.nasi-srl.com/</t>
  </si>
  <si>
    <t>MUTTI AMOS</t>
  </si>
  <si>
    <t>SLLOT</t>
  </si>
  <si>
    <t>HARDY CONSTRUCTEUR</t>
  </si>
  <si>
    <t>SAINTENY</t>
  </si>
  <si>
    <t>MAITRE SAS</t>
  </si>
  <si>
    <t>GRAZIOLI REMAC</t>
  </si>
  <si>
    <t>http://www.grazioliremac.it</t>
  </si>
  <si>
    <t>SILVER CAR</t>
  </si>
  <si>
    <t>CARAMAGNA</t>
  </si>
  <si>
    <t>http://www.rimorchisilvercar.com</t>
  </si>
  <si>
    <t>BICCHI</t>
  </si>
  <si>
    <t>AREZZO</t>
  </si>
  <si>
    <t>http://www.bicchi.it</t>
  </si>
  <si>
    <t>DPR</t>
  </si>
  <si>
    <t>EVR</t>
  </si>
  <si>
    <t>BENNE</t>
  </si>
  <si>
    <t>GT</t>
  </si>
  <si>
    <t>BET</t>
  </si>
  <si>
    <t>P-B</t>
  </si>
  <si>
    <t>SIMA</t>
  </si>
  <si>
    <t>AGRITECHNICA</t>
  </si>
  <si>
    <t>EUROTIER</t>
  </si>
  <si>
    <t>EIMA</t>
  </si>
  <si>
    <t>EVRR</t>
  </si>
  <si>
    <t>BENE</t>
  </si>
  <si>
    <t>%</t>
  </si>
  <si>
    <t>AUT</t>
  </si>
  <si>
    <t>DANEMMARK</t>
  </si>
  <si>
    <t>Nombre de ENTREPRISE</t>
  </si>
  <si>
    <t>Nombre de MVV</t>
  </si>
  <si>
    <t>Nombre de DPM</t>
  </si>
  <si>
    <t>Nombre de Ep</t>
  </si>
  <si>
    <t>Nombre de Benne</t>
  </si>
  <si>
    <t>Nombre de TAL</t>
  </si>
  <si>
    <t>Nombre de Bet</t>
  </si>
  <si>
    <t>(Tous)</t>
  </si>
  <si>
    <t>Au moins 3 salons</t>
  </si>
  <si>
    <t>ADRESSE</t>
  </si>
  <si>
    <t>VIALE GRECIA, 22 06018 TRESTINA (PG) ITALY</t>
  </si>
  <si>
    <t>VIA DELL'ARTIGIANATO, 28 35021 AGNA (PD)</t>
  </si>
  <si>
    <t>VIA G. DI VITTORIA 41 BOLZANO (BZ)</t>
  </si>
  <si>
    <t>STRADA CARMAGNOLA, 42 CARAMAGNA CUNEO 12030</t>
  </si>
  <si>
    <t>CUNEO</t>
  </si>
  <si>
    <t>VIA RIGHI 12, CORLO DI FORMIGINE MODENA</t>
  </si>
  <si>
    <t>NUCLEO BRECCIONE</t>
  </si>
  <si>
    <t>VIA TORINO, 173 -SS 661 KM 9 12048 SOMMARIVA BOSCO</t>
  </si>
  <si>
    <t>ZONA INDUSTRIALE 73048 NARDO</t>
  </si>
  <si>
    <t>NARDO (LE)</t>
  </si>
  <si>
    <t>VIA IV NOVEMBRE, 91 25013 CARPENEDOLO BRESCIA</t>
  </si>
  <si>
    <t>BRESCIA</t>
  </si>
  <si>
    <t>http://www.bicchi.it/</t>
  </si>
  <si>
    <t xml:space="preserve">VIA G; CHIARINI 53, 52100 AREZZO </t>
  </si>
  <si>
    <t>VIA CANAVERE, 11 12038 SAVIGLIANO</t>
  </si>
  <si>
    <t>VIA ROMA 126 12030 MARENE</t>
  </si>
  <si>
    <t>Italie</t>
  </si>
  <si>
    <t>CANNAREGIO, 2268 30121 VENISE</t>
  </si>
  <si>
    <t>VIA DELL'ARTIGIANATO, 36 36042 BREGANZE</t>
  </si>
  <si>
    <t>BREGANZE</t>
  </si>
  <si>
    <t xml:space="preserve">VIA RONCA 1/A 26030 CA D'ANDREA </t>
  </si>
  <si>
    <t xml:space="preserve">VIA MADONNE 114/116 25018 MONTICHIARI </t>
  </si>
  <si>
    <t>MONTICHIARI</t>
  </si>
  <si>
    <t>VIA CORVIONE, 20 25010 ISORELLE</t>
  </si>
  <si>
    <t>ISORELLA</t>
  </si>
  <si>
    <t>VIA CARPENEDOLO, 24/A LOC MEZZANE 25012 CALVISANO</t>
  </si>
  <si>
    <t>VIA DELL' INDUSTRIA 24 46041 ASOLA</t>
  </si>
  <si>
    <t>ASOLA</t>
  </si>
  <si>
    <t>http://www.muttiamos.it/index.html</t>
  </si>
  <si>
    <t>VIA CAVOUR, 80 10067 VIGONE</t>
  </si>
  <si>
    <t>VIA CORRIERA, 23 46030 SQUARZANELLA DI VIADANA</t>
  </si>
  <si>
    <t>SQUARZANELLA DI VIADANA</t>
  </si>
  <si>
    <t>VIA GORIZIA, 90 35010 CURTAROLO</t>
  </si>
  <si>
    <t>VIA PIETRO NENNI 15 26845 CODOGNO</t>
  </si>
  <si>
    <t>VIA CASTELLETTO 10 37050 BELFIORE</t>
  </si>
  <si>
    <t>VIA CUNEO, 8 12037 SALUZZO</t>
  </si>
  <si>
    <t>VIALE DELLE FONTANELLE, 77 37047 SAN BONIFACIA (VR)</t>
  </si>
  <si>
    <t>SAN BONIFACIA</t>
  </si>
  <si>
    <t>VIA S.N.C VIA BRESCIA, 57 25012 CALVISANO</t>
  </si>
  <si>
    <t>VIA DEL LAVORO, 2 41014 SOLIGNANO CASTELVETRO</t>
  </si>
  <si>
    <t>VIA NERBON4 31057 SILVEA</t>
  </si>
  <si>
    <t>VIA E. FERMI 30 41055 MONTESE</t>
  </si>
  <si>
    <t>VIA DELL' INDIPENDENZA, 1 35010 CAMPO S. MARTINO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</si>
</sst>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0"/>
    <numFmt numFmtId="165" formatCode="_-* #,##0\ _€_-;\-* #,##0\ _€_-;_-* &quot;-&quot;??\ _€_-;_-@_-"/>
    <numFmt numFmtId="166" formatCode="#,##0_ ;[Red]\-#,##0\ "/>
  </numFmts>
  <fonts count="19" x14ac:knownFonts="1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i/>
      <sz val="10"/>
      <color indexed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u/>
      <sz val="12"/>
      <color indexed="12"/>
      <name val="Arial"/>
      <family val="2"/>
    </font>
    <font>
      <b/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6" fillId="0" borderId="0"/>
  </cellStyleXfs>
  <cellXfs count="219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/>
    <xf numFmtId="0" fontId="3" fillId="0" borderId="0" xfId="0" applyFont="1"/>
    <xf numFmtId="0" fontId="3" fillId="0" borderId="0" xfId="0" applyFont="1" applyFill="1"/>
    <xf numFmtId="0" fontId="0" fillId="0" borderId="0" xfId="0" applyFill="1"/>
    <xf numFmtId="164" fontId="0" fillId="0" borderId="0" xfId="0" applyNumberFormat="1" applyFill="1"/>
    <xf numFmtId="0" fontId="0" fillId="0" borderId="0" xfId="0" applyFill="1" applyAlignment="1">
      <alignment horizontal="center"/>
    </xf>
    <xf numFmtId="0" fontId="2" fillId="0" borderId="0" xfId="1" applyAlignment="1" applyProtection="1"/>
    <xf numFmtId="0" fontId="7" fillId="0" borderId="0" xfId="0" applyFont="1"/>
    <xf numFmtId="0" fontId="8" fillId="0" borderId="0" xfId="0" applyFont="1"/>
    <xf numFmtId="0" fontId="2" fillId="0" borderId="0" xfId="1" applyAlignment="1" applyProtection="1">
      <alignment wrapText="1"/>
    </xf>
    <xf numFmtId="165" fontId="0" fillId="0" borderId="0" xfId="2" applyNumberFormat="1" applyFont="1" applyAlignment="1">
      <alignment horizontal="center"/>
    </xf>
    <xf numFmtId="165" fontId="0" fillId="0" borderId="0" xfId="2" applyNumberFormat="1" applyFont="1" applyFill="1" applyAlignment="1">
      <alignment horizontal="center"/>
    </xf>
    <xf numFmtId="165" fontId="0" fillId="0" borderId="0" xfId="2" applyNumberFormat="1" applyFont="1"/>
    <xf numFmtId="165" fontId="0" fillId="0" borderId="0" xfId="2" applyNumberFormat="1" applyFont="1" applyFill="1"/>
    <xf numFmtId="0" fontId="5" fillId="0" borderId="0" xfId="0" applyFont="1" applyFill="1"/>
    <xf numFmtId="0" fontId="9" fillId="0" borderId="0" xfId="0" applyFont="1" applyFill="1"/>
    <xf numFmtId="0" fontId="12" fillId="0" borderId="0" xfId="0" applyFont="1"/>
    <xf numFmtId="0" fontId="3" fillId="0" borderId="0" xfId="0" applyFont="1" applyFill="1" applyAlignment="1">
      <alignment horizontal="center"/>
    </xf>
    <xf numFmtId="0" fontId="12" fillId="0" borderId="1" xfId="0" applyFont="1" applyBorder="1"/>
    <xf numFmtId="0" fontId="12" fillId="0" borderId="2" xfId="0" applyFont="1" applyBorder="1"/>
    <xf numFmtId="0" fontId="12" fillId="0" borderId="1" xfId="0" applyFont="1" applyFill="1" applyBorder="1"/>
    <xf numFmtId="0" fontId="12" fillId="0" borderId="2" xfId="0" applyFont="1" applyFill="1" applyBorder="1"/>
    <xf numFmtId="0" fontId="14" fillId="0" borderId="1" xfId="0" applyFont="1" applyFill="1" applyBorder="1"/>
    <xf numFmtId="0" fontId="14" fillId="0" borderId="2" xfId="0" applyFont="1" applyFill="1" applyBorder="1"/>
    <xf numFmtId="0" fontId="12" fillId="0" borderId="3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6" xfId="0" applyFont="1" applyBorder="1"/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165" fontId="15" fillId="2" borderId="8" xfId="2" applyNumberFormat="1" applyFont="1" applyFill="1" applyBorder="1" applyAlignment="1">
      <alignment horizontal="center" vertical="center"/>
    </xf>
    <xf numFmtId="164" fontId="15" fillId="2" borderId="8" xfId="0" applyNumberFormat="1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6" xfId="0" applyFont="1" applyBorder="1"/>
    <xf numFmtId="166" fontId="12" fillId="0" borderId="6" xfId="2" applyNumberFormat="1" applyFont="1" applyBorder="1" applyAlignment="1">
      <alignment horizontal="center"/>
    </xf>
    <xf numFmtId="165" fontId="12" fillId="0" borderId="6" xfId="2" applyNumberFormat="1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166" fontId="12" fillId="0" borderId="2" xfId="2" applyNumberFormat="1" applyFont="1" applyBorder="1" applyAlignment="1">
      <alignment horizontal="center" vertical="center"/>
    </xf>
    <xf numFmtId="165" fontId="12" fillId="0" borderId="2" xfId="2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/>
    </xf>
    <xf numFmtId="0" fontId="12" fillId="0" borderId="2" xfId="0" quotePrefix="1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166" fontId="12" fillId="0" borderId="2" xfId="0" applyNumberFormat="1" applyFont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6" fontId="12" fillId="0" borderId="2" xfId="2" applyNumberFormat="1" applyFont="1" applyFill="1" applyBorder="1" applyAlignment="1">
      <alignment horizontal="center" vertical="center"/>
    </xf>
    <xf numFmtId="165" fontId="12" fillId="0" borderId="2" xfId="2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2" xfId="0" applyFont="1" applyBorder="1"/>
    <xf numFmtId="166" fontId="12" fillId="0" borderId="2" xfId="2" applyNumberFormat="1" applyFont="1" applyBorder="1" applyAlignment="1">
      <alignment horizontal="center"/>
    </xf>
    <xf numFmtId="165" fontId="12" fillId="0" borderId="2" xfId="2" applyNumberFormat="1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166" fontId="12" fillId="0" borderId="2" xfId="2" quotePrefix="1" applyNumberFormat="1" applyFont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66" fontId="12" fillId="0" borderId="4" xfId="2" applyNumberFormat="1" applyFont="1" applyBorder="1" applyAlignment="1">
      <alignment horizontal="center" vertical="center"/>
    </xf>
    <xf numFmtId="165" fontId="12" fillId="0" borderId="4" xfId="2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166" fontId="12" fillId="0" borderId="6" xfId="2" applyNumberFormat="1" applyFont="1" applyBorder="1" applyAlignment="1">
      <alignment horizontal="center" vertical="center"/>
    </xf>
    <xf numFmtId="165" fontId="12" fillId="0" borderId="6" xfId="2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166" fontId="10" fillId="0" borderId="2" xfId="2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2" fillId="0" borderId="5" xfId="0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/>
    </xf>
    <xf numFmtId="0" fontId="12" fillId="0" borderId="4" xfId="0" applyFont="1" applyFill="1" applyBorder="1"/>
    <xf numFmtId="0" fontId="12" fillId="0" borderId="4" xfId="0" applyFont="1" applyBorder="1" applyAlignment="1">
      <alignment horizontal="left" vertical="center"/>
    </xf>
    <xf numFmtId="0" fontId="12" fillId="0" borderId="6" xfId="0" applyFont="1" applyFill="1" applyBorder="1" applyAlignment="1">
      <alignment horizontal="left" vertical="center"/>
    </xf>
    <xf numFmtId="166" fontId="10" fillId="0" borderId="4" xfId="2" applyNumberFormat="1" applyFont="1" applyBorder="1" applyAlignment="1">
      <alignment horizontal="center" vertical="center"/>
    </xf>
    <xf numFmtId="166" fontId="12" fillId="0" borderId="6" xfId="0" applyNumberFormat="1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0" fontId="12" fillId="0" borderId="13" xfId="0" applyFont="1" applyBorder="1"/>
    <xf numFmtId="0" fontId="15" fillId="0" borderId="4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0" xfId="0" applyFont="1" applyBorder="1"/>
    <xf numFmtId="165" fontId="11" fillId="0" borderId="0" xfId="2" applyNumberFormat="1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0" xfId="0" applyFont="1"/>
    <xf numFmtId="0" fontId="10" fillId="0" borderId="2" xfId="0" applyFont="1" applyFill="1" applyBorder="1" applyAlignment="1">
      <alignment horizontal="left" vertical="center"/>
    </xf>
    <xf numFmtId="9" fontId="0" fillId="0" borderId="2" xfId="3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0" fillId="0" borderId="0" xfId="0" applyBorder="1"/>
    <xf numFmtId="0" fontId="3" fillId="3" borderId="0" xfId="0" applyFont="1" applyFill="1" applyBorder="1"/>
    <xf numFmtId="0" fontId="0" fillId="0" borderId="0" xfId="0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165" fontId="0" fillId="0" borderId="0" xfId="2" applyNumberFormat="1" applyFont="1" applyBorder="1"/>
    <xf numFmtId="165" fontId="0" fillId="3" borderId="0" xfId="2" applyNumberFormat="1" applyFont="1" applyFill="1" applyBorder="1"/>
    <xf numFmtId="165" fontId="0" fillId="0" borderId="0" xfId="2" applyNumberFormat="1" applyFont="1" applyFill="1" applyBorder="1"/>
    <xf numFmtId="165" fontId="0" fillId="0" borderId="0" xfId="2" applyNumberFormat="1" applyFont="1" applyBorder="1" applyAlignment="1">
      <alignment horizontal="center"/>
    </xf>
    <xf numFmtId="165" fontId="0" fillId="3" borderId="0" xfId="2" applyNumberFormat="1" applyFont="1" applyFill="1" applyBorder="1" applyAlignment="1">
      <alignment horizontal="center"/>
    </xf>
    <xf numFmtId="165" fontId="0" fillId="0" borderId="0" xfId="2" applyNumberFormat="1" applyFont="1" applyFill="1" applyBorder="1" applyAlignment="1">
      <alignment horizontal="center"/>
    </xf>
    <xf numFmtId="164" fontId="0" fillId="3" borderId="0" xfId="0" applyNumberFormat="1" applyFill="1" applyBorder="1"/>
    <xf numFmtId="164" fontId="0" fillId="0" borderId="0" xfId="0" applyNumberFormat="1" applyFill="1" applyBorder="1"/>
    <xf numFmtId="0" fontId="0" fillId="3" borderId="0" xfId="0" applyFill="1" applyBorder="1"/>
    <xf numFmtId="0" fontId="0" fillId="0" borderId="0" xfId="0" applyFill="1" applyBorder="1"/>
    <xf numFmtId="0" fontId="0" fillId="3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5" fillId="2" borderId="8" xfId="4" applyFont="1" applyFill="1" applyBorder="1" applyAlignment="1">
      <alignment horizontal="center" vertical="center"/>
    </xf>
    <xf numFmtId="0" fontId="15" fillId="2" borderId="14" xfId="4" applyFont="1" applyFill="1" applyBorder="1" applyAlignment="1">
      <alignment horizontal="center" vertical="center"/>
    </xf>
    <xf numFmtId="165" fontId="15" fillId="2" borderId="8" xfId="5" applyNumberFormat="1" applyFont="1" applyFill="1" applyBorder="1" applyAlignment="1">
      <alignment horizontal="center" vertical="center"/>
    </xf>
    <xf numFmtId="14" fontId="15" fillId="2" borderId="8" xfId="5" applyNumberFormat="1" applyFont="1" applyFill="1" applyBorder="1" applyAlignment="1">
      <alignment horizontal="center" vertical="center"/>
    </xf>
    <xf numFmtId="165" fontId="15" fillId="2" borderId="8" xfId="5" applyNumberFormat="1" applyFont="1" applyFill="1" applyBorder="1" applyAlignment="1">
      <alignment horizontal="right" vertical="center"/>
    </xf>
    <xf numFmtId="164" fontId="15" fillId="2" borderId="8" xfId="4" applyNumberFormat="1" applyFont="1" applyFill="1" applyBorder="1" applyAlignment="1">
      <alignment horizontal="center" vertical="center"/>
    </xf>
    <xf numFmtId="0" fontId="15" fillId="2" borderId="9" xfId="4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/>
    </xf>
    <xf numFmtId="0" fontId="10" fillId="0" borderId="2" xfId="4" applyFont="1" applyBorder="1" applyAlignment="1">
      <alignment horizontal="center" vertical="center"/>
    </xf>
    <xf numFmtId="0" fontId="10" fillId="0" borderId="15" xfId="4" applyFont="1" applyBorder="1" applyAlignment="1">
      <alignment horizontal="center" vertical="center"/>
    </xf>
    <xf numFmtId="0" fontId="10" fillId="0" borderId="2" xfId="6" applyFont="1" applyFill="1" applyBorder="1" applyAlignment="1">
      <alignment horizontal="center" vertical="center"/>
    </xf>
    <xf numFmtId="0" fontId="10" fillId="0" borderId="2" xfId="4" applyFont="1" applyFill="1" applyBorder="1" applyAlignment="1">
      <alignment horizontal="center" vertical="center"/>
    </xf>
    <xf numFmtId="166" fontId="11" fillId="0" borderId="16" xfId="5" applyNumberFormat="1" applyFont="1" applyBorder="1" applyAlignment="1">
      <alignment horizontal="center" vertical="center"/>
    </xf>
    <xf numFmtId="166" fontId="11" fillId="0" borderId="2" xfId="5" applyNumberFormat="1" applyFont="1" applyBorder="1" applyAlignment="1">
      <alignment horizontal="center" vertical="center"/>
    </xf>
    <xf numFmtId="0" fontId="11" fillId="0" borderId="2" xfId="4" applyFont="1" applyFill="1" applyBorder="1" applyAlignment="1">
      <alignment horizontal="center" vertical="center"/>
    </xf>
    <xf numFmtId="0" fontId="11" fillId="0" borderId="11" xfId="4" applyFont="1" applyFill="1" applyBorder="1" applyAlignment="1">
      <alignment horizontal="center" vertical="center"/>
    </xf>
    <xf numFmtId="0" fontId="11" fillId="0" borderId="2" xfId="4" applyFont="1" applyBorder="1" applyAlignment="1">
      <alignment horizontal="left" vertical="center"/>
    </xf>
    <xf numFmtId="166" fontId="11" fillId="0" borderId="16" xfId="5" applyNumberFormat="1" applyFont="1" applyFill="1" applyBorder="1" applyAlignment="1">
      <alignment horizontal="center" vertical="center"/>
    </xf>
    <xf numFmtId="166" fontId="11" fillId="0" borderId="2" xfId="5" applyNumberFormat="1" applyFont="1" applyFill="1" applyBorder="1" applyAlignment="1">
      <alignment horizontal="center" vertical="center"/>
    </xf>
    <xf numFmtId="165" fontId="11" fillId="0" borderId="2" xfId="5" applyNumberFormat="1" applyFont="1" applyBorder="1" applyAlignment="1">
      <alignment horizontal="right" vertical="center"/>
    </xf>
    <xf numFmtId="49" fontId="11" fillId="0" borderId="2" xfId="4" applyNumberFormat="1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/>
    </xf>
    <xf numFmtId="0" fontId="11" fillId="0" borderId="11" xfId="4" applyFont="1" applyBorder="1" applyAlignment="1">
      <alignment horizontal="center" vertical="center"/>
    </xf>
    <xf numFmtId="0" fontId="11" fillId="0" borderId="6" xfId="4" applyFont="1" applyFill="1" applyBorder="1" applyAlignment="1">
      <alignment horizontal="left" vertical="center"/>
    </xf>
    <xf numFmtId="0" fontId="10" fillId="0" borderId="6" xfId="4" applyFont="1" applyBorder="1" applyAlignment="1">
      <alignment horizontal="center" vertical="center"/>
    </xf>
    <xf numFmtId="0" fontId="10" fillId="0" borderId="17" xfId="4" applyFont="1" applyBorder="1" applyAlignment="1">
      <alignment horizontal="center" vertical="center"/>
    </xf>
    <xf numFmtId="166" fontId="11" fillId="0" borderId="18" xfId="5" applyNumberFormat="1" applyFont="1" applyBorder="1" applyAlignment="1">
      <alignment horizontal="center" vertical="center"/>
    </xf>
    <xf numFmtId="166" fontId="11" fillId="0" borderId="6" xfId="5" applyNumberFormat="1" applyFont="1" applyBorder="1" applyAlignment="1">
      <alignment horizontal="center" vertical="center"/>
    </xf>
    <xf numFmtId="0" fontId="11" fillId="0" borderId="6" xfId="4" applyFont="1" applyFill="1" applyBorder="1" applyAlignment="1">
      <alignment horizontal="center" vertical="center"/>
    </xf>
    <xf numFmtId="0" fontId="11" fillId="0" borderId="10" xfId="4" applyFont="1" applyFill="1" applyBorder="1" applyAlignment="1">
      <alignment horizontal="center" vertical="center"/>
    </xf>
    <xf numFmtId="0" fontId="11" fillId="0" borderId="6" xfId="7" applyFont="1" applyBorder="1" applyAlignment="1">
      <alignment horizontal="left" vertical="center"/>
    </xf>
    <xf numFmtId="166" fontId="11" fillId="0" borderId="18" xfId="5" applyNumberFormat="1" applyFont="1" applyFill="1" applyBorder="1" applyAlignment="1">
      <alignment horizontal="center" vertical="center"/>
    </xf>
    <xf numFmtId="166" fontId="11" fillId="0" borderId="6" xfId="5" applyNumberFormat="1" applyFont="1" applyFill="1" applyBorder="1" applyAlignment="1">
      <alignment horizontal="center" vertical="center"/>
    </xf>
    <xf numFmtId="165" fontId="11" fillId="0" borderId="6" xfId="5" applyNumberFormat="1" applyFont="1" applyBorder="1" applyAlignment="1">
      <alignment horizontal="right" vertical="center"/>
    </xf>
    <xf numFmtId="0" fontId="11" fillId="0" borderId="6" xfId="4" applyFont="1" applyBorder="1" applyAlignment="1">
      <alignment horizontal="center" vertical="center"/>
    </xf>
    <xf numFmtId="0" fontId="11" fillId="0" borderId="10" xfId="4" applyFont="1" applyBorder="1" applyAlignment="1">
      <alignment horizontal="center" vertical="center"/>
    </xf>
    <xf numFmtId="0" fontId="10" fillId="0" borderId="6" xfId="4" applyFont="1" applyFill="1" applyBorder="1" applyAlignment="1">
      <alignment horizontal="center" vertical="center"/>
    </xf>
    <xf numFmtId="0" fontId="10" fillId="0" borderId="17" xfId="4" applyFont="1" applyFill="1" applyBorder="1" applyAlignment="1">
      <alignment horizontal="center" vertical="center"/>
    </xf>
    <xf numFmtId="165" fontId="11" fillId="0" borderId="6" xfId="5" applyNumberFormat="1" applyFont="1" applyFill="1" applyBorder="1" applyAlignment="1">
      <alignment horizontal="right" vertical="center"/>
    </xf>
    <xf numFmtId="0" fontId="11" fillId="0" borderId="6" xfId="6" applyFont="1" applyFill="1" applyBorder="1" applyAlignment="1">
      <alignment horizontal="left" vertical="center"/>
    </xf>
    <xf numFmtId="0" fontId="11" fillId="0" borderId="2" xfId="6" applyFont="1" applyBorder="1" applyAlignment="1">
      <alignment horizontal="left" vertical="center"/>
    </xf>
    <xf numFmtId="0" fontId="11" fillId="0" borderId="6" xfId="6" applyFont="1" applyBorder="1" applyAlignment="1">
      <alignment horizontal="left" vertical="center"/>
    </xf>
    <xf numFmtId="0" fontId="11" fillId="0" borderId="6" xfId="4" applyFont="1" applyBorder="1" applyAlignment="1">
      <alignment horizontal="left" vertical="center"/>
    </xf>
    <xf numFmtId="0" fontId="10" fillId="0" borderId="15" xfId="4" applyFont="1" applyFill="1" applyBorder="1" applyAlignment="1">
      <alignment horizontal="center" vertical="center"/>
    </xf>
    <xf numFmtId="165" fontId="11" fillId="0" borderId="2" xfId="5" applyNumberFormat="1" applyFont="1" applyFill="1" applyBorder="1" applyAlignment="1">
      <alignment horizontal="right" vertical="center"/>
    </xf>
    <xf numFmtId="164" fontId="11" fillId="0" borderId="2" xfId="4" applyNumberFormat="1" applyFont="1" applyFill="1" applyBorder="1" applyAlignment="1">
      <alignment horizontal="center" vertical="center"/>
    </xf>
    <xf numFmtId="0" fontId="10" fillId="0" borderId="2" xfId="4" applyFont="1" applyBorder="1" applyAlignment="1">
      <alignment horizontal="center"/>
    </xf>
    <xf numFmtId="165" fontId="11" fillId="0" borderId="2" xfId="5" applyNumberFormat="1" applyFont="1" applyBorder="1" applyAlignment="1">
      <alignment horizontal="center" vertical="center"/>
    </xf>
    <xf numFmtId="166" fontId="11" fillId="0" borderId="2" xfId="5" applyNumberFormat="1" applyFont="1" applyBorder="1" applyAlignment="1">
      <alignment horizontal="center"/>
    </xf>
    <xf numFmtId="14" fontId="11" fillId="0" borderId="2" xfId="5" applyNumberFormat="1" applyFont="1" applyBorder="1" applyAlignment="1">
      <alignment horizontal="center" vertical="center"/>
    </xf>
    <xf numFmtId="14" fontId="11" fillId="0" borderId="2" xfId="5" applyNumberFormat="1" applyFont="1" applyFill="1" applyBorder="1" applyAlignment="1">
      <alignment horizontal="center" vertical="center"/>
    </xf>
    <xf numFmtId="0" fontId="11" fillId="0" borderId="2" xfId="4" quotePrefix="1" applyFont="1" applyBorder="1" applyAlignment="1">
      <alignment horizontal="center" vertical="center"/>
    </xf>
    <xf numFmtId="0" fontId="11" fillId="0" borderId="2" xfId="4" applyFont="1" applyBorder="1"/>
    <xf numFmtId="0" fontId="10" fillId="0" borderId="2" xfId="4" applyFont="1" applyBorder="1"/>
    <xf numFmtId="0" fontId="10" fillId="0" borderId="15" xfId="4" applyFont="1" applyBorder="1" applyAlignment="1">
      <alignment horizontal="center"/>
    </xf>
    <xf numFmtId="0" fontId="10" fillId="0" borderId="2" xfId="4" applyFont="1" applyFill="1" applyBorder="1" applyAlignment="1">
      <alignment horizontal="center"/>
    </xf>
    <xf numFmtId="166" fontId="11" fillId="0" borderId="16" xfId="5" applyNumberFormat="1" applyFont="1" applyBorder="1" applyAlignment="1">
      <alignment horizontal="center"/>
    </xf>
    <xf numFmtId="14" fontId="11" fillId="0" borderId="2" xfId="5" applyNumberFormat="1" applyFont="1" applyBorder="1" applyAlignment="1">
      <alignment horizontal="center"/>
    </xf>
    <xf numFmtId="165" fontId="11" fillId="0" borderId="2" xfId="5" applyNumberFormat="1" applyFont="1" applyBorder="1" applyAlignment="1">
      <alignment horizontal="right"/>
    </xf>
    <xf numFmtId="0" fontId="11" fillId="0" borderId="2" xfId="4" applyFont="1" applyBorder="1" applyAlignment="1">
      <alignment horizontal="center"/>
    </xf>
    <xf numFmtId="0" fontId="11" fillId="0" borderId="11" xfId="4" applyFont="1" applyBorder="1" applyAlignment="1">
      <alignment horizontal="center"/>
    </xf>
    <xf numFmtId="166" fontId="11" fillId="0" borderId="2" xfId="4" applyNumberFormat="1" applyFont="1" applyBorder="1" applyAlignment="1">
      <alignment horizontal="center" vertical="center"/>
    </xf>
    <xf numFmtId="14" fontId="11" fillId="0" borderId="2" xfId="4" applyNumberFormat="1" applyFont="1" applyBorder="1" applyAlignment="1">
      <alignment horizontal="center" vertical="center"/>
    </xf>
    <xf numFmtId="166" fontId="11" fillId="0" borderId="2" xfId="4" applyNumberFormat="1" applyFont="1" applyFill="1" applyBorder="1" applyAlignment="1">
      <alignment horizontal="center" vertical="center"/>
    </xf>
    <xf numFmtId="14" fontId="11" fillId="0" borderId="2" xfId="4" applyNumberFormat="1" applyFont="1" applyFill="1" applyBorder="1" applyAlignment="1">
      <alignment horizontal="center" vertical="center"/>
    </xf>
    <xf numFmtId="166" fontId="11" fillId="0" borderId="16" xfId="4" applyNumberFormat="1" applyFont="1" applyBorder="1" applyAlignment="1">
      <alignment horizontal="center" vertical="center"/>
    </xf>
    <xf numFmtId="164" fontId="11" fillId="0" borderId="2" xfId="4" applyNumberFormat="1" applyFont="1" applyBorder="1" applyAlignment="1">
      <alignment horizontal="center" vertical="center"/>
    </xf>
    <xf numFmtId="0" fontId="11" fillId="0" borderId="2" xfId="4" applyFont="1" applyFill="1" applyBorder="1"/>
    <xf numFmtId="0" fontId="11" fillId="0" borderId="2" xfId="4" quotePrefix="1" applyFont="1" applyFill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11" fillId="0" borderId="2" xfId="6" applyFont="1" applyFill="1" applyBorder="1" applyAlignment="1">
      <alignment horizontal="left" vertical="center"/>
    </xf>
    <xf numFmtId="49" fontId="11" fillId="0" borderId="2" xfId="4" applyNumberFormat="1" applyFont="1" applyFill="1" applyBorder="1" applyAlignment="1">
      <alignment horizontal="center" vertical="center"/>
    </xf>
    <xf numFmtId="49" fontId="11" fillId="0" borderId="11" xfId="4" applyNumberFormat="1" applyFont="1" applyFill="1" applyBorder="1" applyAlignment="1">
      <alignment horizontal="center" vertical="center"/>
    </xf>
    <xf numFmtId="0" fontId="11" fillId="0" borderId="0" xfId="4" applyFont="1" applyBorder="1" applyAlignment="1">
      <alignment horizontal="left" vertical="center"/>
    </xf>
    <xf numFmtId="0" fontId="12" fillId="0" borderId="0" xfId="0" applyFont="1" applyBorder="1" applyAlignment="1">
      <alignment horizontal="center"/>
    </xf>
    <xf numFmtId="0" fontId="11" fillId="0" borderId="19" xfId="4" applyFont="1" applyFill="1" applyBorder="1" applyAlignment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0" fontId="17" fillId="0" borderId="2" xfId="1" applyFont="1" applyBorder="1" applyAlignment="1" applyProtection="1">
      <alignment horizontal="left" vertical="center"/>
    </xf>
    <xf numFmtId="0" fontId="17" fillId="0" borderId="0" xfId="1" applyFont="1" applyAlignment="1" applyProtection="1"/>
    <xf numFmtId="0" fontId="17" fillId="0" borderId="2" xfId="1" applyFont="1" applyBorder="1" applyAlignment="1" applyProtection="1"/>
    <xf numFmtId="0" fontId="11" fillId="0" borderId="2" xfId="0" applyFont="1" applyBorder="1"/>
    <xf numFmtId="0" fontId="2" fillId="0" borderId="2" xfId="1" applyBorder="1" applyAlignment="1" applyProtection="1">
      <alignment horizontal="left" vertical="center"/>
    </xf>
    <xf numFmtId="0" fontId="11" fillId="0" borderId="0" xfId="0" applyFont="1" applyBorder="1"/>
    <xf numFmtId="0" fontId="11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9" fontId="10" fillId="0" borderId="2" xfId="0" applyNumberFormat="1" applyFont="1" applyFill="1" applyBorder="1" applyAlignment="1">
      <alignment horizontal="center" vertical="center"/>
    </xf>
    <xf numFmtId="9" fontId="11" fillId="0" borderId="2" xfId="3" applyFont="1" applyFill="1" applyBorder="1" applyAlignment="1">
      <alignment horizontal="center" vertical="center"/>
    </xf>
    <xf numFmtId="9" fontId="0" fillId="0" borderId="2" xfId="3" applyFont="1" applyBorder="1"/>
    <xf numFmtId="165" fontId="11" fillId="0" borderId="2" xfId="2" applyNumberFormat="1" applyFon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11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left" vertical="center"/>
    </xf>
    <xf numFmtId="0" fontId="18" fillId="2" borderId="8" xfId="4" applyFont="1" applyFill="1" applyBorder="1" applyAlignment="1">
      <alignment horizontal="center" vertical="center"/>
    </xf>
    <xf numFmtId="164" fontId="18" fillId="2" borderId="8" xfId="4" applyNumberFormat="1" applyFont="1" applyFill="1" applyBorder="1" applyAlignment="1">
      <alignment horizontal="center" vertical="center"/>
    </xf>
    <xf numFmtId="0" fontId="18" fillId="2" borderId="9" xfId="4" applyFont="1" applyFill="1" applyBorder="1" applyAlignment="1">
      <alignment horizontal="center" vertical="center"/>
    </xf>
    <xf numFmtId="0" fontId="1" fillId="0" borderId="0" xfId="0" applyFont="1"/>
    <xf numFmtId="0" fontId="1" fillId="0" borderId="2" xfId="4" applyFont="1" applyBorder="1" applyAlignment="1">
      <alignment horizontal="left" vertical="center"/>
    </xf>
    <xf numFmtId="0" fontId="3" fillId="0" borderId="2" xfId="4" applyFont="1" applyBorder="1" applyAlignment="1">
      <alignment horizontal="center" vertical="center"/>
    </xf>
  </cellXfs>
  <cellStyles count="8">
    <cellStyle name="Lien hypertexte" xfId="1" builtinId="8"/>
    <cellStyle name="Milliers" xfId="2" builtinId="3"/>
    <cellStyle name="Milliers 2" xfId="5"/>
    <cellStyle name="Normal" xfId="0" builtinId="0"/>
    <cellStyle name="Normal 2" xfId="4"/>
    <cellStyle name="Normal 2 2" xfId="6"/>
    <cellStyle name="Normal 4" xfId="7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giaire5" refreshedDate="41247.427336342589" createdVersion="4" refreshedVersion="4" minRefreshableVersion="3" recordCount="218">
  <cacheSource type="worksheet">
    <worksheetSource ref="A1:U218" sheet="Liste concurrents"/>
  </cacheSource>
  <cacheFields count="21">
    <cacheField name="ENTREPRISE" numFmtId="0">
      <sharedItems count="217">
        <s v="AGROLINER"/>
        <s v="ANNABURGER"/>
        <s v="ARCHUS NEUMEIER"/>
        <s v="B. STRAUTMANN &amp; SOHNE GMBH &amp; CO"/>
        <s v="BELIMPEX"/>
        <s v="BRIOL"/>
        <s v="BRIRI GMBH"/>
        <s v="BSA GMBH"/>
        <s v="BVL - BERNARD VAN LENGERICH"/>
        <s v="CONOW ANHANGERBAU"/>
        <s v="EIFO FORSTTECHNICK"/>
        <s v="FLIEGL MASCHINENBAU"/>
        <s v="FORTUNA"/>
        <s v="GARANT"/>
        <s v="HAWE"/>
        <s v="HIMEL"/>
        <s v="HIRL GMBH"/>
        <s v="KNIES FAHREUGBAU"/>
        <s v="KRAMPE"/>
        <s v="MANG FAHRZEUGBAU"/>
        <s v="MAYER MASCHINENBAU GMBH SILOKING"/>
        <s v="OEHLER MASCHINEN E.K"/>
        <s v="REISCH FAHRZEUGBAU"/>
        <s v="STAPEL"/>
        <s v="TEBBE"/>
        <s v="WIENHOFF"/>
        <s v="ZUNHAMMER GMBH"/>
        <s v="BISO"/>
        <s v="KIRCHNER"/>
        <s v="AGRIMAT SA"/>
        <s v="BERGMANN France"/>
        <s v="BVBA VEE - LIK"/>
        <s v="DEZEURE"/>
        <s v="JOSKIN SA"/>
        <s v="MARC STROBBE"/>
        <s v="ROBERT"/>
        <s v="UNIFAST AGM"/>
        <s v="CORMAL MASKINFABRIKKEN"/>
        <s v="SAMSON AGRO A/S"/>
        <s v="CAMARA - FABRICA Y COMERCIAL SL"/>
        <s v="JUSCAFRESA"/>
        <s v="SANTAMARIA"/>
        <s v="TATOMA"/>
        <s v="BIGAB"/>
        <s v="JUNKKARI"/>
        <s v="AGRAM"/>
        <s v="AGRISPHERE"/>
        <s v="ALEIN"/>
        <s v="ALTEC"/>
        <s v="AMBS &quot;LA LITTORALE&quot;"/>
        <s v="ARMOR INDUSTRIE SARL"/>
        <s v="AURAN CONSTRUCTEUR"/>
        <s v="BALON"/>
        <s v="BELAIR"/>
        <s v="BENNES MAUPU SA"/>
        <s v="BONNEAU-TRICHET"/>
        <s v="BRIGANT REMORQUES"/>
        <s v="BRIMONT AGRAIRE"/>
        <s v="BROCHARD CONSTRUCTEUR"/>
        <s v="BRUNEAU"/>
        <s v="BUCHET EURL"/>
        <s v="CACQUEVEL VALNOV"/>
        <s v="CALVET SA"/>
        <s v="CARROSSERIE CORNELOUP SARL"/>
        <s v="CHEVANCE"/>
        <s v="COLOMBET AUTO"/>
        <s v="CORNE ANTOINE SA LA CAMPAGNE"/>
        <s v="CORNE HENRI"/>
        <s v="COSNET SAS"/>
        <s v="COUTAND"/>
        <s v="DANGREVILLE SAS"/>
        <s v="DEBOFFLES SA"/>
        <s v="DEGUILLAUME SA"/>
        <s v="HARDY CONSTRUCTEUR"/>
        <s v="DELAPLACE"/>
        <s v="DEMAREST"/>
        <s v="DEVES"/>
        <s v="DISTRIMAT"/>
        <s v="DOME SARL"/>
        <s v="EMA EQUIPEMENTS MODERNES AGRICOLES"/>
        <s v="E-MEGA INDUSTRIE SAS &quot;SILOFARMER&quot;"/>
        <s v="EMK - EUROMARK"/>
        <s v="ETABLISSEMENT LAIR"/>
        <s v="ETS FILLION ROBERT"/>
        <s v="FADOUL GILIBERT INDUSTRIES"/>
        <s v="GIMBRE"/>
        <s v="GOURDON FRERES SA"/>
        <s v="GYRAX SA"/>
        <s v="GYRLAND"/>
        <s v="HARMAND ET FILS SARL"/>
        <s v="HURET"/>
        <s v="J F LEMKEN STOLL FRANCE SARL"/>
        <s v="JEANTIL"/>
        <s v="JEULIN SA"/>
        <s v="JOSKIN France"/>
        <s v="JP CONSTRUCTION SARL"/>
        <s v="KEENAN FRANCE"/>
        <s v="KUHN-AUDUREAU"/>
        <s v="KVERNELAND GROUP FRANCE "/>
        <s v="LABAT FRERES SARL"/>
        <s v="LABBE &amp; ROTIEL"/>
        <s v="LAMY &quot;LES CONSTRUCTEURS&quot;"/>
        <s v="LANSAMAN"/>
        <s v="LE BOULCH"/>
        <s v="LE NORMAND"/>
        <s v="LEGRAND"/>
        <s v="LUCAS G. SAS"/>
        <s v="MAITRE SAS"/>
        <s v="MASSON"/>
        <s v="MAUGUIN CITAGRI"/>
        <s v="MAZERON SA"/>
        <s v="MB NUTRIMEL"/>
        <s v="MIRO-SERMAP SA"/>
        <s v="ORENGE"/>
        <s v="PANIEN CONSTRUCTION"/>
        <s v="PERARD "/>
        <s v="PICHON SA"/>
        <s v="PONGE PERE ET FILS SARL"/>
        <s v="PONTHIEUX &amp; FILS"/>
        <s v="REMORQUE LAMBERT"/>
        <s v="RMH France"/>
        <s v="ROBUST 2000"/>
        <s v="ROCHE PERE ET FILS SARL"/>
        <s v="ROCK FRANCE"/>
        <s v="ROLLAND REMORQUES"/>
        <s v="ROYER Serge &amp; Fils"/>
        <s v="SAMAS EVOLUTION"/>
        <s v="SATENE"/>
        <s v="SCM"/>
        <s v="SIAM"/>
        <s v="SIROT"/>
        <s v="SODIMAC"/>
        <s v="THIEVIN ET FILS SARL"/>
        <s v="ABBEY MACHINERY"/>
        <s v="HI-SPEC LTD"/>
        <s v="AGM"/>
        <s v="ALIECO"/>
        <s v="ALMETECH"/>
        <s v="SILVER CAR"/>
        <s v="ANNOVI"/>
        <s v="BELLUCCI &amp; ROSSINI"/>
        <s v="BONINO"/>
        <s v="BONSEGNA"/>
        <s v="BOSSINI"/>
        <s v="BICCHI"/>
        <s v="BRAVO SRL"/>
        <s v="CHIRONNA"/>
        <s v="CRAI"/>
        <s v="CROSETTO"/>
        <s v="FACCIA"/>
        <s v="FARESIN AGRI DIVISION SPA"/>
        <s v="FERRABOLI"/>
        <s v="FRANZOSI"/>
        <s v="ITALMIX"/>
        <s v="LUCLAR INTERNATIONAL"/>
        <s v="GRAZIOLI REMAC"/>
        <s v="MUTTI"/>
        <s v="MUTTI AMOS"/>
        <s v="NASI"/>
        <s v="OMP"/>
        <s v="PAGLIARI"/>
        <s v="SEKO"/>
        <s v="SGARIBOLDI"/>
        <s v="SITREX"/>
        <s v="SPREAD-TECH LTD"/>
        <s v="STORTI"/>
        <s v="SUPERTINO"/>
        <s v="TEKMAL"/>
        <s v="VAIA"/>
        <s v="VASCHIERI"/>
        <s v="VENDRAME"/>
        <s v="ZACCARIA"/>
        <s v="ZAGO"/>
        <s v="BECO"/>
        <s v="BOMECH"/>
        <s v="HOLARAS"/>
        <s v="JAN VEENHUIS"/>
        <s v="KAWECO"/>
        <s v="TOLALSA AGRI"/>
        <s v="TRIOLIET MULLOS BV"/>
        <s v="FAST TRACK TRAILERS"/>
        <s v="METALTECH"/>
        <s v="POMOT"/>
        <s v="PRONAR"/>
        <s v="SIPMA"/>
        <s v="GALMAX"/>
        <s v="ROMILL"/>
        <s v="STROM"/>
        <s v="ZDT"/>
        <s v="FARMTECH"/>
        <s v="METSJO"/>
        <s v="CELIKEL"/>
        <s v="FIMAKS"/>
        <s v="PALAZOGLU"/>
        <s v="VERIMAL"/>
        <s v="AGRI-HIRE"/>
        <s v="ARMSTRONG &amp; HOLMES"/>
        <s v="BAILEY TRAILERS"/>
        <s v="BOMFORD"/>
        <s v="COOK TRAILERS"/>
        <s v="EASTERBY TRAILERS"/>
        <s v="FLEMING"/>
        <s v="GT BUNNING"/>
        <s v="HERBST"/>
        <s v="JPM TRAILERS"/>
        <s v="LARRINGTON TRAILER"/>
        <s v="M4 TRAILERS"/>
        <s v="MARTSON TRAILER GROUP"/>
        <s v="NC ENGINEERING"/>
        <s v="REDROCK"/>
        <s v="RICHARD WESTERN"/>
        <s v="SLURRY KAT"/>
        <s v="STEWART"/>
        <s v="TEAGLE"/>
        <s v="TRIFFITT TRAILERS"/>
        <s v="WARWICK TRAILERS"/>
        <s v="ZAWOD KOBZARENKO"/>
      </sharedItems>
    </cacheField>
    <cacheField name="MVV" numFmtId="0">
      <sharedItems containsBlank="1"/>
    </cacheField>
    <cacheField name="DPM" numFmtId="0">
      <sharedItems containsBlank="1"/>
    </cacheField>
    <cacheField name="Ep" numFmtId="0">
      <sharedItems containsBlank="1" count="2">
        <m/>
        <s v="X"/>
      </sharedItems>
    </cacheField>
    <cacheField name="Benne" numFmtId="0">
      <sharedItems containsBlank="1" count="2">
        <s v="X"/>
        <m/>
      </sharedItems>
    </cacheField>
    <cacheField name="TAL" numFmtId="0">
      <sharedItems containsBlank="1" count="2">
        <m/>
        <s v="X"/>
      </sharedItems>
    </cacheField>
    <cacheField name="Bet" numFmtId="0">
      <sharedItems containsBlank="1"/>
    </cacheField>
    <cacheField name="SIMA 2013" numFmtId="0">
      <sharedItems containsBlank="1" count="3">
        <s v="N"/>
        <s v="X"/>
        <m/>
      </sharedItems>
    </cacheField>
    <cacheField name="AGRITECHNICA 2013" numFmtId="0">
      <sharedItems containsBlank="1" count="3">
        <s v="X"/>
        <s v="N"/>
        <m/>
      </sharedItems>
    </cacheField>
    <cacheField name="EUROTIER 2012" numFmtId="0">
      <sharedItems containsBlank="1" count="3">
        <s v="N"/>
        <s v="X"/>
        <m/>
      </sharedItems>
    </cacheField>
    <cacheField name="EIMA 2012" numFmtId="0">
      <sharedItems containsBlank="1" count="3">
        <s v="N"/>
        <s v="X"/>
        <m/>
      </sharedItems>
    </cacheField>
    <cacheField name="CA 2010" numFmtId="166">
      <sharedItems containsMixedTypes="1" containsNumber="1" containsInteger="1" minValue="340000" maxValue="62160700"/>
    </cacheField>
    <cacheField name="Dont export" numFmtId="166">
      <sharedItems containsMixedTypes="1" containsNumber="1" containsInteger="1" minValue="2600" maxValue="5879600"/>
    </cacheField>
    <cacheField name="CA 2011" numFmtId="166">
      <sharedItems containsMixedTypes="1" containsNumber="1" containsInteger="1" minValue="29600" maxValue="91986200"/>
    </cacheField>
    <cacheField name="Dont export2" numFmtId="166">
      <sharedItems containsMixedTypes="1" containsNumber="1" containsInteger="1" minValue="3200" maxValue="8114900"/>
    </cacheField>
    <cacheField name="Date de cloture" numFmtId="0">
      <sharedItems containsDate="1" containsBlank="1" containsMixedTypes="1" minDate="2008-09-30T00:00:00" maxDate="2013-01-01T00:00:00"/>
    </cacheField>
    <cacheField name="Effectif" numFmtId="0">
      <sharedItems containsBlank="1" containsMixedTypes="1" containsNumber="1" containsInteger="1" minValue="0" maxValue="2180"/>
    </cacheField>
    <cacheField name="CODE POSTAL" numFmtId="0">
      <sharedItems containsBlank="1" containsMixedTypes="1" containsNumber="1" containsInteger="1" minValue="1373" maxValue="95509"/>
    </cacheField>
    <cacheField name="VILLE" numFmtId="0">
      <sharedItems/>
    </cacheField>
    <cacheField name="PAYS " numFmtId="0">
      <sharedItems/>
    </cacheField>
    <cacheField name="SI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8">
  <r>
    <x v="0"/>
    <m/>
    <m/>
    <x v="0"/>
    <x v="0"/>
    <x v="0"/>
    <m/>
    <x v="0"/>
    <x v="0"/>
    <x v="0"/>
    <x v="0"/>
    <s v="N/D"/>
    <s v="N/D"/>
    <s v="N/D"/>
    <s v="N/D"/>
    <m/>
    <m/>
    <n v="49429"/>
    <s v="RECHTERFELD"/>
    <s v="AL"/>
    <s v="http://www.agroliner.de/"/>
  </r>
  <r>
    <x v="1"/>
    <m/>
    <m/>
    <x v="1"/>
    <x v="0"/>
    <x v="1"/>
    <m/>
    <x v="0"/>
    <x v="0"/>
    <x v="1"/>
    <x v="0"/>
    <s v="N/D"/>
    <s v="N/D"/>
    <s v="N/D"/>
    <s v="N/D"/>
    <m/>
    <m/>
    <s v="06925"/>
    <s v="ANNABURG"/>
    <s v="AL"/>
    <s v="http://www.annaburger.de/"/>
  </r>
  <r>
    <x v="2"/>
    <m/>
    <m/>
    <x v="0"/>
    <x v="0"/>
    <x v="0"/>
    <m/>
    <x v="0"/>
    <x v="0"/>
    <x v="0"/>
    <x v="0"/>
    <s v="N/D"/>
    <s v="N/D"/>
    <s v="N/D"/>
    <s v="N/D"/>
    <m/>
    <m/>
    <n v="85408"/>
    <s v="GAMMELSDORF"/>
    <s v="AL"/>
    <s v="http://www.archus-neumeier.de/"/>
  </r>
  <r>
    <x v="3"/>
    <s v="X"/>
    <s v="X"/>
    <x v="1"/>
    <x v="1"/>
    <x v="0"/>
    <m/>
    <x v="1"/>
    <x v="0"/>
    <x v="1"/>
    <x v="0"/>
    <s v="N/D"/>
    <s v="N/D"/>
    <s v="N/D"/>
    <s v="N/D"/>
    <m/>
    <m/>
    <n v="49193"/>
    <s v="BAD LAER"/>
    <s v="AL"/>
    <s v="http://www.strautmann.de"/>
  </r>
  <r>
    <x v="4"/>
    <m/>
    <m/>
    <x v="1"/>
    <x v="1"/>
    <x v="0"/>
    <m/>
    <x v="0"/>
    <x v="0"/>
    <x v="0"/>
    <x v="0"/>
    <s v="N/D"/>
    <s v="N/D"/>
    <s v="N/D"/>
    <s v="N/D"/>
    <m/>
    <m/>
    <s v="04779"/>
    <s v="WIEDERODA"/>
    <s v="AL"/>
    <s v="http://www.belimpex.de"/>
  </r>
  <r>
    <x v="5"/>
    <m/>
    <s v="X"/>
    <x v="0"/>
    <x v="1"/>
    <x v="0"/>
    <m/>
    <x v="0"/>
    <x v="0"/>
    <x v="1"/>
    <x v="0"/>
    <s v="N/D"/>
    <s v="N/D"/>
    <s v="N/D"/>
    <s v="N/D"/>
    <m/>
    <m/>
    <n v="39387"/>
    <s v="OSCHERSLEBER-HORDOF"/>
    <s v="AL"/>
    <s v="http://www.briol.de/"/>
  </r>
  <r>
    <x v="6"/>
    <m/>
    <m/>
    <x v="1"/>
    <x v="0"/>
    <x v="1"/>
    <m/>
    <x v="0"/>
    <x v="0"/>
    <x v="0"/>
    <x v="0"/>
    <s v="N/D"/>
    <s v="N/D"/>
    <s v="N/D"/>
    <s v="N/D"/>
    <m/>
    <m/>
    <n v="49844"/>
    <s v="BAWINKEL"/>
    <s v="AL"/>
    <s v="http://www.briri.de/"/>
  </r>
  <r>
    <x v="7"/>
    <m/>
    <m/>
    <x v="0"/>
    <x v="1"/>
    <x v="1"/>
    <m/>
    <x v="0"/>
    <x v="0"/>
    <x v="1"/>
    <x v="0"/>
    <s v="N/D"/>
    <s v="N/D"/>
    <s v="N/D"/>
    <s v="N/D"/>
    <m/>
    <m/>
    <n v="95509"/>
    <s v="MARKTSCHORGAST"/>
    <s v="AL"/>
    <s v="http://www.bsa-de.com/"/>
  </r>
  <r>
    <x v="8"/>
    <s v="X"/>
    <m/>
    <x v="0"/>
    <x v="1"/>
    <x v="0"/>
    <m/>
    <x v="1"/>
    <x v="0"/>
    <x v="1"/>
    <x v="0"/>
    <s v="N/D"/>
    <s v="N/D"/>
    <s v="N/D"/>
    <s v="N/D"/>
    <m/>
    <m/>
    <n v="48488"/>
    <s v="EMSBUREN"/>
    <s v="AL"/>
    <s v="http://www.bvl-group.de"/>
  </r>
  <r>
    <x v="9"/>
    <m/>
    <m/>
    <x v="0"/>
    <x v="0"/>
    <x v="0"/>
    <m/>
    <x v="0"/>
    <x v="0"/>
    <x v="0"/>
    <x v="0"/>
    <s v="N/D"/>
    <s v="N/D"/>
    <s v="N/D"/>
    <s v="N/D"/>
    <m/>
    <m/>
    <n v="17258"/>
    <s v="FELDBERG LACS"/>
    <s v="AL"/>
    <s v="http://www.conow-anhaengerbau.de/"/>
  </r>
  <r>
    <x v="10"/>
    <m/>
    <m/>
    <x v="0"/>
    <x v="0"/>
    <x v="0"/>
    <m/>
    <x v="0"/>
    <x v="0"/>
    <x v="0"/>
    <x v="0"/>
    <s v="N/D"/>
    <s v="N/D"/>
    <s v="N/D"/>
    <s v="N/D"/>
    <m/>
    <m/>
    <n v="87730"/>
    <s v="BAD GRONENBACH"/>
    <s v="AL"/>
    <s v="http://www.eifo.de/"/>
  </r>
  <r>
    <x v="11"/>
    <m/>
    <m/>
    <x v="1"/>
    <x v="0"/>
    <x v="0"/>
    <m/>
    <x v="1"/>
    <x v="0"/>
    <x v="1"/>
    <x v="1"/>
    <s v="N/D"/>
    <s v="N/D"/>
    <s v="N/D"/>
    <s v="N/D"/>
    <m/>
    <m/>
    <n v="84513"/>
    <s v="TÖGING"/>
    <s v="AL"/>
    <s v="http://www.fliegl-agrartechnik.de/index.cfm?cid=2302"/>
  </r>
  <r>
    <x v="12"/>
    <m/>
    <m/>
    <x v="0"/>
    <x v="0"/>
    <x v="1"/>
    <m/>
    <x v="0"/>
    <x v="0"/>
    <x v="1"/>
    <x v="0"/>
    <s v="N/D"/>
    <s v="N/D"/>
    <s v="N/D"/>
    <s v="N/D"/>
    <m/>
    <m/>
    <n v="48607"/>
    <s v="OCHTRUP"/>
    <s v="AL"/>
    <s v="http://www.fortuna.de/"/>
  </r>
  <r>
    <x v="13"/>
    <m/>
    <m/>
    <x v="0"/>
    <x v="1"/>
    <x v="0"/>
    <m/>
    <x v="0"/>
    <x v="0"/>
    <x v="1"/>
    <x v="0"/>
    <s v="N/D"/>
    <s v="N/D"/>
    <s v="N/D"/>
    <s v="N/D"/>
    <m/>
    <m/>
    <n v="49597"/>
    <s v="RIESTE"/>
    <s v="AL"/>
    <s v="http://www.kotte-landtechnik.de/"/>
  </r>
  <r>
    <x v="14"/>
    <m/>
    <m/>
    <x v="1"/>
    <x v="0"/>
    <x v="1"/>
    <m/>
    <x v="0"/>
    <x v="0"/>
    <x v="0"/>
    <x v="0"/>
    <s v="N/D"/>
    <s v="N/D"/>
    <s v="N/D"/>
    <s v="N/D"/>
    <m/>
    <m/>
    <n v="26892"/>
    <s v="WIPPINGEN"/>
    <s v="AL"/>
    <s v="http://www.hawe-wester.de/"/>
  </r>
  <r>
    <x v="15"/>
    <s v="X"/>
    <s v="X"/>
    <x v="0"/>
    <x v="1"/>
    <x v="0"/>
    <m/>
    <x v="0"/>
    <x v="0"/>
    <x v="1"/>
    <x v="0"/>
    <s v="N/D"/>
    <s v="N/D"/>
    <s v="N/D"/>
    <s v="N/D"/>
    <m/>
    <m/>
    <n v="72393"/>
    <s v="MELCHINGEN"/>
    <s v="AL"/>
    <s v="http://www.himel.de/"/>
  </r>
  <r>
    <x v="16"/>
    <s v="X"/>
    <s v="X"/>
    <x v="0"/>
    <x v="1"/>
    <x v="0"/>
    <m/>
    <x v="0"/>
    <x v="1"/>
    <x v="1"/>
    <x v="0"/>
    <s v="N/D"/>
    <s v="N/D"/>
    <s v="N/D"/>
    <s v="N/D"/>
    <m/>
    <m/>
    <n v="84326"/>
    <s v="FALKENBERG"/>
    <s v="AL"/>
    <s v="http://www.hirl-technik.de/"/>
  </r>
  <r>
    <x v="17"/>
    <m/>
    <m/>
    <x v="0"/>
    <x v="0"/>
    <x v="0"/>
    <s v="X"/>
    <x v="0"/>
    <x v="0"/>
    <x v="0"/>
    <x v="0"/>
    <s v="N/D"/>
    <s v="N/D"/>
    <s v="N/D"/>
    <s v="N/D"/>
    <m/>
    <m/>
    <n v="26219"/>
    <s v="BOSEL"/>
    <s v="AL"/>
    <s v="http://www.knies-fahrzeugbau.de/"/>
  </r>
  <r>
    <x v="18"/>
    <m/>
    <m/>
    <x v="0"/>
    <x v="1"/>
    <x v="0"/>
    <m/>
    <x v="1"/>
    <x v="0"/>
    <x v="0"/>
    <x v="0"/>
    <s v="N/D"/>
    <s v="N/D"/>
    <s v="N/D"/>
    <s v="N/D"/>
    <m/>
    <m/>
    <n v="48653"/>
    <s v="COESFELD"/>
    <s v="AL"/>
    <s v="http://www.krampe.de"/>
  </r>
  <r>
    <x v="19"/>
    <m/>
    <m/>
    <x v="0"/>
    <x v="0"/>
    <x v="0"/>
    <m/>
    <x v="0"/>
    <x v="0"/>
    <x v="0"/>
    <x v="0"/>
    <s v="N/D"/>
    <s v="N/D"/>
    <s v="N/D"/>
    <s v="N/D"/>
    <m/>
    <m/>
    <n v="89440"/>
    <s v="LUTZINGEN"/>
    <s v="AL"/>
    <s v="http://www.mang-fahrzeugbau.de/"/>
  </r>
  <r>
    <x v="20"/>
    <s v="X"/>
    <m/>
    <x v="0"/>
    <x v="1"/>
    <x v="0"/>
    <m/>
    <x v="0"/>
    <x v="0"/>
    <x v="1"/>
    <x v="0"/>
    <s v="N/D"/>
    <s v="N/D"/>
    <s v="N/D"/>
    <s v="N/D"/>
    <m/>
    <m/>
    <n v="84529"/>
    <s v="TITTMONING"/>
    <s v="AL"/>
    <s v="ww.siloking.com"/>
  </r>
  <r>
    <x v="21"/>
    <m/>
    <m/>
    <x v="1"/>
    <x v="0"/>
    <x v="1"/>
    <m/>
    <x v="1"/>
    <x v="0"/>
    <x v="1"/>
    <x v="0"/>
    <s v="N/D"/>
    <s v="N/D"/>
    <s v="N/D"/>
    <s v="N/D"/>
    <m/>
    <m/>
    <n v="77652"/>
    <s v="OFFENBURG-WINDSCHLÄG"/>
    <s v="AL"/>
    <s v="http://www.oehlermaschinen.de/"/>
  </r>
  <r>
    <x v="22"/>
    <m/>
    <m/>
    <x v="0"/>
    <x v="0"/>
    <x v="0"/>
    <m/>
    <x v="0"/>
    <x v="0"/>
    <x v="0"/>
    <x v="0"/>
    <s v="N/D"/>
    <s v="N/D"/>
    <s v="N/D"/>
    <s v="N/D"/>
    <m/>
    <m/>
    <n v="86676"/>
    <s v="EHEKIRCHEN HOLLENBACH"/>
    <s v="AL"/>
    <s v="http://www.reisch-fahrzeugbau.de/"/>
  </r>
  <r>
    <x v="23"/>
    <m/>
    <m/>
    <x v="0"/>
    <x v="0"/>
    <x v="1"/>
    <m/>
    <x v="0"/>
    <x v="0"/>
    <x v="1"/>
    <x v="0"/>
    <s v="N/D"/>
    <s v="N/D"/>
    <s v="N/D"/>
    <s v="N/D"/>
    <m/>
    <m/>
    <n v="48324"/>
    <s v="ALBERSLOH"/>
    <s v="AL"/>
    <s v="http://www.stapel.info/"/>
  </r>
  <r>
    <x v="24"/>
    <m/>
    <m/>
    <x v="1"/>
    <x v="0"/>
    <x v="0"/>
    <m/>
    <x v="0"/>
    <x v="0"/>
    <x v="0"/>
    <x v="0"/>
    <s v="N/D"/>
    <s v="N/D"/>
    <s v="N/D"/>
    <s v="N/D"/>
    <m/>
    <m/>
    <n v="49143"/>
    <s v="BISSENDORF"/>
    <s v="AL"/>
    <s v="http://www.tebbe-landmaschinen.de/"/>
  </r>
  <r>
    <x v="25"/>
    <m/>
    <m/>
    <x v="0"/>
    <x v="1"/>
    <x v="1"/>
    <m/>
    <x v="0"/>
    <x v="0"/>
    <x v="0"/>
    <x v="0"/>
    <s v="N/D"/>
    <s v="N/D"/>
    <s v="N/D"/>
    <s v="N/D"/>
    <m/>
    <m/>
    <n v="49844"/>
    <s v="BAWINKEL"/>
    <s v="AL"/>
    <s v="http://www.wienhoff.de/"/>
  </r>
  <r>
    <x v="26"/>
    <m/>
    <m/>
    <x v="0"/>
    <x v="1"/>
    <x v="1"/>
    <m/>
    <x v="0"/>
    <x v="0"/>
    <x v="1"/>
    <x v="0"/>
    <s v="N/D"/>
    <s v="N/D"/>
    <s v="N/D"/>
    <s v="N/D"/>
    <m/>
    <m/>
    <n v="83301"/>
    <s v="TRAUNREUT"/>
    <s v="AL"/>
    <s v="http://www.zunhammer.de/"/>
  </r>
  <r>
    <x v="27"/>
    <m/>
    <m/>
    <x v="0"/>
    <x v="0"/>
    <x v="0"/>
    <m/>
    <x v="1"/>
    <x v="0"/>
    <x v="0"/>
    <x v="0"/>
    <s v="N/D"/>
    <s v="N/D"/>
    <s v="N/D"/>
    <s v="N/D"/>
    <m/>
    <m/>
    <n v="4974"/>
    <s v="ORT IM INNKREIS"/>
    <s v="Autriche"/>
    <s v="http://www.biso.at/"/>
  </r>
  <r>
    <x v="28"/>
    <m/>
    <m/>
    <x v="1"/>
    <x v="0"/>
    <x v="0"/>
    <m/>
    <x v="0"/>
    <x v="0"/>
    <x v="0"/>
    <x v="0"/>
    <s v="N/D"/>
    <s v="N/D"/>
    <s v="N/D"/>
    <s v="N/D"/>
    <m/>
    <m/>
    <n v="3125"/>
    <s v="STATZENDORF"/>
    <s v="Autriche"/>
    <s v="http://www.kirchner-soehne.com/"/>
  </r>
  <r>
    <x v="29"/>
    <m/>
    <m/>
    <x v="1"/>
    <x v="0"/>
    <x v="1"/>
    <m/>
    <x v="0"/>
    <x v="1"/>
    <x v="0"/>
    <x v="1"/>
    <s v="N/D"/>
    <s v="N/D"/>
    <s v="N/D"/>
    <s v="N/D"/>
    <m/>
    <m/>
    <n v="5555"/>
    <s v="BIEVRE"/>
    <s v="BL"/>
    <s v="http://www.agrimat.com/"/>
  </r>
  <r>
    <x v="30"/>
    <m/>
    <m/>
    <x v="1"/>
    <x v="0"/>
    <x v="0"/>
    <m/>
    <x v="1"/>
    <x v="0"/>
    <x v="0"/>
    <x v="0"/>
    <s v="N/D"/>
    <s v="N/D"/>
    <s v="N/D"/>
    <s v="N/D"/>
    <m/>
    <m/>
    <n v="1700"/>
    <s v="DILBEEK"/>
    <s v="BL"/>
    <s v="http://www.bergmann-goldenstedt.de/"/>
  </r>
  <r>
    <x v="31"/>
    <m/>
    <s v="X"/>
    <x v="0"/>
    <x v="1"/>
    <x v="0"/>
    <m/>
    <x v="0"/>
    <x v="1"/>
    <x v="0"/>
    <x v="0"/>
    <s v="N/D"/>
    <s v="N/D"/>
    <s v="N/D"/>
    <s v="N/D"/>
    <m/>
    <m/>
    <n v="8377"/>
    <s v="ZMENKERKE"/>
    <s v="BL"/>
    <s v="http://www.vee-lik.be/"/>
  </r>
  <r>
    <x v="32"/>
    <m/>
    <m/>
    <x v="1"/>
    <x v="0"/>
    <x v="1"/>
    <m/>
    <x v="0"/>
    <x v="1"/>
    <x v="0"/>
    <x v="0"/>
    <s v="N/D"/>
    <s v="N/D"/>
    <s v="N/D"/>
    <s v="N/D"/>
    <m/>
    <m/>
    <n v="8630"/>
    <s v="BEAUVOORDE"/>
    <s v="BL"/>
    <s v="http://www.dezeure.be/fr/"/>
  </r>
  <r>
    <x v="33"/>
    <m/>
    <m/>
    <x v="1"/>
    <x v="0"/>
    <x v="1"/>
    <s v="X"/>
    <x v="1"/>
    <x v="0"/>
    <x v="1"/>
    <x v="0"/>
    <s v="N/D"/>
    <s v="N/D"/>
    <s v="N/D"/>
    <s v="N/D"/>
    <m/>
    <m/>
    <n v="4630"/>
    <s v="SOUMAGNE"/>
    <s v="BL"/>
    <s v="http://www.joskin.com/"/>
  </r>
  <r>
    <x v="34"/>
    <s v="X"/>
    <m/>
    <x v="0"/>
    <x v="0"/>
    <x v="0"/>
    <m/>
    <x v="0"/>
    <x v="1"/>
    <x v="0"/>
    <x v="0"/>
    <s v="N/D"/>
    <s v="N/D"/>
    <s v="N/D"/>
    <s v="N/D"/>
    <m/>
    <m/>
    <n v="8810"/>
    <s v="LICHTERVELDE"/>
    <s v="BL"/>
    <s v="http://home.scarlet.be/marc.strobbe/members.htm"/>
  </r>
  <r>
    <x v="35"/>
    <m/>
    <s v="X"/>
    <x v="0"/>
    <x v="1"/>
    <x v="0"/>
    <m/>
    <x v="0"/>
    <x v="1"/>
    <x v="0"/>
    <x v="0"/>
    <s v="N/D"/>
    <s v="N/D"/>
    <s v="N/D"/>
    <s v="N/D"/>
    <m/>
    <m/>
    <n v="5300"/>
    <s v="SEILLES"/>
    <s v="BL"/>
    <s v="http://www.atelier-robert.be"/>
  </r>
  <r>
    <x v="36"/>
    <m/>
    <m/>
    <x v="1"/>
    <x v="0"/>
    <x v="0"/>
    <m/>
    <x v="0"/>
    <x v="1"/>
    <x v="0"/>
    <x v="1"/>
    <s v="N/D"/>
    <s v="N/D"/>
    <s v="N/D"/>
    <s v="N/D"/>
    <m/>
    <m/>
    <n v="1373"/>
    <s v="CHAVORNAY "/>
    <s v="CH"/>
    <s v="http://www.unifast.it/"/>
  </r>
  <r>
    <x v="37"/>
    <s v="X"/>
    <m/>
    <x v="0"/>
    <x v="1"/>
    <x v="0"/>
    <m/>
    <x v="0"/>
    <x v="1"/>
    <x v="1"/>
    <x v="0"/>
    <s v="N/D"/>
    <s v="N/D"/>
    <s v="N/D"/>
    <s v="N/D"/>
    <m/>
    <m/>
    <n v="6400"/>
    <s v="SONDERBORG"/>
    <s v="DANEMARK"/>
    <s v="http://www.cormall.dk"/>
  </r>
  <r>
    <x v="38"/>
    <m/>
    <m/>
    <x v="1"/>
    <x v="1"/>
    <x v="1"/>
    <m/>
    <x v="1"/>
    <x v="0"/>
    <x v="1"/>
    <x v="0"/>
    <s v="N/D"/>
    <s v="N/D"/>
    <s v="N/D"/>
    <s v="N/D"/>
    <m/>
    <m/>
    <n v="8850"/>
    <s v="BJERRINGBRO"/>
    <s v="DANEMARK"/>
    <s v="http://samson-agro.com"/>
  </r>
  <r>
    <x v="39"/>
    <s v="X"/>
    <s v="X"/>
    <x v="1"/>
    <x v="0"/>
    <x v="1"/>
    <m/>
    <x v="0"/>
    <x v="1"/>
    <x v="0"/>
    <x v="0"/>
    <s v="N/D"/>
    <s v="N/D"/>
    <s v="N/D"/>
    <s v="N/D"/>
    <m/>
    <m/>
    <n v="9195"/>
    <s v="BURGOS"/>
    <s v="ES"/>
    <s v="http://www.maquinariacamara.com/"/>
  </r>
  <r>
    <x v="40"/>
    <s v="X"/>
    <s v="X"/>
    <x v="1"/>
    <x v="0"/>
    <x v="0"/>
    <m/>
    <x v="0"/>
    <x v="1"/>
    <x v="0"/>
    <x v="0"/>
    <s v="N/D"/>
    <s v="N/D"/>
    <s v="N/D"/>
    <s v="N/D"/>
    <m/>
    <m/>
    <n v="17465"/>
    <s v="CAMALLERA (GIRONA)"/>
    <s v="ES"/>
    <s v="http://www.juscafresa.coM"/>
  </r>
  <r>
    <x v="41"/>
    <m/>
    <m/>
    <x v="1"/>
    <x v="0"/>
    <x v="1"/>
    <m/>
    <x v="0"/>
    <x v="1"/>
    <x v="0"/>
    <x v="0"/>
    <s v="N/D"/>
    <s v="N/D"/>
    <s v="N/D"/>
    <s v="N/D"/>
    <m/>
    <m/>
    <s v="09390"/>
    <s v="VILLALMANZO"/>
    <s v="ES"/>
    <s v="http://www.santamaria-merino.com/"/>
  </r>
  <r>
    <x v="42"/>
    <s v="X"/>
    <m/>
    <x v="0"/>
    <x v="1"/>
    <x v="0"/>
    <m/>
    <x v="0"/>
    <x v="1"/>
    <x v="0"/>
    <x v="0"/>
    <s v="N/D"/>
    <s v="N/D"/>
    <s v="N/D"/>
    <s v="N/D"/>
    <m/>
    <m/>
    <n v="22400"/>
    <s v="MONZON"/>
    <s v="ES"/>
    <s v="http://www.grupotatoma.com/agroganadera.php/es"/>
  </r>
  <r>
    <x v="43"/>
    <m/>
    <m/>
    <x v="0"/>
    <x v="0"/>
    <x v="0"/>
    <m/>
    <x v="0"/>
    <x v="1"/>
    <x v="0"/>
    <x v="0"/>
    <s v="N/D"/>
    <s v="N/D"/>
    <s v="N/D"/>
    <s v="N/D"/>
    <m/>
    <m/>
    <n v="76505"/>
    <s v="SAUE"/>
    <s v="ESTONIE"/>
    <s v="http://www.forsmw.com/"/>
  </r>
  <r>
    <x v="44"/>
    <m/>
    <m/>
    <x v="0"/>
    <x v="0"/>
    <x v="0"/>
    <m/>
    <x v="0"/>
    <x v="0"/>
    <x v="0"/>
    <x v="0"/>
    <s v="N/D"/>
    <s v="N/D"/>
    <s v="N/D"/>
    <s v="N/D"/>
    <m/>
    <m/>
    <n v="62375"/>
    <s v="YIHARMA"/>
    <s v="FINLANDE"/>
    <s v="http://www.junkkari.fi"/>
  </r>
  <r>
    <x v="45"/>
    <m/>
    <s v="X"/>
    <x v="0"/>
    <x v="0"/>
    <x v="0"/>
    <s v="X"/>
    <x v="1"/>
    <x v="1"/>
    <x v="0"/>
    <x v="0"/>
    <n v="31670000"/>
    <n v="1860000"/>
    <s v="N/D"/>
    <s v="N/D"/>
    <d v="2010-06-30T00:00:00"/>
    <m/>
    <n v="28637"/>
    <s v="GELLAINVILLE"/>
    <s v="FR"/>
    <s v="http://www.agram.fr/"/>
  </r>
  <r>
    <x v="46"/>
    <m/>
    <s v="X"/>
    <x v="0"/>
    <x v="1"/>
    <x v="0"/>
    <m/>
    <x v="0"/>
    <x v="1"/>
    <x v="0"/>
    <x v="0"/>
    <s v="L"/>
    <s v="L"/>
    <s v="L"/>
    <s v="L"/>
    <s v="L"/>
    <m/>
    <n v="85190"/>
    <s v="AIZENAY"/>
    <s v="FR"/>
    <s v="http://www.atelier3t.com/agrisphere.php"/>
  </r>
  <r>
    <x v="47"/>
    <m/>
    <m/>
    <x v="0"/>
    <x v="0"/>
    <x v="0"/>
    <m/>
    <x v="0"/>
    <x v="1"/>
    <x v="0"/>
    <x v="0"/>
    <s v="L"/>
    <s v="L"/>
    <s v="L"/>
    <s v="L"/>
    <s v="L"/>
    <m/>
    <s v="08000"/>
    <s v="MAUBERT FONTAINE"/>
    <s v="FR"/>
    <s v="http://www.alein.fr/"/>
  </r>
  <r>
    <x v="48"/>
    <m/>
    <s v="X"/>
    <x v="0"/>
    <x v="1"/>
    <x v="0"/>
    <m/>
    <x v="1"/>
    <x v="0"/>
    <x v="1"/>
    <x v="0"/>
    <n v="4360000"/>
    <n v="600000"/>
    <n v="5317500"/>
    <n v="877800"/>
    <d v="2011-09-30T00:00:00"/>
    <n v="49"/>
    <n v="12200"/>
    <s v="MORLHON"/>
    <s v="FR"/>
    <s v="http://www.altec.fr"/>
  </r>
  <r>
    <x v="49"/>
    <m/>
    <m/>
    <x v="0"/>
    <x v="0"/>
    <x v="0"/>
    <s v="X"/>
    <x v="1"/>
    <x v="1"/>
    <x v="0"/>
    <x v="0"/>
    <s v="N/D"/>
    <s v="N/D"/>
    <n v="12987900"/>
    <n v="23300"/>
    <m/>
    <m/>
    <n v="62870"/>
    <s v="BUIRE LE SEC"/>
    <s v="FR"/>
    <s v="http://www.ambslalittorale.fr/"/>
  </r>
  <r>
    <x v="50"/>
    <m/>
    <m/>
    <x v="0"/>
    <x v="1"/>
    <x v="1"/>
    <s v="X"/>
    <x v="0"/>
    <x v="1"/>
    <x v="0"/>
    <x v="0"/>
    <n v="2260000"/>
    <s v="N/D"/>
    <n v="2289100"/>
    <s v="N/D"/>
    <d v="2011-07-31T00:00:00"/>
    <m/>
    <n v="29530"/>
    <s v="PLONEVEZ DU FAOU"/>
    <s v="FR"/>
    <s v="http://www.armor-industrie.com/"/>
  </r>
  <r>
    <x v="51"/>
    <m/>
    <m/>
    <x v="1"/>
    <x v="0"/>
    <x v="0"/>
    <m/>
    <x v="0"/>
    <x v="1"/>
    <x v="0"/>
    <x v="0"/>
    <s v="L"/>
    <s v="L"/>
    <s v="L"/>
    <s v="L"/>
    <s v="L"/>
    <m/>
    <n v="81190"/>
    <s v="PAMPELONNE"/>
    <s v="FR"/>
    <m/>
  </r>
  <r>
    <x v="52"/>
    <m/>
    <m/>
    <x v="1"/>
    <x v="0"/>
    <x v="0"/>
    <s v="X"/>
    <x v="0"/>
    <x v="1"/>
    <x v="0"/>
    <x v="0"/>
    <n v="1577600"/>
    <n v="125200"/>
    <n v="1798200"/>
    <n v="206900"/>
    <d v="2011-10-31T00:00:00"/>
    <s v="9(12)"/>
    <s v="08400"/>
    <s v="SEMIDE"/>
    <s v="FR"/>
    <s v="https://sites.google.com/site/bennesbalon/"/>
  </r>
  <r>
    <x v="53"/>
    <s v="X"/>
    <s v="X"/>
    <x v="0"/>
    <x v="1"/>
    <x v="0"/>
    <m/>
    <x v="1"/>
    <x v="1"/>
    <x v="0"/>
    <x v="0"/>
    <n v="6130000"/>
    <n v="470000"/>
    <n v="4824700"/>
    <n v="567700"/>
    <d v="2011-03-31T00:00:00"/>
    <s v="31(33)"/>
    <n v="35133"/>
    <s v="PARIGNE"/>
    <s v="FR"/>
    <s v="http://www.belair-sarl.com/"/>
  </r>
  <r>
    <x v="54"/>
    <m/>
    <m/>
    <x v="0"/>
    <x v="0"/>
    <x v="0"/>
    <m/>
    <x v="1"/>
    <x v="1"/>
    <x v="0"/>
    <x v="0"/>
    <n v="8702700"/>
    <n v="501100"/>
    <n v="9931100"/>
    <n v="475600"/>
    <d v="2011-09-30T00:00:00"/>
    <n v="44"/>
    <n v="28312"/>
    <s v="JANVILLE CEDEX"/>
    <s v="FR"/>
    <s v="http://maupu.eu/"/>
  </r>
  <r>
    <x v="55"/>
    <m/>
    <m/>
    <x v="1"/>
    <x v="0"/>
    <x v="0"/>
    <m/>
    <x v="0"/>
    <x v="1"/>
    <x v="0"/>
    <x v="0"/>
    <n v="2189700"/>
    <n v="6000"/>
    <n v="2267400"/>
    <n v="21600"/>
    <d v="2011-10-31T00:00:00"/>
    <n v="14"/>
    <n v="85190"/>
    <s v="BEAULIEU SOUS LA ROCHE"/>
    <s v="FR"/>
    <m/>
  </r>
  <r>
    <x v="56"/>
    <m/>
    <m/>
    <x v="0"/>
    <x v="1"/>
    <x v="0"/>
    <s v="X"/>
    <x v="0"/>
    <x v="1"/>
    <x v="0"/>
    <x v="0"/>
    <n v="1026600"/>
    <s v="N/D"/>
    <s v="N/D"/>
    <s v="N/D"/>
    <d v="2010-10-31T00:00:00"/>
    <n v="47"/>
    <n v="22140"/>
    <s v="BEGARD"/>
    <s v="FR"/>
    <m/>
  </r>
  <r>
    <x v="57"/>
    <m/>
    <m/>
    <x v="1"/>
    <x v="0"/>
    <x v="0"/>
    <m/>
    <x v="0"/>
    <x v="1"/>
    <x v="0"/>
    <x v="0"/>
    <s v="L"/>
    <s v="L"/>
    <s v="L"/>
    <s v="L"/>
    <s v="L"/>
    <s v="47(43)"/>
    <s v="08300"/>
    <s v="RETHEL"/>
    <s v="FR"/>
    <m/>
  </r>
  <r>
    <x v="58"/>
    <m/>
    <m/>
    <x v="1"/>
    <x v="0"/>
    <x v="0"/>
    <s v="X"/>
    <x v="0"/>
    <x v="0"/>
    <x v="0"/>
    <x v="0"/>
    <n v="6778600"/>
    <n v="906200"/>
    <s v="N/D"/>
    <s v="N/D"/>
    <d v="2010-08-31T00:00:00"/>
    <s v="41(40)"/>
    <n v="85190"/>
    <s v="BEAULIEU SOUS LA ROCHE"/>
    <s v="FR"/>
    <s v="http://www.brochard.fr/"/>
  </r>
  <r>
    <x v="59"/>
    <m/>
    <m/>
    <x v="0"/>
    <x v="1"/>
    <x v="0"/>
    <s v="X"/>
    <x v="0"/>
    <x v="1"/>
    <x v="0"/>
    <x v="0"/>
    <n v="1247000"/>
    <s v="N/D"/>
    <n v="644600"/>
    <n v="11500"/>
    <d v="2011-09-30T00:00:00"/>
    <n v="8"/>
    <n v="49520"/>
    <s v="LE BOURG D'IRE"/>
    <s v="FR"/>
    <m/>
  </r>
  <r>
    <x v="60"/>
    <m/>
    <m/>
    <x v="1"/>
    <x v="0"/>
    <x v="0"/>
    <m/>
    <x v="0"/>
    <x v="1"/>
    <x v="0"/>
    <x v="0"/>
    <s v="N/D"/>
    <s v="N/D"/>
    <n v="993800"/>
    <n v="4900"/>
    <d v="2012-03-31T00:00:00"/>
    <m/>
    <n v="71740"/>
    <s v="TANCON"/>
    <s v="FR"/>
    <s v="http://www.buchet-constructeur.com/"/>
  </r>
  <r>
    <x v="61"/>
    <m/>
    <s v="X"/>
    <x v="1"/>
    <x v="1"/>
    <x v="0"/>
    <m/>
    <x v="0"/>
    <x v="1"/>
    <x v="0"/>
    <x v="0"/>
    <s v="N/D"/>
    <s v="N/D"/>
    <n v="901500"/>
    <n v="9800"/>
    <d v="2011-06-30T00:00:00"/>
    <n v="13"/>
    <n v="50450"/>
    <s v="LE MESNIL ROGUES"/>
    <s v="FR"/>
    <s v="http://www.valnov.com/"/>
  </r>
  <r>
    <x v="62"/>
    <m/>
    <s v="X"/>
    <x v="0"/>
    <x v="1"/>
    <x v="0"/>
    <m/>
    <x v="0"/>
    <x v="1"/>
    <x v="0"/>
    <x v="0"/>
    <n v="4360000"/>
    <n v="600000"/>
    <n v="5317500"/>
    <n v="877800"/>
    <d v="2011-09-30T00:00:00"/>
    <n v="24"/>
    <n v="12200"/>
    <s v="VILLEFRANCHE DE ROUERGUE"/>
    <s v="FR"/>
    <s v="http://www.calvetagri.com"/>
  </r>
  <r>
    <x v="63"/>
    <m/>
    <m/>
    <x v="0"/>
    <x v="0"/>
    <x v="0"/>
    <s v="X"/>
    <x v="0"/>
    <x v="1"/>
    <x v="0"/>
    <x v="0"/>
    <n v="657000"/>
    <s v="N/D"/>
    <n v="572600"/>
    <s v="N/D"/>
    <d v="2011-10-31T00:00:00"/>
    <n v="8"/>
    <n v="71170"/>
    <s v="CHAUFFAILLES"/>
    <s v="FR"/>
    <s v="http://www.carrosserie-corneloup.fr/"/>
  </r>
  <r>
    <x v="64"/>
    <m/>
    <m/>
    <x v="0"/>
    <x v="0"/>
    <x v="0"/>
    <s v="X"/>
    <x v="0"/>
    <x v="1"/>
    <x v="0"/>
    <x v="0"/>
    <n v="3169900"/>
    <s v="N/D"/>
    <s v="N/D"/>
    <s v="N/D"/>
    <d v="2012-12-31T00:00:00"/>
    <n v="29"/>
    <n v="22200"/>
    <s v="GRACES"/>
    <s v="FR"/>
    <s v="http://www.remorques-chevance.com/"/>
  </r>
  <r>
    <x v="65"/>
    <m/>
    <m/>
    <x v="0"/>
    <x v="1"/>
    <x v="0"/>
    <m/>
    <x v="0"/>
    <x v="1"/>
    <x v="0"/>
    <x v="0"/>
    <s v="L"/>
    <s v="L"/>
    <s v="L"/>
    <s v="L"/>
    <s v="L"/>
    <n v="1"/>
    <n v="43350"/>
    <s v="SAINT PAULIEN"/>
    <s v="FR"/>
    <m/>
  </r>
  <r>
    <x v="66"/>
    <m/>
    <m/>
    <x v="1"/>
    <x v="0"/>
    <x v="0"/>
    <m/>
    <x v="0"/>
    <x v="1"/>
    <x v="0"/>
    <x v="0"/>
    <n v="7990000"/>
    <n v="10000"/>
    <n v="9667900"/>
    <n v="602100"/>
    <d v="2011-09-30T00:00:00"/>
    <n v="51"/>
    <n v="62870"/>
    <s v="CAMPAGNE LES HESDIN"/>
    <s v="FR"/>
    <s v="http://www.bennelacampagne.com/"/>
  </r>
  <r>
    <x v="67"/>
    <m/>
    <m/>
    <x v="1"/>
    <x v="0"/>
    <x v="0"/>
    <s v="X"/>
    <x v="1"/>
    <x v="1"/>
    <x v="0"/>
    <x v="0"/>
    <n v="789000"/>
    <n v="122000"/>
    <n v="1105300"/>
    <s v="N/D"/>
    <d v="2011-09-30T00:00:00"/>
    <n v="9"/>
    <n v="80150"/>
    <s v="AGENVILLIERS"/>
    <s v="FR"/>
    <s v="http://cornehenri.sa.pagesperso-orange.fr/"/>
  </r>
  <r>
    <x v="68"/>
    <m/>
    <m/>
    <x v="0"/>
    <x v="1"/>
    <x v="0"/>
    <s v="X"/>
    <x v="1"/>
    <x v="1"/>
    <x v="1"/>
    <x v="0"/>
    <n v="11524800"/>
    <n v="1134700"/>
    <n v="14558200"/>
    <n v="1589700"/>
    <d v="2011-03-31T00:00:00"/>
    <n v="37"/>
    <n v="72550"/>
    <s v="COULANS SUR GEE"/>
    <s v="FR"/>
    <s v="http://www.cosnet-la-gee.fr/"/>
  </r>
  <r>
    <x v="69"/>
    <m/>
    <m/>
    <x v="1"/>
    <x v="0"/>
    <x v="0"/>
    <m/>
    <x v="0"/>
    <x v="1"/>
    <x v="0"/>
    <x v="0"/>
    <n v="5051000"/>
    <n v="73400"/>
    <n v="5865700"/>
    <n v="43800"/>
    <d v="2011-06-30T00:00:00"/>
    <n v="34"/>
    <n v="85700"/>
    <s v="FLOCLLIERE"/>
    <s v="FR"/>
    <m/>
  </r>
  <r>
    <x v="70"/>
    <m/>
    <m/>
    <x v="1"/>
    <x v="0"/>
    <x v="0"/>
    <s v="X"/>
    <x v="1"/>
    <x v="0"/>
    <x v="0"/>
    <x v="0"/>
    <n v="5630000"/>
    <s v="N/D"/>
    <n v="6143300"/>
    <s v="N/D"/>
    <d v="2011-09-30T00:00:00"/>
    <n v="32"/>
    <n v="80290"/>
    <s v="CAULIERES"/>
    <s v="FR"/>
    <s v="http://www.dangreville.fr/"/>
  </r>
  <r>
    <x v="71"/>
    <s v="X"/>
    <m/>
    <x v="0"/>
    <x v="1"/>
    <x v="0"/>
    <m/>
    <x v="0"/>
    <x v="1"/>
    <x v="0"/>
    <x v="0"/>
    <s v="N/D"/>
    <s v="N/D"/>
    <s v="N/D"/>
    <s v="N/D"/>
    <m/>
    <s v="36(37)"/>
    <n v="2301"/>
    <s v="CHAUNY CEDEX"/>
    <s v="FR"/>
    <s v="http://www.sn-deboffles.fr/"/>
  </r>
  <r>
    <x v="72"/>
    <m/>
    <m/>
    <x v="1"/>
    <x v="0"/>
    <x v="0"/>
    <m/>
    <x v="0"/>
    <x v="0"/>
    <x v="0"/>
    <x v="0"/>
    <n v="4410900"/>
    <n v="78400"/>
    <s v="N/D"/>
    <s v="N/D"/>
    <d v="2010-12-31T00:00:00"/>
    <n v="47"/>
    <n v="87120"/>
    <s v="EYMOUTIERS"/>
    <s v="FR"/>
    <s v="http://www.deguillaume.fr/"/>
  </r>
  <r>
    <x v="73"/>
    <m/>
    <m/>
    <x v="0"/>
    <x v="0"/>
    <x v="0"/>
    <m/>
    <x v="2"/>
    <x v="2"/>
    <x v="2"/>
    <x v="2"/>
    <n v="3416900"/>
    <s v="N/D"/>
    <n v="3913900"/>
    <s v="N/D"/>
    <d v="2011-08-31T00:00:00"/>
    <n v="21"/>
    <n v="50500"/>
    <s v="SAINTENY"/>
    <s v="FR"/>
    <m/>
  </r>
  <r>
    <x v="74"/>
    <m/>
    <m/>
    <x v="1"/>
    <x v="0"/>
    <x v="1"/>
    <m/>
    <x v="1"/>
    <x v="1"/>
    <x v="0"/>
    <x v="0"/>
    <n v="3120700"/>
    <n v="578900"/>
    <s v="N/D"/>
    <s v="N/D"/>
    <d v="2010-12-31T00:00:00"/>
    <n v="26"/>
    <s v="02590"/>
    <s v="ETREILLERS"/>
    <s v="FR"/>
    <s v="http://www.delaplace.com/"/>
  </r>
  <r>
    <x v="75"/>
    <m/>
    <m/>
    <x v="0"/>
    <x v="0"/>
    <x v="1"/>
    <s v="X"/>
    <x v="0"/>
    <x v="1"/>
    <x v="0"/>
    <x v="0"/>
    <s v="N/D"/>
    <s v="N/D"/>
    <s v="N/D"/>
    <s v="N/D"/>
    <m/>
    <n v="45"/>
    <n v="35150"/>
    <s v="PIRE SUR SEICHE"/>
    <s v="FR"/>
    <m/>
  </r>
  <r>
    <x v="76"/>
    <m/>
    <m/>
    <x v="1"/>
    <x v="0"/>
    <x v="0"/>
    <m/>
    <x v="1"/>
    <x v="1"/>
    <x v="0"/>
    <x v="0"/>
    <n v="6456600"/>
    <n v="1809300"/>
    <n v="6005400"/>
    <n v="745400"/>
    <d v="2011-12-31T00:00:00"/>
    <n v="33"/>
    <n v="7210"/>
    <s v="CHOMERAC"/>
    <s v="FR"/>
    <s v="http://www.deves.fr"/>
  </r>
  <r>
    <x v="77"/>
    <m/>
    <m/>
    <x v="0"/>
    <x v="1"/>
    <x v="0"/>
    <s v="X"/>
    <x v="0"/>
    <x v="1"/>
    <x v="0"/>
    <x v="0"/>
    <n v="734200"/>
    <n v="2600"/>
    <n v="835900"/>
    <n v="3200"/>
    <d v="2011-12-31T00:00:00"/>
    <m/>
    <n v="64121"/>
    <s v="SERRES CASTET"/>
    <s v="FR"/>
    <s v="http://www.distrimat.com/"/>
  </r>
  <r>
    <x v="78"/>
    <m/>
    <m/>
    <x v="0"/>
    <x v="1"/>
    <x v="1"/>
    <m/>
    <x v="0"/>
    <x v="1"/>
    <x v="0"/>
    <x v="0"/>
    <s v="L"/>
    <s v="L"/>
    <s v="L"/>
    <s v="L"/>
    <s v="L"/>
    <m/>
    <n v="62140"/>
    <s v="VACQUERIETTE ERQUIERES"/>
    <s v="FR"/>
    <m/>
  </r>
  <r>
    <x v="79"/>
    <m/>
    <m/>
    <x v="1"/>
    <x v="1"/>
    <x v="0"/>
    <m/>
    <x v="1"/>
    <x v="1"/>
    <x v="0"/>
    <x v="0"/>
    <s v="N/D"/>
    <s v="N/D"/>
    <s v="N/D"/>
    <s v="N/D"/>
    <d v="2008-09-30T00:00:00"/>
    <m/>
    <n v="57430"/>
    <s v="SARRALBE"/>
    <s v="FR"/>
    <m/>
  </r>
  <r>
    <x v="80"/>
    <s v="X"/>
    <s v="X"/>
    <x v="0"/>
    <x v="1"/>
    <x v="0"/>
    <m/>
    <x v="1"/>
    <x v="0"/>
    <x v="1"/>
    <x v="0"/>
    <s v="N/D"/>
    <s v="N/D"/>
    <s v="N/D"/>
    <s v="N/D"/>
    <s v="N/D"/>
    <s v="45(47)"/>
    <n v="19460"/>
    <s v="NAVES"/>
    <s v="FR"/>
    <s v="http://www.silofarmer.fr/"/>
  </r>
  <r>
    <x v="81"/>
    <s v="X"/>
    <s v="X"/>
    <x v="0"/>
    <x v="1"/>
    <x v="0"/>
    <m/>
    <x v="0"/>
    <x v="1"/>
    <x v="0"/>
    <x v="0"/>
    <n v="1724000"/>
    <s v="N/D"/>
    <s v="N/D"/>
    <s v="N/D"/>
    <d v="2010-09-30T00:00:00"/>
    <n v="16"/>
    <n v="35137"/>
    <s v="BEDEE"/>
    <s v="FR"/>
    <s v="http://www.euromark.fr/"/>
  </r>
  <r>
    <x v="82"/>
    <m/>
    <m/>
    <x v="0"/>
    <x v="0"/>
    <x v="0"/>
    <s v="X"/>
    <x v="0"/>
    <x v="1"/>
    <x v="0"/>
    <x v="0"/>
    <n v="3788000"/>
    <n v="3000"/>
    <n v="3508600"/>
    <s v="N/D"/>
    <d v="2011-05-31T00:00:00"/>
    <n v="25"/>
    <n v="50600"/>
    <s v="ST HILAIRE DU HARCOUET"/>
    <s v="FR"/>
    <s v="http://www.lair-remorques.fr"/>
  </r>
  <r>
    <x v="83"/>
    <m/>
    <m/>
    <x v="0"/>
    <x v="0"/>
    <x v="0"/>
    <m/>
    <x v="0"/>
    <x v="1"/>
    <x v="0"/>
    <x v="0"/>
    <n v="1223000"/>
    <n v="76000"/>
    <n v="1761300"/>
    <n v="160100"/>
    <d v="2011-09-30T00:00:00"/>
    <n v="10"/>
    <n v="59360"/>
    <s v="CATILLON SUR SAMBRE"/>
    <s v="FR"/>
    <m/>
  </r>
  <r>
    <x v="84"/>
    <m/>
    <m/>
    <x v="1"/>
    <x v="0"/>
    <x v="0"/>
    <m/>
    <x v="0"/>
    <x v="1"/>
    <x v="0"/>
    <x v="0"/>
    <n v="12660300"/>
    <n v="2927500"/>
    <n v="12840200"/>
    <n v="2754900"/>
    <d v="2011-12-31T00:00:00"/>
    <n v="68"/>
    <n v="38260"/>
    <s v="FARAMANS"/>
    <s v="FR"/>
    <s v="http://www.gilibert.com/"/>
  </r>
  <r>
    <x v="85"/>
    <m/>
    <m/>
    <x v="0"/>
    <x v="0"/>
    <x v="0"/>
    <m/>
    <x v="0"/>
    <x v="1"/>
    <x v="0"/>
    <x v="0"/>
    <n v="1717900"/>
    <s v="N/D"/>
    <s v="N/D"/>
    <s v="N/D"/>
    <s v="N/D"/>
    <n v="18"/>
    <n v="33490"/>
    <s v="SAINT MACAIRE"/>
    <s v="FR"/>
    <s v="http://www.gimbre.com/"/>
  </r>
  <r>
    <x v="86"/>
    <m/>
    <m/>
    <x v="0"/>
    <x v="0"/>
    <x v="0"/>
    <m/>
    <x v="1"/>
    <x v="0"/>
    <x v="1"/>
    <x v="0"/>
    <n v="9160100"/>
    <n v="772400"/>
    <n v="11305000"/>
    <n v="975900"/>
    <d v="2011-12-31T00:00:00"/>
    <n v="49"/>
    <n v="40800"/>
    <s v="AIRE SUR ADOUR"/>
    <s v="FR"/>
    <s v="http://www.remorques-gourdon.fr/"/>
  </r>
  <r>
    <x v="87"/>
    <s v="X"/>
    <s v="X"/>
    <x v="0"/>
    <x v="1"/>
    <x v="0"/>
    <m/>
    <x v="1"/>
    <x v="1"/>
    <x v="0"/>
    <x v="0"/>
    <n v="8966900"/>
    <n v="192000"/>
    <s v="N/D"/>
    <s v="N/D"/>
    <d v="2010-12-31T00:00:00"/>
    <n v="48"/>
    <n v="86170"/>
    <s v="CHAMPIGNY LE SEC"/>
    <s v="FR"/>
    <s v="http://www.gyrax.fr/"/>
  </r>
  <r>
    <x v="88"/>
    <m/>
    <s v="X"/>
    <x v="0"/>
    <x v="1"/>
    <x v="0"/>
    <m/>
    <x v="0"/>
    <x v="1"/>
    <x v="0"/>
    <x v="0"/>
    <s v="N/D"/>
    <s v="N/D"/>
    <n v="2372700"/>
    <n v="71500"/>
    <d v="2011-09-30T00:00:00"/>
    <n v="30"/>
    <n v="79170"/>
    <s v="CHIZE"/>
    <s v="FR"/>
    <s v="http://www.gyrland.fr/"/>
  </r>
  <r>
    <x v="89"/>
    <m/>
    <m/>
    <x v="0"/>
    <x v="1"/>
    <x v="0"/>
    <s v="X"/>
    <x v="0"/>
    <x v="1"/>
    <x v="0"/>
    <x v="0"/>
    <n v="4103000"/>
    <n v="204000"/>
    <n v="4476800"/>
    <n v="3400"/>
    <d v="2011-06-30T00:00:00"/>
    <n v="40"/>
    <n v="16230"/>
    <s v="MAINE DE BOIXE"/>
    <s v="FR"/>
    <s v="http://www.harmand-carrosserie.com/"/>
  </r>
  <r>
    <x v="90"/>
    <m/>
    <m/>
    <x v="1"/>
    <x v="1"/>
    <x v="0"/>
    <m/>
    <x v="1"/>
    <x v="1"/>
    <x v="0"/>
    <x v="0"/>
    <n v="1951000"/>
    <n v="180000"/>
    <n v="1757800"/>
    <n v="20300"/>
    <d v="2011-09-30T00:00:00"/>
    <n v="14"/>
    <n v="62310"/>
    <s v="FRUGES"/>
    <s v="FR"/>
    <s v="http://www.bennes-huret.com/"/>
  </r>
  <r>
    <x v="91"/>
    <s v="X"/>
    <s v="X"/>
    <x v="0"/>
    <x v="1"/>
    <x v="0"/>
    <m/>
    <x v="1"/>
    <x v="0"/>
    <x v="0"/>
    <x v="1"/>
    <n v="41900000"/>
    <s v="N/D"/>
    <n v="58665800"/>
    <s v="N/D"/>
    <d v="2011-11-30T00:00:00"/>
    <n v="48"/>
    <n v="45801"/>
    <s v="SAINT JEAN DE BRAYE CEDEX"/>
    <s v="FR"/>
    <s v="http://www.jflemkenstoll.fr/"/>
  </r>
  <r>
    <x v="92"/>
    <s v="X"/>
    <s v="X"/>
    <x v="1"/>
    <x v="1"/>
    <x v="0"/>
    <m/>
    <x v="1"/>
    <x v="0"/>
    <x v="0"/>
    <x v="0"/>
    <n v="16530000"/>
    <n v="3710000"/>
    <n v="15555400"/>
    <n v="4056200"/>
    <d v="2011-04-30T00:00:00"/>
    <n v="110"/>
    <n v="35590"/>
    <s v="L'HERMITAGE"/>
    <s v="FR"/>
    <s v="http://jeantil.com/"/>
  </r>
  <r>
    <x v="93"/>
    <s v="X"/>
    <s v="X"/>
    <x v="1"/>
    <x v="1"/>
    <x v="1"/>
    <s v="X"/>
    <x v="1"/>
    <x v="1"/>
    <x v="0"/>
    <x v="0"/>
    <n v="8000000"/>
    <n v="200000"/>
    <n v="8932500"/>
    <n v="668300"/>
    <d v="2011-05-31T00:00:00"/>
    <n v="27"/>
    <n v="41008"/>
    <s v="BLOIS CEDEX"/>
    <s v="FR"/>
    <s v="http://www.jeulinsa.fr/"/>
  </r>
  <r>
    <x v="94"/>
    <m/>
    <m/>
    <x v="0"/>
    <x v="1"/>
    <x v="0"/>
    <m/>
    <x v="1"/>
    <x v="0"/>
    <x v="1"/>
    <x v="0"/>
    <s v="N/D"/>
    <s v="N/D"/>
    <n v="10452500"/>
    <n v="8114900"/>
    <d v="2011-09-30T00:00:00"/>
    <n v="34"/>
    <n v="18570"/>
    <s v="LE SUBDRAY"/>
    <s v="FR"/>
    <s v="http://www.joskin.com/"/>
  </r>
  <r>
    <x v="95"/>
    <m/>
    <m/>
    <x v="0"/>
    <x v="0"/>
    <x v="0"/>
    <s v="X"/>
    <x v="0"/>
    <x v="1"/>
    <x v="0"/>
    <x v="0"/>
    <s v="N/D"/>
    <s v="N/D"/>
    <s v="N/D"/>
    <s v="N/D"/>
    <s v="N/D"/>
    <m/>
    <n v="38380"/>
    <s v="ST LAURENT DU PONT"/>
    <s v="FR"/>
    <s v="http://www.jp-construction.fr/"/>
  </r>
  <r>
    <x v="96"/>
    <s v="X"/>
    <m/>
    <x v="0"/>
    <x v="1"/>
    <x v="0"/>
    <m/>
    <x v="1"/>
    <x v="0"/>
    <x v="0"/>
    <x v="0"/>
    <n v="12531900"/>
    <n v="471300"/>
    <n v="16940800"/>
    <n v="320000"/>
    <d v="2011-12-31T00:00:00"/>
    <n v="23"/>
    <n v="35120"/>
    <s v="DOL DE BRETAGNE"/>
    <s v="FR"/>
    <s v="http://www.keenansystem.com/fr-fr/"/>
  </r>
  <r>
    <x v="97"/>
    <s v="X"/>
    <s v="X"/>
    <x v="0"/>
    <x v="1"/>
    <x v="0"/>
    <m/>
    <x v="1"/>
    <x v="0"/>
    <x v="1"/>
    <x v="1"/>
    <n v="476776"/>
    <s v="N/D"/>
    <s v="N/D"/>
    <s v="N/D"/>
    <d v="2010-12-31T00:00:00"/>
    <n v="2180"/>
    <n v="85260"/>
    <s v="LA COPECHAGNIERE"/>
    <s v="FR"/>
    <s v="http://www.kuhn.fr/"/>
  </r>
  <r>
    <x v="98"/>
    <s v="X"/>
    <s v="X"/>
    <x v="0"/>
    <x v="1"/>
    <x v="0"/>
    <m/>
    <x v="1"/>
    <x v="0"/>
    <x v="0"/>
    <x v="1"/>
    <n v="62160700"/>
    <n v="837100"/>
    <n v="91986200"/>
    <n v="1150000"/>
    <d v="2011-12-31T00:00:00"/>
    <n v="82"/>
    <n v="45803"/>
    <s v="SAINT JEAN DE BRAYE"/>
    <s v="FR"/>
    <s v="http://fr.kvernelandgroup.com/"/>
  </r>
  <r>
    <x v="99"/>
    <m/>
    <m/>
    <x v="0"/>
    <x v="0"/>
    <x v="0"/>
    <m/>
    <x v="0"/>
    <x v="1"/>
    <x v="0"/>
    <x v="0"/>
    <n v="340000"/>
    <s v="N/D"/>
    <n v="29600"/>
    <s v="N/D"/>
    <d v="2011-06-30T00:00:00"/>
    <n v="2"/>
    <n v="40700"/>
    <s v="DOAZIT"/>
    <s v="FR"/>
    <m/>
  </r>
  <r>
    <x v="100"/>
    <m/>
    <m/>
    <x v="0"/>
    <x v="1"/>
    <x v="0"/>
    <s v="X"/>
    <x v="0"/>
    <x v="1"/>
    <x v="0"/>
    <x v="0"/>
    <n v="2664000"/>
    <s v="N/D"/>
    <n v="2806700"/>
    <s v="N/D"/>
    <d v="2011-01-31T00:00:00"/>
    <n v="20"/>
    <n v="56800"/>
    <s v="AUGUN"/>
    <s v="FR"/>
    <s v="http://labbe-rotiel.com/"/>
  </r>
  <r>
    <x v="101"/>
    <m/>
    <m/>
    <x v="0"/>
    <x v="0"/>
    <x v="0"/>
    <s v="X"/>
    <x v="1"/>
    <x v="1"/>
    <x v="0"/>
    <x v="0"/>
    <n v="2332400"/>
    <s v="N/D"/>
    <n v="3122500"/>
    <s v="N/D"/>
    <d v="2011-09-30T00:00:00"/>
    <n v="26"/>
    <n v="28800"/>
    <s v="BONNEVAL"/>
    <s v="FR"/>
    <s v="http://www.lamy-les-constructeurs.com/"/>
  </r>
  <r>
    <x v="102"/>
    <m/>
    <m/>
    <x v="0"/>
    <x v="0"/>
    <x v="0"/>
    <m/>
    <x v="0"/>
    <x v="1"/>
    <x v="0"/>
    <x v="0"/>
    <n v="1312000"/>
    <s v="N/D"/>
    <n v="1601600"/>
    <s v="N/D"/>
    <d v="2011-09-30T00:00:00"/>
    <n v="10"/>
    <n v="64420"/>
    <s v="LOURENTIES"/>
    <s v="FR"/>
    <m/>
  </r>
  <r>
    <x v="103"/>
    <m/>
    <m/>
    <x v="1"/>
    <x v="0"/>
    <x v="0"/>
    <s v="X"/>
    <x v="1"/>
    <x v="1"/>
    <x v="0"/>
    <x v="0"/>
    <n v="9437400"/>
    <n v="623600"/>
    <n v="11014100"/>
    <n v="475200"/>
    <d v="2011-12-31T00:00:00"/>
    <n v="86"/>
    <n v="27330"/>
    <s v="LA VIEILLE LYRE"/>
    <s v="FR"/>
    <s v="http://www.leboulch.com/"/>
  </r>
  <r>
    <x v="104"/>
    <m/>
    <m/>
    <x v="0"/>
    <x v="0"/>
    <x v="0"/>
    <s v="X"/>
    <x v="0"/>
    <x v="1"/>
    <x v="0"/>
    <x v="0"/>
    <n v="8190000"/>
    <s v="N/D"/>
    <n v="8558700"/>
    <s v="N/D"/>
    <d v="2011-03-31T00:00:00"/>
    <n v="41"/>
    <n v="56450"/>
    <s v="THEIX"/>
    <s v="FR"/>
    <s v="http://www.lenormand-ets.fr"/>
  </r>
  <r>
    <x v="105"/>
    <m/>
    <m/>
    <x v="1"/>
    <x v="0"/>
    <x v="0"/>
    <m/>
    <x v="1"/>
    <x v="1"/>
    <x v="0"/>
    <x v="0"/>
    <n v="3808000"/>
    <n v="459000"/>
    <n v="5790000"/>
    <n v="820100"/>
    <d v="2011-09-30T00:00:00"/>
    <n v="35"/>
    <n v="62310"/>
    <s v="FRUGES"/>
    <s v="FR"/>
    <s v="http://www.sa-legrand.com/"/>
  </r>
  <r>
    <x v="105"/>
    <m/>
    <m/>
    <x v="0"/>
    <x v="0"/>
    <x v="0"/>
    <s v="X"/>
    <x v="1"/>
    <x v="1"/>
    <x v="0"/>
    <x v="0"/>
    <n v="1696000"/>
    <n v="14000"/>
    <n v="1799500"/>
    <s v="N/D"/>
    <d v="2011-09-30T00:00:00"/>
    <n v="16"/>
    <n v="70170"/>
    <s v="PORT SUR SAONE"/>
    <s v="FR"/>
    <s v="http://www.remorquesmagnum.fr/"/>
  </r>
  <r>
    <x v="106"/>
    <s v="X"/>
    <s v="X"/>
    <x v="0"/>
    <x v="1"/>
    <x v="0"/>
    <m/>
    <x v="1"/>
    <x v="0"/>
    <x v="1"/>
    <x v="0"/>
    <n v="14018300"/>
    <n v="3730600"/>
    <n v="19899600"/>
    <n v="5178500"/>
    <d v="2011-12-31T00:00:00"/>
    <n v="150"/>
    <n v="85130"/>
    <s v="LA VERRIE"/>
    <s v="FR"/>
    <s v="http://www.lucasg.fr"/>
  </r>
  <r>
    <x v="107"/>
    <m/>
    <m/>
    <x v="1"/>
    <x v="0"/>
    <x v="0"/>
    <m/>
    <x v="0"/>
    <x v="1"/>
    <x v="0"/>
    <x v="0"/>
    <s v="L"/>
    <s v="L"/>
    <s v="L"/>
    <s v="L"/>
    <s v="L"/>
    <n v="44"/>
    <s v="03150"/>
    <s v="RONGERES"/>
    <s v="FR"/>
    <m/>
  </r>
  <r>
    <x v="108"/>
    <m/>
    <m/>
    <x v="0"/>
    <x v="0"/>
    <x v="0"/>
    <s v="X"/>
    <x v="0"/>
    <x v="1"/>
    <x v="0"/>
    <x v="0"/>
    <n v="2434700"/>
    <n v="237800"/>
    <s v="N/D"/>
    <s v="N/D"/>
    <d v="2010-10-31T00:00:00"/>
    <n v="6"/>
    <n v="70170"/>
    <s v="PORT SUR SAONE"/>
    <s v="FR"/>
    <s v="http://www.masson-remorques.fr/"/>
  </r>
  <r>
    <x v="109"/>
    <m/>
    <m/>
    <x v="0"/>
    <x v="1"/>
    <x v="1"/>
    <m/>
    <x v="1"/>
    <x v="1"/>
    <x v="0"/>
    <x v="0"/>
    <n v="4945800"/>
    <n v="249000"/>
    <n v="4904700"/>
    <n v="215500"/>
    <d v="2011-10-31T00:00:00"/>
    <n v="39"/>
    <n v="53940"/>
    <s v="SAINT BERTHEVIN"/>
    <s v="FR"/>
    <s v="http://www.mauguin-citagri.com/"/>
  </r>
  <r>
    <x v="110"/>
    <m/>
    <s v="X"/>
    <x v="0"/>
    <x v="1"/>
    <x v="0"/>
    <s v="X"/>
    <x v="1"/>
    <x v="1"/>
    <x v="0"/>
    <x v="0"/>
    <s v="N/D"/>
    <s v="N/D"/>
    <s v="N/D"/>
    <s v="N/D"/>
    <s v="N/D"/>
    <n v="51"/>
    <n v="89200"/>
    <s v="MAGNY"/>
    <s v="FR"/>
    <s v="http://www.mazeron-sas.com"/>
  </r>
  <r>
    <x v="111"/>
    <s v="X"/>
    <m/>
    <x v="0"/>
    <x v="1"/>
    <x v="0"/>
    <m/>
    <x v="0"/>
    <x v="1"/>
    <x v="0"/>
    <x v="0"/>
    <s v="N/D"/>
    <s v="N/D"/>
    <s v="N/D"/>
    <s v="N/D"/>
    <s v="N/D"/>
    <n v="3"/>
    <n v="76240"/>
    <s v="BONSECOURS"/>
    <s v="FR"/>
    <m/>
  </r>
  <r>
    <x v="112"/>
    <m/>
    <m/>
    <x v="1"/>
    <x v="1"/>
    <x v="1"/>
    <m/>
    <x v="0"/>
    <x v="1"/>
    <x v="0"/>
    <x v="0"/>
    <n v="9380000"/>
    <n v="1333000"/>
    <n v="10638500"/>
    <s v="N/D"/>
    <d v="2011-12-31T00:00:00"/>
    <n v="80"/>
    <n v="25510"/>
    <s v="PIERREFONTAINE LES VARANS"/>
    <s v="FR"/>
    <s v="http://www.miro.fr/"/>
  </r>
  <r>
    <x v="113"/>
    <m/>
    <m/>
    <x v="1"/>
    <x v="0"/>
    <x v="0"/>
    <s v="X"/>
    <x v="0"/>
    <x v="1"/>
    <x v="0"/>
    <x v="0"/>
    <n v="4014900"/>
    <n v="30400"/>
    <n v="4620200"/>
    <s v="N/D"/>
    <d v="2011-12-31T00:00:00"/>
    <n v="29"/>
    <n v="76210"/>
    <s v="RAFFETOT"/>
    <s v="FR"/>
    <s v="http://www.ac-orenge.com/"/>
  </r>
  <r>
    <x v="114"/>
    <m/>
    <m/>
    <x v="0"/>
    <x v="1"/>
    <x v="0"/>
    <m/>
    <x v="1"/>
    <x v="0"/>
    <x v="0"/>
    <x v="0"/>
    <s v="L"/>
    <s v="L"/>
    <s v="L"/>
    <s v="L"/>
    <s v="L"/>
    <n v="26"/>
    <n v="62860"/>
    <s v="INCHY EN ARTOIS"/>
    <s v="FR"/>
    <s v="http://www.panien.com/"/>
  </r>
  <r>
    <x v="115"/>
    <m/>
    <s v="X"/>
    <x v="1"/>
    <x v="1"/>
    <x v="0"/>
    <m/>
    <x v="1"/>
    <x v="1"/>
    <x v="0"/>
    <x v="0"/>
    <n v="4817400"/>
    <n v="2308400"/>
    <n v="5206000"/>
    <n v="1706400"/>
    <d v="2011-10-31T00:00:00"/>
    <n v="50"/>
    <n v="55100"/>
    <s v="VERDUN"/>
    <s v="FR"/>
    <s v="http://www.perard.fr"/>
  </r>
  <r>
    <x v="116"/>
    <m/>
    <m/>
    <x v="0"/>
    <x v="1"/>
    <x v="1"/>
    <m/>
    <x v="1"/>
    <x v="0"/>
    <x v="0"/>
    <x v="0"/>
    <n v="20423200"/>
    <n v="5749300"/>
    <n v="23693000"/>
    <n v="5943100"/>
    <d v="2011-12-31T00:00:00"/>
    <n v="112"/>
    <n v="29490"/>
    <s v="GUIPAVAS"/>
    <s v="FR"/>
    <s v="http://www.pichonindustries.fr/"/>
  </r>
  <r>
    <x v="117"/>
    <m/>
    <m/>
    <x v="0"/>
    <x v="1"/>
    <x v="0"/>
    <s v="X"/>
    <x v="0"/>
    <x v="1"/>
    <x v="0"/>
    <x v="0"/>
    <n v="3545400"/>
    <n v="17300"/>
    <n v="3978100"/>
    <n v="84400"/>
    <d v="2011-09-30T00:00:00"/>
    <n v="31"/>
    <n v="58420"/>
    <s v="GUIPY"/>
    <s v="FR"/>
    <s v="http://www.ponge.fr/"/>
  </r>
  <r>
    <x v="118"/>
    <m/>
    <m/>
    <x v="0"/>
    <x v="0"/>
    <x v="0"/>
    <m/>
    <x v="0"/>
    <x v="1"/>
    <x v="0"/>
    <x v="0"/>
    <n v="6907000"/>
    <s v="N/D"/>
    <n v="5306600"/>
    <n v="492000"/>
    <d v="2011-09-30T00:00:00"/>
    <n v="19"/>
    <n v="59266"/>
    <s v="HONNECOURT SUR ESCAUT"/>
    <s v="FR"/>
    <s v="www.­ponthieuxetfils.­fr"/>
  </r>
  <r>
    <x v="119"/>
    <m/>
    <m/>
    <x v="0"/>
    <x v="0"/>
    <x v="0"/>
    <s v="X"/>
    <x v="1"/>
    <x v="1"/>
    <x v="0"/>
    <x v="0"/>
    <s v="N/D"/>
    <s v="N/D"/>
    <s v="N/D"/>
    <s v="N/D"/>
    <s v="N/D"/>
    <n v="30"/>
    <n v="53440"/>
    <s v="LA CHAPELLE AU RIBOUL"/>
    <s v="FR"/>
    <s v="http://www.lambert-sa.com/"/>
  </r>
  <r>
    <x v="120"/>
    <s v="X"/>
    <m/>
    <x v="0"/>
    <x v="1"/>
    <x v="0"/>
    <m/>
    <x v="0"/>
    <x v="0"/>
    <x v="1"/>
    <x v="0"/>
    <n v="3328600"/>
    <n v="46500"/>
    <n v="4763000"/>
    <n v="260800"/>
    <d v="2011-12-31T00:00:00"/>
    <n v="6"/>
    <n v="35440"/>
    <s v="TINTENIAC"/>
    <s v="FR"/>
    <s v="http://www.rmhmixers.com.au/"/>
  </r>
  <r>
    <x v="121"/>
    <m/>
    <m/>
    <x v="0"/>
    <x v="0"/>
    <x v="0"/>
    <s v="X"/>
    <x v="0"/>
    <x v="1"/>
    <x v="0"/>
    <x v="0"/>
    <s v="N/D"/>
    <s v="N/D"/>
    <s v="N/D"/>
    <s v="N/D"/>
    <d v="2009-12-31T00:00:00"/>
    <m/>
    <n v="70800"/>
    <s v="TORCE VIVIERS EN CHARME"/>
    <s v="FR"/>
    <s v="http://www.robust2000.fr"/>
  </r>
  <r>
    <x v="122"/>
    <m/>
    <m/>
    <x v="1"/>
    <x v="0"/>
    <x v="0"/>
    <m/>
    <x v="0"/>
    <x v="1"/>
    <x v="0"/>
    <x v="0"/>
    <n v="1247600"/>
    <n v="108900"/>
    <n v="1272200"/>
    <n v="148800"/>
    <d v="2012-06-30T00:00:00"/>
    <m/>
    <n v="26400"/>
    <s v="AOUSTE SUR SYE"/>
    <s v="FR"/>
    <s v="http://www.remorques-roche.com/"/>
  </r>
  <r>
    <x v="123"/>
    <m/>
    <m/>
    <x v="1"/>
    <x v="0"/>
    <x v="0"/>
    <m/>
    <x v="0"/>
    <x v="1"/>
    <x v="0"/>
    <x v="0"/>
    <s v="L"/>
    <s v="L"/>
    <s v="L"/>
    <s v="L"/>
    <s v="L"/>
    <n v="42"/>
    <n v="31790"/>
    <s v="SAINT JORY"/>
    <s v="FR"/>
    <s v="http://www.g-fi.fr/"/>
  </r>
  <r>
    <x v="124"/>
    <m/>
    <m/>
    <x v="1"/>
    <x v="0"/>
    <x v="0"/>
    <s v="X"/>
    <x v="1"/>
    <x v="0"/>
    <x v="0"/>
    <x v="0"/>
    <n v="26765600"/>
    <n v="5879600"/>
    <n v="31896900"/>
    <n v="6993000"/>
    <d v="2011-10-31T00:00:00"/>
    <n v="1891"/>
    <n v="29800"/>
    <s v="TREFLEVENEZ"/>
    <s v="FR"/>
    <s v="http://www.remorquerolland.com/"/>
  </r>
  <r>
    <x v="125"/>
    <m/>
    <m/>
    <x v="0"/>
    <x v="0"/>
    <x v="0"/>
    <m/>
    <x v="0"/>
    <x v="1"/>
    <x v="0"/>
    <x v="0"/>
    <n v="1927000"/>
    <s v="N/D"/>
    <n v="1709900"/>
    <s v="N/D"/>
    <d v="2011-03-31T00:00:00"/>
    <n v="10"/>
    <n v="51310"/>
    <s v="ESTERNAY"/>
    <s v="FR"/>
    <s v="http://www.remorques-royer.com/"/>
  </r>
  <r>
    <x v="126"/>
    <m/>
    <m/>
    <x v="0"/>
    <x v="0"/>
    <x v="1"/>
    <s v="X"/>
    <x v="0"/>
    <x v="1"/>
    <x v="0"/>
    <x v="0"/>
    <s v="N/D"/>
    <s v="N/D"/>
    <s v="N/D"/>
    <s v="N/D"/>
    <s v="N/D"/>
    <n v="0"/>
    <n v="70000"/>
    <s v="VESOUL"/>
    <s v="FR"/>
    <m/>
  </r>
  <r>
    <x v="127"/>
    <m/>
    <m/>
    <x v="0"/>
    <x v="0"/>
    <x v="0"/>
    <m/>
    <x v="1"/>
    <x v="1"/>
    <x v="1"/>
    <x v="0"/>
    <n v="2349200"/>
    <n v="200600"/>
    <s v="N/D"/>
    <s v="N/D"/>
    <d v="2010-12-31T00:00:00"/>
    <m/>
    <n v="36400"/>
    <s v="LA CHATRE"/>
    <s v="FR"/>
    <s v="http://www.satene.fr/"/>
  </r>
  <r>
    <x v="128"/>
    <m/>
    <m/>
    <x v="0"/>
    <x v="0"/>
    <x v="1"/>
    <m/>
    <x v="1"/>
    <x v="0"/>
    <x v="0"/>
    <x v="0"/>
    <n v="6350000"/>
    <n v="1310000"/>
    <n v="7329700"/>
    <n v="1426100"/>
    <d v="2011-04-30T00:00:00"/>
    <n v="28"/>
    <n v="53390"/>
    <s v="ST AIGNAN SUR ROË"/>
    <s v="FR"/>
    <s v="http://jeantil.com/"/>
  </r>
  <r>
    <x v="129"/>
    <m/>
    <m/>
    <x v="1"/>
    <x v="0"/>
    <x v="1"/>
    <m/>
    <x v="0"/>
    <x v="1"/>
    <x v="0"/>
    <x v="0"/>
    <s v="N/D"/>
    <s v="N/D"/>
    <s v="N/D"/>
    <s v="N/D"/>
    <s v="N/D"/>
    <m/>
    <n v="22550"/>
    <s v="SAINT POTAN"/>
    <s v="FR"/>
    <m/>
  </r>
  <r>
    <x v="130"/>
    <m/>
    <m/>
    <x v="0"/>
    <x v="0"/>
    <x v="1"/>
    <s v="X"/>
    <x v="0"/>
    <x v="1"/>
    <x v="0"/>
    <x v="0"/>
    <n v="1262000"/>
    <s v="N/D"/>
    <n v="1162900"/>
    <s v="N/D"/>
    <d v="2011-07-31T00:00:00"/>
    <m/>
    <n v="85190"/>
    <s v="MACHE"/>
    <s v="FR"/>
    <s v="http://sirot.fr/"/>
  </r>
  <r>
    <x v="131"/>
    <m/>
    <m/>
    <x v="1"/>
    <x v="0"/>
    <x v="1"/>
    <m/>
    <x v="1"/>
    <x v="1"/>
    <x v="0"/>
    <x v="0"/>
    <n v="20007000"/>
    <n v="164900"/>
    <s v="N/D"/>
    <s v="N/D"/>
    <d v="2010-12-31T00:00:00"/>
    <n v="143"/>
    <n v="22550"/>
    <s v="SAINT POTAN"/>
    <s v="FR"/>
    <s v="http://www.agricole.sodimac.fr"/>
  </r>
  <r>
    <x v="132"/>
    <m/>
    <m/>
    <x v="1"/>
    <x v="0"/>
    <x v="0"/>
    <m/>
    <x v="0"/>
    <x v="1"/>
    <x v="0"/>
    <x v="0"/>
    <n v="8260000"/>
    <n v="160000"/>
    <n v="12132000"/>
    <n v="601000"/>
    <d v="2011-03-31T00:00:00"/>
    <n v="57"/>
    <n v="44540"/>
    <s v="SAINT MARS LA JAILLE"/>
    <s v="FR"/>
    <s v="http://www.thievin.fr/"/>
  </r>
  <r>
    <x v="133"/>
    <s v="X"/>
    <m/>
    <x v="0"/>
    <x v="0"/>
    <x v="1"/>
    <m/>
    <x v="0"/>
    <x v="1"/>
    <x v="0"/>
    <x v="0"/>
    <s v="N/D"/>
    <s v="N/D"/>
    <s v="N/D"/>
    <s v="N/D"/>
    <s v="N/D"/>
    <m/>
    <m/>
    <s v="NENAGH"/>
    <s v="IR"/>
    <s v="http://www.abbeymachinery.com/"/>
  </r>
  <r>
    <x v="134"/>
    <s v="X"/>
    <s v="X"/>
    <x v="0"/>
    <x v="1"/>
    <x v="0"/>
    <m/>
    <x v="2"/>
    <x v="0"/>
    <x v="1"/>
    <x v="0"/>
    <s v="N/D"/>
    <s v="N/D"/>
    <s v="N/D"/>
    <s v="N/D"/>
    <s v="N/D"/>
    <m/>
    <m/>
    <s v="BAGGENALSTOWN"/>
    <s v="IR"/>
    <s v="http://www.hispec.net/"/>
  </r>
  <r>
    <x v="135"/>
    <s v="X"/>
    <m/>
    <x v="0"/>
    <x v="1"/>
    <x v="0"/>
    <m/>
    <x v="0"/>
    <x v="1"/>
    <x v="0"/>
    <x v="0"/>
    <s v="N/D"/>
    <s v="N/D"/>
    <s v="N/D"/>
    <s v="N/D"/>
    <s v="N/D"/>
    <m/>
    <n v="35023"/>
    <s v="BAGNOLI DI SOPRA"/>
    <s v="IT"/>
    <m/>
  </r>
  <r>
    <x v="136"/>
    <s v="X"/>
    <m/>
    <x v="0"/>
    <x v="1"/>
    <x v="0"/>
    <m/>
    <x v="0"/>
    <x v="0"/>
    <x v="1"/>
    <x v="1"/>
    <s v="N/D"/>
    <s v="N/D"/>
    <s v="N/D"/>
    <s v="N/D"/>
    <s v="N/D"/>
    <m/>
    <n v="39100"/>
    <s v="BOLZANO"/>
    <s v="IT"/>
    <s v="http://www.aliecomix.com/"/>
  </r>
  <r>
    <x v="137"/>
    <s v="X"/>
    <m/>
    <x v="0"/>
    <x v="1"/>
    <x v="0"/>
    <m/>
    <x v="0"/>
    <x v="1"/>
    <x v="1"/>
    <x v="1"/>
    <s v="N/D"/>
    <s v="N/D"/>
    <s v="N/D"/>
    <s v="N/D"/>
    <s v="N/D"/>
    <m/>
    <n v="35021"/>
    <s v="AGNA"/>
    <s v="IT"/>
    <s v="http://www.almetech.com/"/>
  </r>
  <r>
    <x v="138"/>
    <m/>
    <m/>
    <x v="1"/>
    <x v="0"/>
    <x v="1"/>
    <m/>
    <x v="2"/>
    <x v="2"/>
    <x v="2"/>
    <x v="2"/>
    <s v="N/D"/>
    <s v="N/D"/>
    <s v="N/D"/>
    <s v="N/D"/>
    <s v="N/D"/>
    <m/>
    <n v="12030"/>
    <s v="CARAMAGNA"/>
    <s v="IT"/>
    <s v="http://www.rimorchisilvercar.com"/>
  </r>
  <r>
    <x v="139"/>
    <m/>
    <s v="X"/>
    <x v="1"/>
    <x v="0"/>
    <x v="0"/>
    <m/>
    <x v="1"/>
    <x v="0"/>
    <x v="0"/>
    <x v="1"/>
    <s v="N/D"/>
    <s v="N/D"/>
    <s v="N/D"/>
    <s v="N/D"/>
    <s v="N/D"/>
    <m/>
    <n v="41043"/>
    <s v="MODENA"/>
    <s v="IT"/>
    <s v="http://www.annovialdo.it/"/>
  </r>
  <r>
    <x v="140"/>
    <m/>
    <m/>
    <x v="1"/>
    <x v="0"/>
    <x v="0"/>
    <m/>
    <x v="0"/>
    <x v="0"/>
    <x v="1"/>
    <x v="0"/>
    <s v="N/D"/>
    <s v="N/D"/>
    <s v="N/D"/>
    <s v="N/D"/>
    <s v="N/D"/>
    <m/>
    <s v="06012"/>
    <s v="TRESTINA"/>
    <s v="IT"/>
    <s v="http://www.belluccierossini.com/"/>
  </r>
  <r>
    <x v="141"/>
    <s v="X"/>
    <m/>
    <x v="0"/>
    <x v="1"/>
    <x v="0"/>
    <m/>
    <x v="0"/>
    <x v="1"/>
    <x v="0"/>
    <x v="1"/>
    <s v="N/D"/>
    <s v="N/D"/>
    <s v="N/D"/>
    <s v="N/D"/>
    <s v="N/D"/>
    <m/>
    <n v="12048"/>
    <s v="SOMMARIVA BOSCO"/>
    <s v="IT"/>
    <s v="http://www.boninoitaly.com"/>
  </r>
  <r>
    <x v="142"/>
    <m/>
    <m/>
    <x v="0"/>
    <x v="0"/>
    <x v="1"/>
    <m/>
    <x v="0"/>
    <x v="1"/>
    <x v="0"/>
    <x v="1"/>
    <s v="N/D"/>
    <s v="N/D"/>
    <s v="N/D"/>
    <s v="N/D"/>
    <s v="N/D"/>
    <m/>
    <n v="73048"/>
    <s v="NARDO"/>
    <s v="IT"/>
    <s v="http://www.bonsegna.it/"/>
  </r>
  <r>
    <x v="143"/>
    <m/>
    <m/>
    <x v="0"/>
    <x v="0"/>
    <x v="1"/>
    <m/>
    <x v="0"/>
    <x v="0"/>
    <x v="0"/>
    <x v="1"/>
    <s v="N/D"/>
    <s v="N/D"/>
    <s v="N/D"/>
    <s v="N/D"/>
    <s v="N/D"/>
    <m/>
    <n v="25013"/>
    <s v="CARPENEDOLO"/>
    <s v="IT"/>
    <s v="http://www.fbbossini.com/en/"/>
  </r>
  <r>
    <x v="144"/>
    <m/>
    <m/>
    <x v="1"/>
    <x v="0"/>
    <x v="1"/>
    <m/>
    <x v="2"/>
    <x v="2"/>
    <x v="2"/>
    <x v="2"/>
    <s v="N/D"/>
    <s v="N/D"/>
    <s v="N/D"/>
    <s v="N/D"/>
    <s v="N/D"/>
    <m/>
    <n v="5200"/>
    <s v="AREZZO"/>
    <s v="IT"/>
    <m/>
  </r>
  <r>
    <x v="145"/>
    <m/>
    <s v="X"/>
    <x v="0"/>
    <x v="1"/>
    <x v="0"/>
    <m/>
    <x v="0"/>
    <x v="1"/>
    <x v="0"/>
    <x v="1"/>
    <s v="N/D"/>
    <s v="N/D"/>
    <s v="N/D"/>
    <s v="N/D"/>
    <s v="N/D"/>
    <m/>
    <n v="12038"/>
    <s v="SAVIGLIANO (CUENO)"/>
    <s v="IT"/>
    <s v="http://www.bravosrl.it/"/>
  </r>
  <r>
    <x v="146"/>
    <m/>
    <m/>
    <x v="0"/>
    <x v="0"/>
    <x v="0"/>
    <m/>
    <x v="0"/>
    <x v="1"/>
    <x v="0"/>
    <x v="0"/>
    <s v="N/D"/>
    <s v="N/D"/>
    <s v="N/D"/>
    <s v="N/D"/>
    <s v="N/D"/>
    <m/>
    <n v="70022"/>
    <s v="ALTAMURA"/>
    <s v="IT"/>
    <s v="www.chironnaofficine.it"/>
  </r>
  <r>
    <x v="147"/>
    <m/>
    <m/>
    <x v="0"/>
    <x v="1"/>
    <x v="1"/>
    <m/>
    <x v="0"/>
    <x v="1"/>
    <x v="0"/>
    <x v="0"/>
    <s v="N/D"/>
    <s v="N/D"/>
    <s v="N/D"/>
    <s v="N/D"/>
    <s v="N/D"/>
    <m/>
    <n v="46044"/>
    <s v="GOITO"/>
    <s v="IT"/>
    <s v="http://www.bicchi.it"/>
  </r>
  <r>
    <x v="148"/>
    <m/>
    <m/>
    <x v="1"/>
    <x v="0"/>
    <x v="1"/>
    <m/>
    <x v="0"/>
    <x v="1"/>
    <x v="0"/>
    <x v="0"/>
    <s v="N/D"/>
    <s v="N/D"/>
    <s v="N/D"/>
    <s v="N/D"/>
    <s v="N/D"/>
    <m/>
    <n v="12030"/>
    <s v="MARENE"/>
    <s v="IT"/>
    <s v="http://www.rimorchicrosetto.com/"/>
  </r>
  <r>
    <x v="149"/>
    <s v="X"/>
    <m/>
    <x v="0"/>
    <x v="1"/>
    <x v="0"/>
    <m/>
    <x v="0"/>
    <x v="1"/>
    <x v="0"/>
    <x v="1"/>
    <s v="N/D"/>
    <s v="N/D"/>
    <s v="N/D"/>
    <s v="N/D"/>
    <s v="N/D"/>
    <m/>
    <n v="30121"/>
    <s v="VENISE"/>
    <s v="IT"/>
    <s v="http://www.faccia-technology.com"/>
  </r>
  <r>
    <x v="150"/>
    <s v="X"/>
    <s v="X"/>
    <x v="0"/>
    <x v="1"/>
    <x v="0"/>
    <m/>
    <x v="1"/>
    <x v="1"/>
    <x v="0"/>
    <x v="1"/>
    <s v="N/D"/>
    <s v="N/D"/>
    <s v="N/D"/>
    <s v="N/D"/>
    <s v="N/D"/>
    <m/>
    <n v="36042"/>
    <s v="BREGANZE (VI)"/>
    <s v="IT"/>
    <s v="http://www.faresindustries.com/"/>
  </r>
  <r>
    <x v="151"/>
    <s v="X"/>
    <m/>
    <x v="0"/>
    <x v="1"/>
    <x v="0"/>
    <m/>
    <x v="0"/>
    <x v="1"/>
    <x v="0"/>
    <x v="0"/>
    <s v="N/D"/>
    <s v="N/D"/>
    <s v="N/D"/>
    <s v="N/D"/>
    <s v="N/D"/>
    <m/>
    <n v="26100"/>
    <s v="CREMONA"/>
    <s v="IT"/>
    <m/>
  </r>
  <r>
    <x v="152"/>
    <m/>
    <m/>
    <x v="1"/>
    <x v="0"/>
    <x v="0"/>
    <m/>
    <x v="0"/>
    <x v="1"/>
    <x v="0"/>
    <x v="1"/>
    <s v="N/D"/>
    <s v="N/D"/>
    <s v="N/D"/>
    <s v="N/D"/>
    <s v="N/D"/>
    <m/>
    <n v="26030"/>
    <s v="CA D'ANDREA"/>
    <s v="IT"/>
    <s v="http://www.franzosifvr.com/"/>
  </r>
  <r>
    <x v="153"/>
    <s v="X"/>
    <s v="X"/>
    <x v="0"/>
    <x v="1"/>
    <x v="0"/>
    <m/>
    <x v="0"/>
    <x v="1"/>
    <x v="0"/>
    <x v="1"/>
    <s v="N/D"/>
    <s v="N/D"/>
    <s v="N/D"/>
    <s v="N/D"/>
    <s v="N/D"/>
    <m/>
    <n v="25018"/>
    <s v="MONTICHIARI (BS)"/>
    <s v="IT"/>
    <s v="http://www.italmix.it/"/>
  </r>
  <r>
    <x v="154"/>
    <m/>
    <s v="X"/>
    <x v="0"/>
    <x v="1"/>
    <x v="0"/>
    <m/>
    <x v="0"/>
    <x v="1"/>
    <x v="0"/>
    <x v="0"/>
    <s v="N/D"/>
    <s v="N/D"/>
    <s v="N/D"/>
    <s v="N/D"/>
    <s v="N/D"/>
    <m/>
    <n v="25010"/>
    <s v="ISORELLA (BS)"/>
    <s v="IT"/>
    <s v="http://www.luclar.it/"/>
  </r>
  <r>
    <x v="155"/>
    <m/>
    <m/>
    <x v="1"/>
    <x v="0"/>
    <x v="1"/>
    <m/>
    <x v="2"/>
    <x v="2"/>
    <x v="2"/>
    <x v="2"/>
    <s v="N/D"/>
    <s v="N/D"/>
    <s v="N/D"/>
    <s v="N/D"/>
    <s v="N/D"/>
    <m/>
    <n v="25012"/>
    <s v="CALVISANO"/>
    <s v="IT"/>
    <s v="http://www.grazioliremac.it"/>
  </r>
  <r>
    <x v="156"/>
    <s v="X"/>
    <s v="X"/>
    <x v="0"/>
    <x v="1"/>
    <x v="0"/>
    <m/>
    <x v="0"/>
    <x v="1"/>
    <x v="0"/>
    <x v="1"/>
    <s v="N/D"/>
    <s v="N/D"/>
    <s v="N/D"/>
    <s v="N/D"/>
    <s v="N/D"/>
    <m/>
    <n v="46040"/>
    <s v="CASALOLDO (MN)"/>
    <s v="IT"/>
    <s v="http://www.luclar.it/"/>
  </r>
  <r>
    <x v="157"/>
    <m/>
    <s v="X"/>
    <x v="1"/>
    <x v="0"/>
    <x v="1"/>
    <m/>
    <x v="0"/>
    <x v="1"/>
    <x v="0"/>
    <x v="1"/>
    <s v="N/D"/>
    <s v="N/D"/>
    <s v="N/D"/>
    <s v="N/D"/>
    <s v="N/D"/>
    <m/>
    <n v="46041"/>
    <s v="SLLOT"/>
    <s v="IT"/>
    <m/>
  </r>
  <r>
    <x v="158"/>
    <s v="X"/>
    <s v="X"/>
    <x v="0"/>
    <x v="1"/>
    <x v="0"/>
    <m/>
    <x v="0"/>
    <x v="1"/>
    <x v="0"/>
    <x v="0"/>
    <s v="N/D"/>
    <s v="N/D"/>
    <s v="N/D"/>
    <s v="N/D"/>
    <s v="N/D"/>
    <m/>
    <n v="10067"/>
    <s v="VIGONE"/>
    <s v="IT"/>
    <s v="http://www.nasi-srl.com/"/>
  </r>
  <r>
    <x v="159"/>
    <m/>
    <m/>
    <x v="1"/>
    <x v="0"/>
    <x v="1"/>
    <m/>
    <x v="0"/>
    <x v="1"/>
    <x v="0"/>
    <x v="1"/>
    <s v="N/D"/>
    <s v="N/D"/>
    <s v="N/D"/>
    <s v="N/D"/>
    <s v="N/D"/>
    <m/>
    <s v="04010"/>
    <s v="SERMONETA"/>
    <s v="IT"/>
    <s v="www.omp-spa.it"/>
  </r>
  <r>
    <x v="160"/>
    <s v="X"/>
    <m/>
    <x v="1"/>
    <x v="0"/>
    <x v="0"/>
    <m/>
    <x v="0"/>
    <x v="1"/>
    <x v="0"/>
    <x v="1"/>
    <s v="N/D"/>
    <s v="N/D"/>
    <s v="N/D"/>
    <s v="N/D"/>
    <s v="N/D"/>
    <m/>
    <n v="46030"/>
    <s v="SQUARZANELLA DE VIADANA"/>
    <s v="IT"/>
    <s v="http://www.pagliari.eu/"/>
  </r>
  <r>
    <x v="161"/>
    <s v="X"/>
    <m/>
    <x v="0"/>
    <x v="1"/>
    <x v="0"/>
    <m/>
    <x v="0"/>
    <x v="0"/>
    <x v="1"/>
    <x v="1"/>
    <s v="N/D"/>
    <s v="N/D"/>
    <s v="N/D"/>
    <s v="N/D"/>
    <s v="N/D"/>
    <m/>
    <n v="35010"/>
    <s v="CURTAROLO"/>
    <s v="IT"/>
    <s v="http://www.sekospa.com"/>
  </r>
  <r>
    <x v="162"/>
    <m/>
    <m/>
    <x v="1"/>
    <x v="0"/>
    <x v="0"/>
    <m/>
    <x v="0"/>
    <x v="1"/>
    <x v="1"/>
    <x v="0"/>
    <s v="N/D"/>
    <s v="N/D"/>
    <s v="N/D"/>
    <s v="N/D"/>
    <s v="N/D"/>
    <m/>
    <n v="26845"/>
    <s v="CODOGNO"/>
    <s v="IT"/>
    <s v="http://www.sgariboldi.it"/>
  </r>
  <r>
    <x v="163"/>
    <s v="X"/>
    <m/>
    <x v="0"/>
    <x v="1"/>
    <x v="0"/>
    <m/>
    <x v="0"/>
    <x v="0"/>
    <x v="1"/>
    <x v="1"/>
    <s v="N/D"/>
    <s v="N/D"/>
    <s v="N/D"/>
    <s v="N/D"/>
    <s v="N/D"/>
    <m/>
    <n v="6018"/>
    <s v="TRESTINA"/>
    <s v="IT"/>
    <s v="http://www.sitrex.com/"/>
  </r>
  <r>
    <x v="164"/>
    <m/>
    <m/>
    <x v="0"/>
    <x v="1"/>
    <x v="0"/>
    <m/>
    <x v="0"/>
    <x v="1"/>
    <x v="0"/>
    <x v="0"/>
    <s v="N/D"/>
    <s v="N/D"/>
    <s v="N/D"/>
    <s v="N/D"/>
    <s v="N/D"/>
    <m/>
    <n v="37050"/>
    <s v="BELFIORE"/>
    <s v="IT"/>
    <m/>
  </r>
  <r>
    <x v="165"/>
    <s v="X"/>
    <s v="X"/>
    <x v="1"/>
    <x v="1"/>
    <x v="0"/>
    <m/>
    <x v="1"/>
    <x v="0"/>
    <x v="1"/>
    <x v="1"/>
    <s v="N/D"/>
    <s v="N/D"/>
    <s v="N/D"/>
    <s v="N/D"/>
    <s v="N/D"/>
    <m/>
    <n v="12037"/>
    <s v="SALUZZO"/>
    <s v="IT"/>
    <s v="http://storti.com/it/"/>
  </r>
  <r>
    <x v="166"/>
    <s v="X"/>
    <m/>
    <x v="0"/>
    <x v="0"/>
    <x v="0"/>
    <m/>
    <x v="1"/>
    <x v="1"/>
    <x v="1"/>
    <x v="1"/>
    <s v="N/D"/>
    <s v="N/D"/>
    <s v="N/D"/>
    <s v="N/D"/>
    <s v="N/D"/>
    <m/>
    <n v="12037"/>
    <s v="SALUZZO"/>
    <s v="IT"/>
    <s v="http://www.supertino.it/"/>
  </r>
  <r>
    <x v="167"/>
    <m/>
    <m/>
    <x v="0"/>
    <x v="0"/>
    <x v="0"/>
    <m/>
    <x v="0"/>
    <x v="1"/>
    <x v="0"/>
    <x v="1"/>
    <s v="N/D"/>
    <s v="N/D"/>
    <s v="N/D"/>
    <s v="N/D"/>
    <s v="N/D"/>
    <m/>
    <n v="37047"/>
    <s v="SAN BONIFACIO"/>
    <s v="IT"/>
    <s v="www.tekmal.com"/>
  </r>
  <r>
    <x v="168"/>
    <m/>
    <m/>
    <x v="0"/>
    <x v="0"/>
    <x v="1"/>
    <m/>
    <x v="0"/>
    <x v="1"/>
    <x v="0"/>
    <x v="1"/>
    <s v="N/D"/>
    <s v="N/D"/>
    <s v="N/D"/>
    <s v="N/D"/>
    <s v="N/D"/>
    <m/>
    <n v="25012"/>
    <s v="CALVISANO"/>
    <s v="IT"/>
    <s v="www.vaiasnc.it"/>
  </r>
  <r>
    <x v="169"/>
    <m/>
    <m/>
    <x v="0"/>
    <x v="1"/>
    <x v="1"/>
    <m/>
    <x v="0"/>
    <x v="1"/>
    <x v="0"/>
    <x v="1"/>
    <s v="N/D"/>
    <s v="N/D"/>
    <s v="N/D"/>
    <s v="N/D"/>
    <s v="N/D"/>
    <m/>
    <n v="41014"/>
    <s v="SOLIGNANO CASTELVETRO"/>
    <s v="IT"/>
    <s v="http://www.vaschieri.com/"/>
  </r>
  <r>
    <x v="170"/>
    <m/>
    <m/>
    <x v="0"/>
    <x v="0"/>
    <x v="0"/>
    <m/>
    <x v="0"/>
    <x v="1"/>
    <x v="0"/>
    <x v="1"/>
    <s v="N/D"/>
    <s v="N/D"/>
    <s v="N/D"/>
    <s v="N/D"/>
    <s v="N/D"/>
    <m/>
    <n v="31057"/>
    <s v="SILEA"/>
    <s v="IT"/>
    <s v="http://www.vendrame.it/"/>
  </r>
  <r>
    <x v="171"/>
    <m/>
    <s v="X"/>
    <x v="0"/>
    <x v="1"/>
    <x v="0"/>
    <m/>
    <x v="1"/>
    <x v="0"/>
    <x v="0"/>
    <x v="1"/>
    <s v="N/D"/>
    <s v="N/D"/>
    <s v="N/D"/>
    <s v="N/D"/>
    <s v="N/D"/>
    <m/>
    <n v="41055"/>
    <s v="MONTESE"/>
    <s v="IT"/>
    <s v="http://www.zaccariarimorchi.com/"/>
  </r>
  <r>
    <x v="172"/>
    <s v="X"/>
    <s v="X"/>
    <x v="0"/>
    <x v="1"/>
    <x v="0"/>
    <m/>
    <x v="1"/>
    <x v="0"/>
    <x v="0"/>
    <x v="1"/>
    <s v="N/D"/>
    <s v="N/D"/>
    <s v="N/D"/>
    <s v="N/D"/>
    <s v="N/D"/>
    <m/>
    <n v="35010"/>
    <s v="CAMPO S MARTINO"/>
    <s v="IT"/>
    <s v="http://www.zago-srl.com"/>
  </r>
  <r>
    <x v="173"/>
    <m/>
    <m/>
    <x v="0"/>
    <x v="0"/>
    <x v="0"/>
    <m/>
    <x v="2"/>
    <x v="0"/>
    <x v="0"/>
    <x v="0"/>
    <s v="N/D"/>
    <s v="N/D"/>
    <s v="N/D"/>
    <s v="N/D"/>
    <s v="N/D"/>
    <m/>
    <n v="4131"/>
    <s v="VIANEN"/>
    <s v="PB"/>
    <s v="http://www.beco-vianen.nl/"/>
  </r>
  <r>
    <x v="174"/>
    <m/>
    <m/>
    <x v="0"/>
    <x v="1"/>
    <x v="1"/>
    <m/>
    <x v="2"/>
    <x v="0"/>
    <x v="1"/>
    <x v="0"/>
    <s v="N/D"/>
    <s v="N/D"/>
    <s v="N/D"/>
    <s v="N/D"/>
    <s v="N/D"/>
    <m/>
    <s v="7665 SH"/>
    <s v="ALBERGEN"/>
    <s v="PB"/>
    <s v="http://www.bomech.nl/"/>
  </r>
  <r>
    <x v="175"/>
    <m/>
    <s v="X"/>
    <x v="0"/>
    <x v="1"/>
    <x v="0"/>
    <m/>
    <x v="2"/>
    <x v="1"/>
    <x v="1"/>
    <x v="0"/>
    <s v="N/D"/>
    <s v="N/D"/>
    <s v="N/D"/>
    <s v="N/D"/>
    <s v="N/D"/>
    <m/>
    <n v="7122"/>
    <s v="AALTEN"/>
    <s v="PB"/>
    <s v="http://www.holaras.nl/fr/"/>
  </r>
  <r>
    <x v="176"/>
    <m/>
    <m/>
    <x v="0"/>
    <x v="0"/>
    <x v="0"/>
    <m/>
    <x v="2"/>
    <x v="1"/>
    <x v="0"/>
    <x v="0"/>
    <s v="N/D"/>
    <s v="N/D"/>
    <s v="N/D"/>
    <s v="N/D"/>
    <s v="N/D"/>
    <m/>
    <n v="8102"/>
    <s v="RAALTE"/>
    <s v="PB"/>
    <s v="http://www.jan-veenhuis.com/"/>
  </r>
  <r>
    <x v="177"/>
    <m/>
    <m/>
    <x v="0"/>
    <x v="1"/>
    <x v="1"/>
    <m/>
    <x v="2"/>
    <x v="1"/>
    <x v="0"/>
    <x v="0"/>
    <s v="N/D"/>
    <s v="N/D"/>
    <s v="N/D"/>
    <s v="N/D"/>
    <s v="N/D"/>
    <m/>
    <n v="6902"/>
    <s v="ZEVENAAR"/>
    <s v="PB"/>
    <s v="http://www.kaweco.com/"/>
  </r>
  <r>
    <x v="178"/>
    <s v="X"/>
    <m/>
    <x v="0"/>
    <x v="1"/>
    <x v="0"/>
    <m/>
    <x v="0"/>
    <x v="1"/>
    <x v="0"/>
    <x v="0"/>
    <s v="N/D"/>
    <s v="N/D"/>
    <s v="N/D"/>
    <s v="N/D"/>
    <s v="N/D"/>
    <m/>
    <n v="7575"/>
    <s v="BE OLDENZAAL"/>
    <s v="PB"/>
    <m/>
  </r>
  <r>
    <x v="179"/>
    <m/>
    <s v="X"/>
    <x v="0"/>
    <x v="1"/>
    <x v="0"/>
    <m/>
    <x v="2"/>
    <x v="1"/>
    <x v="1"/>
    <x v="0"/>
    <s v="N/D"/>
    <s v="N/D"/>
    <s v="N/D"/>
    <s v="N/D"/>
    <s v="N/D"/>
    <m/>
    <n v="7575"/>
    <s v="OLDENZAAL"/>
    <s v="PB"/>
    <s v="http://www.trioliet.com/"/>
  </r>
  <r>
    <x v="180"/>
    <m/>
    <m/>
    <x v="0"/>
    <x v="0"/>
    <x v="0"/>
    <m/>
    <x v="0"/>
    <x v="1"/>
    <x v="0"/>
    <x v="0"/>
    <s v="N/D"/>
    <s v="N/D"/>
    <s v="N/D"/>
    <s v="N/D"/>
    <s v="N/D"/>
    <m/>
    <s v="83 OLO"/>
    <s v="STRASZYN"/>
    <s v="POLOGNE"/>
    <s v="http://www.ftt.com.pl"/>
  </r>
  <r>
    <x v="181"/>
    <m/>
    <m/>
    <x v="1"/>
    <x v="0"/>
    <x v="0"/>
    <m/>
    <x v="2"/>
    <x v="0"/>
    <x v="0"/>
    <x v="0"/>
    <s v="N/D"/>
    <s v="N/D"/>
    <s v="N/D"/>
    <s v="N/D"/>
    <s v="N/D"/>
    <m/>
    <n v="78650"/>
    <s v="MIROSLAWIEC"/>
    <s v="POLOGNE"/>
    <s v="http://www.metaltech.com.pl/"/>
  </r>
  <r>
    <x v="182"/>
    <m/>
    <m/>
    <x v="0"/>
    <x v="0"/>
    <x v="1"/>
    <m/>
    <x v="2"/>
    <x v="0"/>
    <x v="0"/>
    <x v="0"/>
    <s v="N/D"/>
    <s v="N/D"/>
    <s v="N/D"/>
    <s v="N/D"/>
    <s v="N/D"/>
    <m/>
    <n v="74500"/>
    <s v="CHOJNA"/>
    <s v="POLOGNE"/>
    <s v="http://pomot.pl/en/"/>
  </r>
  <r>
    <x v="183"/>
    <m/>
    <m/>
    <x v="0"/>
    <x v="0"/>
    <x v="0"/>
    <m/>
    <x v="0"/>
    <x v="1"/>
    <x v="0"/>
    <x v="0"/>
    <s v="N/D"/>
    <s v="N/D"/>
    <s v="N/D"/>
    <s v="N/D"/>
    <s v="N/D"/>
    <m/>
    <s v="17-210"/>
    <s v="NAREW"/>
    <s v="POLOGNE"/>
    <m/>
  </r>
  <r>
    <x v="184"/>
    <m/>
    <s v="X"/>
    <x v="0"/>
    <x v="1"/>
    <x v="0"/>
    <m/>
    <x v="2"/>
    <x v="1"/>
    <x v="0"/>
    <x v="0"/>
    <s v="N/D"/>
    <s v="N/D"/>
    <s v="N/D"/>
    <s v="N/D"/>
    <s v="N/D"/>
    <m/>
    <n v="20469"/>
    <s v="LUBLIN"/>
    <s v="POLOGNE"/>
    <s v="http://www.sipma.pl/"/>
  </r>
  <r>
    <x v="185"/>
    <m/>
    <m/>
    <x v="0"/>
    <x v="0"/>
    <x v="0"/>
    <m/>
    <x v="2"/>
    <x v="0"/>
    <x v="0"/>
    <x v="0"/>
    <s v="N/D"/>
    <s v="N/D"/>
    <s v="N/D"/>
    <s v="N/D"/>
    <s v="N/D"/>
    <m/>
    <s v="2645-143"/>
    <s v="ALCABIDECHE"/>
    <s v="PT"/>
    <s v="http://www.galmax.pt/"/>
  </r>
  <r>
    <x v="186"/>
    <m/>
    <m/>
    <x v="0"/>
    <x v="0"/>
    <x v="0"/>
    <m/>
    <x v="2"/>
    <x v="0"/>
    <x v="1"/>
    <x v="0"/>
    <s v="N/D"/>
    <s v="N/D"/>
    <s v="N/D"/>
    <s v="N/D"/>
    <s v="N/D"/>
    <m/>
    <n v="60200"/>
    <s v="BRNO"/>
    <s v="RT"/>
    <s v="http://www.romill.cz/"/>
  </r>
  <r>
    <x v="187"/>
    <m/>
    <m/>
    <x v="0"/>
    <x v="0"/>
    <x v="0"/>
    <m/>
    <x v="1"/>
    <x v="0"/>
    <x v="0"/>
    <x v="0"/>
    <s v="N/D"/>
    <s v="N/D"/>
    <s v="N/D"/>
    <s v="N/D"/>
    <s v="N/D"/>
    <m/>
    <n v="19017"/>
    <s v="PRAHA"/>
    <s v="RT"/>
    <s v="http://www.stromexport.com/"/>
  </r>
  <r>
    <x v="188"/>
    <m/>
    <m/>
    <x v="0"/>
    <x v="0"/>
    <x v="0"/>
    <m/>
    <x v="2"/>
    <x v="0"/>
    <x v="0"/>
    <x v="0"/>
    <s v="N/D"/>
    <s v="N/D"/>
    <s v="N/D"/>
    <s v="N/D"/>
    <s v="N/D"/>
    <m/>
    <n v="59214"/>
    <s v="NOVE VESELI"/>
    <s v="RT"/>
    <s v="http://www.zdt.cz/"/>
  </r>
  <r>
    <x v="189"/>
    <m/>
    <m/>
    <x v="1"/>
    <x v="0"/>
    <x v="0"/>
    <m/>
    <x v="2"/>
    <x v="1"/>
    <x v="0"/>
    <x v="1"/>
    <s v="N/D"/>
    <s v="N/D"/>
    <s v="N/D"/>
    <s v="N/D"/>
    <s v="N/D"/>
    <m/>
    <n v="9240"/>
    <s v="LJUTOMER"/>
    <s v="SLOVENIE"/>
    <s v="http://www.farmtech.si/en_index.html"/>
  </r>
  <r>
    <x v="190"/>
    <m/>
    <m/>
    <x v="0"/>
    <x v="0"/>
    <x v="0"/>
    <m/>
    <x v="2"/>
    <x v="1"/>
    <x v="0"/>
    <x v="0"/>
    <s v="N/D"/>
    <s v="N/D"/>
    <s v="N/D"/>
    <s v="N/D"/>
    <s v="N/D"/>
    <m/>
    <n v="7782"/>
    <s v="CRIMME"/>
    <s v="SUEDE"/>
    <s v="http://www.metsjo.nl"/>
  </r>
  <r>
    <x v="191"/>
    <m/>
    <s v="X"/>
    <x v="0"/>
    <x v="1"/>
    <x v="0"/>
    <m/>
    <x v="2"/>
    <x v="1"/>
    <x v="1"/>
    <x v="0"/>
    <s v="N/D"/>
    <s v="N/D"/>
    <s v="N/D"/>
    <s v="N/D"/>
    <s v="N/D"/>
    <m/>
    <m/>
    <s v="KONYA"/>
    <s v="TURQUIE"/>
    <s v="http://www.celikeltarim.com/"/>
  </r>
  <r>
    <x v="192"/>
    <s v="X"/>
    <m/>
    <x v="0"/>
    <x v="1"/>
    <x v="0"/>
    <m/>
    <x v="2"/>
    <x v="1"/>
    <x v="0"/>
    <x v="0"/>
    <s v="N/D"/>
    <s v="N/D"/>
    <s v="N/D"/>
    <s v="N/D"/>
    <s v="N/D"/>
    <m/>
    <n v="16700"/>
    <s v="KARACABEY-BURSA"/>
    <s v="TURQUIE"/>
    <s v="http://www.fimaks.com/"/>
  </r>
  <r>
    <x v="193"/>
    <m/>
    <m/>
    <x v="0"/>
    <x v="0"/>
    <x v="1"/>
    <m/>
    <x v="2"/>
    <x v="0"/>
    <x v="0"/>
    <x v="0"/>
    <s v="N/D"/>
    <s v="N/D"/>
    <s v="N/D"/>
    <s v="N/D"/>
    <s v="N/D"/>
    <m/>
    <n v="41100"/>
    <s v="IZMIT/KOCAELI"/>
    <s v="TURQUIE"/>
    <s v="http://www.palazoglu.com/"/>
  </r>
  <r>
    <x v="194"/>
    <m/>
    <s v="X"/>
    <x v="0"/>
    <x v="1"/>
    <x v="0"/>
    <m/>
    <x v="2"/>
    <x v="1"/>
    <x v="1"/>
    <x v="0"/>
    <s v="N/D"/>
    <s v="N/D"/>
    <s v="N/D"/>
    <s v="N/D"/>
    <s v="N/D"/>
    <m/>
    <n v="35900"/>
    <s v="TIRE IZMIR"/>
    <s v="TURQUIE"/>
    <s v="http://www.verimaltarim.com.tr/"/>
  </r>
  <r>
    <x v="195"/>
    <m/>
    <m/>
    <x v="1"/>
    <x v="0"/>
    <x v="1"/>
    <m/>
    <x v="0"/>
    <x v="1"/>
    <x v="0"/>
    <x v="0"/>
    <s v="N/D"/>
    <s v="N/D"/>
    <s v="N/D"/>
    <s v="N/D"/>
    <s v="N/D"/>
    <m/>
    <s v="IP8 4JJ"/>
    <s v="IPSWICH"/>
    <s v="UK"/>
    <s v="http://www.agrihire.co.uk"/>
  </r>
  <r>
    <x v="196"/>
    <m/>
    <m/>
    <x v="0"/>
    <x v="0"/>
    <x v="0"/>
    <s v="X"/>
    <x v="0"/>
    <x v="1"/>
    <x v="0"/>
    <x v="0"/>
    <s v="N/D"/>
    <s v="N/D"/>
    <s v="N/D"/>
    <s v="N/D"/>
    <s v="N/D"/>
    <m/>
    <s v="NG32 3HX"/>
    <s v="GRANTHAM"/>
    <s v="UK"/>
    <s v="http://www.farmtrailers.co.uk"/>
  </r>
  <r>
    <x v="197"/>
    <m/>
    <m/>
    <x v="0"/>
    <x v="0"/>
    <x v="0"/>
    <m/>
    <x v="0"/>
    <x v="1"/>
    <x v="0"/>
    <x v="0"/>
    <s v="N/D"/>
    <s v="N/D"/>
    <s v="N/D"/>
    <s v="N/D"/>
    <s v="N/D"/>
    <m/>
    <s v="NG34 8GL"/>
    <s v="SLEAFORD"/>
    <s v="UK"/>
    <s v="http://www.baileytrailers.co.uk/"/>
  </r>
  <r>
    <x v="198"/>
    <m/>
    <s v="X"/>
    <x v="0"/>
    <x v="1"/>
    <x v="0"/>
    <m/>
    <x v="1"/>
    <x v="0"/>
    <x v="0"/>
    <x v="0"/>
    <s v="N/D"/>
    <s v="N/D"/>
    <s v="N/D"/>
    <s v="N/D"/>
    <s v="N/D"/>
    <m/>
    <s v="WR11 8SW"/>
    <s v="WORCESTERSHIRE"/>
    <s v="UK"/>
    <s v="http://www.bomford-turner.com/"/>
  </r>
  <r>
    <x v="199"/>
    <m/>
    <m/>
    <x v="0"/>
    <x v="0"/>
    <x v="0"/>
    <m/>
    <x v="0"/>
    <x v="1"/>
    <x v="0"/>
    <x v="0"/>
    <s v="N/D"/>
    <s v="N/D"/>
    <s v="N/D"/>
    <s v="N/D"/>
    <s v="N/D"/>
    <m/>
    <s v="CT18 7AW"/>
    <s v="FOLKESTONE"/>
    <s v="UK"/>
    <s v="http://www.cooktrailers.co.uk"/>
  </r>
  <r>
    <x v="200"/>
    <m/>
    <m/>
    <x v="0"/>
    <x v="0"/>
    <x v="0"/>
    <m/>
    <x v="0"/>
    <x v="1"/>
    <x v="0"/>
    <x v="0"/>
    <s v="N/D"/>
    <s v="N/D"/>
    <s v="N/D"/>
    <s v="N/D"/>
    <s v="N/D"/>
    <m/>
    <s v="YO25 3BY"/>
    <s v="COTTAM"/>
    <s v="UK"/>
    <s v="http://www.easterbytrailers.co.uk/"/>
  </r>
  <r>
    <x v="201"/>
    <s v="X"/>
    <m/>
    <x v="0"/>
    <x v="0"/>
    <x v="1"/>
    <m/>
    <x v="0"/>
    <x v="1"/>
    <x v="0"/>
    <x v="0"/>
    <s v="N/D"/>
    <s v="N/D"/>
    <s v="N/D"/>
    <s v="N/D"/>
    <s v="N/D"/>
    <m/>
    <s v="BT47 2SX"/>
    <s v="NEWBUILDINGS"/>
    <s v="UK"/>
    <s v="http://www.fleming-agri.co.uk"/>
  </r>
  <r>
    <x v="202"/>
    <m/>
    <m/>
    <x v="1"/>
    <x v="1"/>
    <x v="0"/>
    <m/>
    <x v="0"/>
    <x v="1"/>
    <x v="0"/>
    <x v="0"/>
    <s v="N/D"/>
    <s v="N/D"/>
    <s v="N/D"/>
    <s v="N/D"/>
    <s v="N/D"/>
    <m/>
    <s v="NR20 4DT"/>
    <s v="DEREHAM"/>
    <s v="UK"/>
    <s v="http://www.gtbunning.co.uk/"/>
  </r>
  <r>
    <x v="203"/>
    <s v="X"/>
    <m/>
    <x v="1"/>
    <x v="0"/>
    <x v="1"/>
    <m/>
    <x v="0"/>
    <x v="1"/>
    <x v="0"/>
    <x v="0"/>
    <s v="N/D"/>
    <s v="N/D"/>
    <s v="N/D"/>
    <s v="N/D"/>
    <s v="N/D"/>
    <m/>
    <s v="BT79 0JT"/>
    <s v="OMAGH"/>
    <s v="UK"/>
    <s v="http://herbstmachinery.com"/>
  </r>
  <r>
    <x v="204"/>
    <m/>
    <m/>
    <x v="0"/>
    <x v="0"/>
    <x v="0"/>
    <s v="X"/>
    <x v="0"/>
    <x v="1"/>
    <x v="0"/>
    <x v="0"/>
    <s v="N/D"/>
    <s v="N/D"/>
    <s v="N/D"/>
    <s v="N/D"/>
    <s v="N/D"/>
    <m/>
    <s v="BT70 3BG"/>
    <s v="DONAGHMORE"/>
    <s v="UK"/>
    <s v="http://www.jpmtrailers.com"/>
  </r>
  <r>
    <x v="205"/>
    <m/>
    <m/>
    <x v="0"/>
    <x v="0"/>
    <x v="0"/>
    <m/>
    <x v="2"/>
    <x v="0"/>
    <x v="0"/>
    <x v="0"/>
    <s v="N/D"/>
    <s v="N/D"/>
    <s v="N/D"/>
    <s v="N/D"/>
    <s v="N/D"/>
    <m/>
    <s v="PE21 7PB"/>
    <s v="BOSTON"/>
    <s v="UK"/>
    <s v="http://www.larringtontrailers.com/"/>
  </r>
  <r>
    <x v="206"/>
    <m/>
    <m/>
    <x v="0"/>
    <x v="0"/>
    <x v="0"/>
    <m/>
    <x v="0"/>
    <x v="1"/>
    <x v="0"/>
    <x v="0"/>
    <s v="N/D"/>
    <s v="N/D"/>
    <s v="N/D"/>
    <s v="N/D"/>
    <s v="N/D"/>
    <m/>
    <m/>
    <s v="FOELGASTELL"/>
    <s v="UK"/>
    <s v="http://www.m4trailers.co.uk"/>
  </r>
  <r>
    <x v="207"/>
    <s v="X"/>
    <m/>
    <x v="0"/>
    <x v="0"/>
    <x v="0"/>
    <m/>
    <x v="0"/>
    <x v="1"/>
    <x v="0"/>
    <x v="0"/>
    <s v="N/D"/>
    <s v="N/D"/>
    <s v="N/D"/>
    <s v="N/D"/>
    <s v="N/D"/>
    <m/>
    <s v="NG32 2HT"/>
    <s v="GRANTHAM"/>
    <s v="UK"/>
    <s v="http://www.marstontrailers.co.uk/"/>
  </r>
  <r>
    <x v="208"/>
    <m/>
    <m/>
    <x v="0"/>
    <x v="0"/>
    <x v="0"/>
    <m/>
    <x v="0"/>
    <x v="1"/>
    <x v="0"/>
    <x v="0"/>
    <s v="N/D"/>
    <s v="N/D"/>
    <s v="N/D"/>
    <s v="N/D"/>
    <s v="N/D"/>
    <m/>
    <s v="BT61 9SF"/>
    <s v="RICHHILL"/>
    <s v="UK"/>
    <s v="http://www.nc-engineering.com"/>
  </r>
  <r>
    <x v="209"/>
    <m/>
    <m/>
    <x v="0"/>
    <x v="0"/>
    <x v="1"/>
    <m/>
    <x v="0"/>
    <x v="1"/>
    <x v="0"/>
    <x v="0"/>
    <s v="N/D"/>
    <s v="N/D"/>
    <s v="N/D"/>
    <s v="N/D"/>
    <s v="N/D"/>
    <m/>
    <s v="BT60 2BL"/>
    <s v="ARMAGH"/>
    <s v="UK"/>
    <s v="http://www.redrockmachinery.com"/>
  </r>
  <r>
    <x v="210"/>
    <m/>
    <m/>
    <x v="1"/>
    <x v="0"/>
    <x v="1"/>
    <m/>
    <x v="0"/>
    <x v="1"/>
    <x v="0"/>
    <x v="0"/>
    <s v="N/D"/>
    <s v="N/D"/>
    <s v="N/D"/>
    <s v="N/D"/>
    <s v="N/D"/>
    <m/>
    <s v="IP13 9RP"/>
    <s v="FRAMLINGHAM"/>
    <s v="UK"/>
    <s v="http://www.richard-western.co.uk"/>
  </r>
  <r>
    <x v="211"/>
    <m/>
    <m/>
    <x v="0"/>
    <x v="1"/>
    <x v="1"/>
    <m/>
    <x v="0"/>
    <x v="1"/>
    <x v="0"/>
    <x v="0"/>
    <s v="N/D"/>
    <s v="N/D"/>
    <s v="N/D"/>
    <s v="N/D"/>
    <s v="N/D"/>
    <m/>
    <s v="BS31 2ED"/>
    <s v="BURNETT"/>
    <s v="UK"/>
    <s v="http://www.slurrykat.co.uk"/>
  </r>
  <r>
    <x v="212"/>
    <m/>
    <m/>
    <x v="0"/>
    <x v="0"/>
    <x v="0"/>
    <s v="X"/>
    <x v="0"/>
    <x v="1"/>
    <x v="0"/>
    <x v="0"/>
    <s v="N/D"/>
    <s v="N/D"/>
    <s v="N/D"/>
    <s v="N/D"/>
    <s v="N/D"/>
    <m/>
    <s v="AB51 0JL"/>
    <s v="INVERURIE"/>
    <s v="UK"/>
    <s v="http://www.stewart-trailers.co.uk"/>
  </r>
  <r>
    <x v="213"/>
    <m/>
    <s v="X"/>
    <x v="1"/>
    <x v="1"/>
    <x v="0"/>
    <m/>
    <x v="1"/>
    <x v="0"/>
    <x v="1"/>
    <x v="1"/>
    <s v="N/D"/>
    <s v="N/D"/>
    <s v="N/D"/>
    <s v="N/D"/>
    <s v="N/D"/>
    <m/>
    <m/>
    <s v="TRURO"/>
    <s v="UK"/>
    <s v="http://www.teagle.co.uk/"/>
  </r>
  <r>
    <x v="214"/>
    <m/>
    <m/>
    <x v="0"/>
    <x v="0"/>
    <x v="0"/>
    <m/>
    <x v="0"/>
    <x v="1"/>
    <x v="0"/>
    <x v="0"/>
    <s v="N/D"/>
    <s v="N/D"/>
    <s v="N/D"/>
    <s v="N/D"/>
    <s v="N/D"/>
    <m/>
    <s v="YO41 1HS"/>
    <s v="FULL SUTTON"/>
    <s v="UK"/>
    <s v="http://www.triffitttrailers.co.uk"/>
  </r>
  <r>
    <x v="215"/>
    <m/>
    <m/>
    <x v="0"/>
    <x v="0"/>
    <x v="0"/>
    <m/>
    <x v="0"/>
    <x v="1"/>
    <x v="0"/>
    <x v="1"/>
    <s v="N/D"/>
    <s v="N/D"/>
    <s v="N/D"/>
    <s v="N/D"/>
    <s v="N/D"/>
    <m/>
    <s v="S24 9BN"/>
    <s v="ALRESFORD"/>
    <s v="UK"/>
    <s v="http://www.warwicktrailers.co.uk/"/>
  </r>
  <r>
    <x v="216"/>
    <m/>
    <m/>
    <x v="0"/>
    <x v="0"/>
    <x v="1"/>
    <m/>
    <x v="0"/>
    <x v="0"/>
    <x v="0"/>
    <x v="0"/>
    <s v="N/D"/>
    <s v="N/D"/>
    <s v="N/D"/>
    <s v="N/D"/>
    <s v="N/D"/>
    <m/>
    <s v="03179"/>
    <s v="KIEV"/>
    <s v="UKRAINE"/>
    <s v="http://www.kobzarenko.com.ua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A6:G7" firstHeaderRow="0" firstDataRow="1" firstDataCol="0" rowPageCount="4" colPageCount="1"/>
  <pivotFields count="21">
    <pivotField dataField="1" subtotalTop="0" showAll="0" defaultSubtotal="0">
      <items count="217">
        <item x="133"/>
        <item x="135"/>
        <item x="45"/>
        <item x="195"/>
        <item x="29"/>
        <item x="46"/>
        <item x="0"/>
        <item x="47"/>
        <item x="136"/>
        <item x="137"/>
        <item x="48"/>
        <item x="49"/>
        <item x="1"/>
        <item x="139"/>
        <item x="2"/>
        <item x="50"/>
        <item x="196"/>
        <item x="51"/>
        <item x="3"/>
        <item x="197"/>
        <item x="52"/>
        <item x="173"/>
        <item x="53"/>
        <item x="4"/>
        <item x="140"/>
        <item x="54"/>
        <item x="30"/>
        <item x="144"/>
        <item x="43"/>
        <item x="27"/>
        <item x="174"/>
        <item x="198"/>
        <item x="141"/>
        <item x="55"/>
        <item x="142"/>
        <item x="143"/>
        <item x="145"/>
        <item x="56"/>
        <item x="57"/>
        <item x="5"/>
        <item x="6"/>
        <item x="58"/>
        <item x="59"/>
        <item x="7"/>
        <item x="60"/>
        <item x="31"/>
        <item x="8"/>
        <item x="61"/>
        <item x="62"/>
        <item x="39"/>
        <item x="63"/>
        <item x="191"/>
        <item x="64"/>
        <item x="146"/>
        <item x="65"/>
        <item x="9"/>
        <item x="199"/>
        <item x="37"/>
        <item x="66"/>
        <item x="67"/>
        <item x="68"/>
        <item x="69"/>
        <item x="147"/>
        <item x="148"/>
        <item x="70"/>
        <item x="71"/>
        <item x="72"/>
        <item x="74"/>
        <item x="75"/>
        <item x="76"/>
        <item x="32"/>
        <item x="77"/>
        <item x="78"/>
        <item x="200"/>
        <item x="10"/>
        <item x="79"/>
        <item x="80"/>
        <item x="81"/>
        <item x="82"/>
        <item x="83"/>
        <item x="149"/>
        <item x="84"/>
        <item x="150"/>
        <item x="189"/>
        <item x="180"/>
        <item x="151"/>
        <item x="192"/>
        <item x="201"/>
        <item x="11"/>
        <item x="12"/>
        <item x="152"/>
        <item x="185"/>
        <item x="13"/>
        <item x="85"/>
        <item x="86"/>
        <item x="155"/>
        <item x="202"/>
        <item x="87"/>
        <item x="88"/>
        <item x="73"/>
        <item x="89"/>
        <item x="14"/>
        <item x="203"/>
        <item x="15"/>
        <item x="16"/>
        <item x="134"/>
        <item x="175"/>
        <item x="90"/>
        <item x="153"/>
        <item x="91"/>
        <item x="176"/>
        <item x="92"/>
        <item x="93"/>
        <item x="94"/>
        <item x="33"/>
        <item x="95"/>
        <item x="204"/>
        <item x="44"/>
        <item x="40"/>
        <item x="177"/>
        <item x="96"/>
        <item x="28"/>
        <item x="17"/>
        <item x="18"/>
        <item x="97"/>
        <item x="98"/>
        <item x="99"/>
        <item x="100"/>
        <item x="101"/>
        <item x="102"/>
        <item x="205"/>
        <item x="103"/>
        <item x="104"/>
        <item x="105"/>
        <item x="106"/>
        <item x="154"/>
        <item x="206"/>
        <item x="107"/>
        <item x="19"/>
        <item x="34"/>
        <item x="207"/>
        <item x="108"/>
        <item x="109"/>
        <item x="20"/>
        <item x="110"/>
        <item x="111"/>
        <item x="181"/>
        <item x="190"/>
        <item x="112"/>
        <item x="156"/>
        <item x="157"/>
        <item x="158"/>
        <item x="208"/>
        <item x="21"/>
        <item x="159"/>
        <item x="113"/>
        <item x="160"/>
        <item x="193"/>
        <item x="114"/>
        <item x="115"/>
        <item x="116"/>
        <item x="182"/>
        <item x="117"/>
        <item x="118"/>
        <item x="183"/>
        <item x="209"/>
        <item x="22"/>
        <item x="119"/>
        <item x="210"/>
        <item x="120"/>
        <item x="35"/>
        <item x="121"/>
        <item x="122"/>
        <item x="123"/>
        <item x="124"/>
        <item x="186"/>
        <item x="125"/>
        <item x="126"/>
        <item x="38"/>
        <item x="41"/>
        <item x="127"/>
        <item x="128"/>
        <item x="161"/>
        <item x="162"/>
        <item x="129"/>
        <item x="138"/>
        <item x="184"/>
        <item x="130"/>
        <item x="163"/>
        <item x="211"/>
        <item x="131"/>
        <item x="164"/>
        <item x="23"/>
        <item x="212"/>
        <item x="165"/>
        <item x="187"/>
        <item x="166"/>
        <item x="42"/>
        <item x="213"/>
        <item x="24"/>
        <item x="167"/>
        <item x="132"/>
        <item x="178"/>
        <item x="214"/>
        <item x="179"/>
        <item x="36"/>
        <item x="168"/>
        <item x="169"/>
        <item x="170"/>
        <item x="194"/>
        <item x="215"/>
        <item x="25"/>
        <item x="171"/>
        <item x="172"/>
        <item x="216"/>
        <item x="188"/>
        <item x="26"/>
      </items>
    </pivotField>
    <pivotField dataField="1" subtotalTop="0" showAll="0" defaultSubtotal="0"/>
    <pivotField dataField="1" subtotalTop="0" showAll="0" defaultSubtotal="0"/>
    <pivotField dataField="1" subtotalTop="0" showAll="0" defaultSubtotal="0">
      <items count="2">
        <item x="1"/>
        <item x="0"/>
      </items>
    </pivotField>
    <pivotField dataField="1" subtotalTop="0" showAll="0" defaultSubtotal="0">
      <items count="2">
        <item n="Bennes" x="0"/>
        <item h="1" x="1"/>
      </items>
    </pivotField>
    <pivotField dataField="1" subtotalTop="0" showAll="0" defaultSubtotal="0">
      <items count="2">
        <item x="1"/>
        <item x="0"/>
      </items>
    </pivotField>
    <pivotField dataField="1" subtotalTop="0" showAll="0" defaultSubtotal="0"/>
    <pivotField axis="axisPage" subtotalTop="0" multipleItemSelectionAllowed="1" showAll="0" defaultSubtotal="0">
      <items count="3">
        <item sd="0" x="0"/>
        <item n="SIMA" x="1"/>
        <item sd="0" x="2"/>
      </items>
    </pivotField>
    <pivotField axis="axisPage" subtotalTop="0" showAll="0">
      <items count="4">
        <item x="1"/>
        <item x="0"/>
        <item x="2"/>
        <item t="default"/>
      </items>
    </pivotField>
    <pivotField axis="axisPage" subtotalTop="0" showAll="0" defaultSubtotal="0">
      <items count="3">
        <item x="0"/>
        <item x="1"/>
        <item x="2"/>
      </items>
    </pivotField>
    <pivotField axis="axisPage" subtotalTop="0" multipleItemSelectionAllowed="1" showAll="0" defaultSubtotal="0">
      <items count="3">
        <item x="0"/>
        <item n="EIMA" x="1"/>
        <item x="2"/>
      </items>
    </pivotField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  <pivotField subtotalTop="0" showAll="0" defaultSubtotal="0"/>
  </pivotFields>
  <rowItems count="1">
    <i/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4">
    <pageField fld="8" hier="-1"/>
    <pageField fld="7" hier="-1"/>
    <pageField fld="9" hier="-1"/>
    <pageField fld="10" hier="-1"/>
  </pageFields>
  <dataFields count="7">
    <dataField name="Nombre de ENTREPRISE" fld="0" subtotal="count" baseField="0" baseItem="0"/>
    <dataField name="Nombre de Benne" fld="4" subtotal="count" baseField="0" baseItem="0"/>
    <dataField name="Nombre de Ep" fld="3" subtotal="count" baseField="0" baseItem="0"/>
    <dataField name="Nombre de TAL" fld="5" subtotal="count" baseField="0" baseItem="0"/>
    <dataField name="Nombre de Bet" fld="6" subtotal="count" baseField="0" baseItem="0"/>
    <dataField name="Nombre de MVV" fld="1" subtotal="count" baseField="0" baseItem="0"/>
    <dataField name="Nombre de DPM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elluccierossini.com/" TargetMode="External"/><Relationship Id="rId13" Type="http://schemas.openxmlformats.org/officeDocument/2006/relationships/hyperlink" Target="http://www.faresindustries.com/" TargetMode="External"/><Relationship Id="rId18" Type="http://schemas.openxmlformats.org/officeDocument/2006/relationships/hyperlink" Target="http://www.sitrex.com/" TargetMode="External"/><Relationship Id="rId26" Type="http://schemas.openxmlformats.org/officeDocument/2006/relationships/hyperlink" Target="http://www.chironnaofficine.it/" TargetMode="External"/><Relationship Id="rId3" Type="http://schemas.openxmlformats.org/officeDocument/2006/relationships/hyperlink" Target="http://www.vendrame.it/" TargetMode="External"/><Relationship Id="rId21" Type="http://schemas.openxmlformats.org/officeDocument/2006/relationships/hyperlink" Target="http://www.zaccariarimorchi.com/" TargetMode="External"/><Relationship Id="rId7" Type="http://schemas.openxmlformats.org/officeDocument/2006/relationships/hyperlink" Target="http://www.annovialdo.it/" TargetMode="External"/><Relationship Id="rId12" Type="http://schemas.openxmlformats.org/officeDocument/2006/relationships/hyperlink" Target="http://www.faccia-technology.com/" TargetMode="External"/><Relationship Id="rId17" Type="http://schemas.openxmlformats.org/officeDocument/2006/relationships/hyperlink" Target="http://www.pagliari.eu/" TargetMode="External"/><Relationship Id="rId25" Type="http://schemas.openxmlformats.org/officeDocument/2006/relationships/hyperlink" Target="http://www.fbbossini.com/en/" TargetMode="External"/><Relationship Id="rId2" Type="http://schemas.openxmlformats.org/officeDocument/2006/relationships/hyperlink" Target="http://www.sgariboldi.it/" TargetMode="External"/><Relationship Id="rId16" Type="http://schemas.openxmlformats.org/officeDocument/2006/relationships/hyperlink" Target="http://www.luclar.it/" TargetMode="External"/><Relationship Id="rId20" Type="http://schemas.openxmlformats.org/officeDocument/2006/relationships/hyperlink" Target="http://www.vaschieri.com/" TargetMode="External"/><Relationship Id="rId29" Type="http://schemas.openxmlformats.org/officeDocument/2006/relationships/hyperlink" Target="http://www.tekmal.com/" TargetMode="External"/><Relationship Id="rId1" Type="http://schemas.openxmlformats.org/officeDocument/2006/relationships/hyperlink" Target="http://www.supertino.it/" TargetMode="External"/><Relationship Id="rId6" Type="http://schemas.openxmlformats.org/officeDocument/2006/relationships/hyperlink" Target="http://www.almetech.com/" TargetMode="External"/><Relationship Id="rId11" Type="http://schemas.openxmlformats.org/officeDocument/2006/relationships/hyperlink" Target="http://www.rimorchicrosetto.com/" TargetMode="External"/><Relationship Id="rId24" Type="http://schemas.openxmlformats.org/officeDocument/2006/relationships/hyperlink" Target="http://www.bonsegna.it/" TargetMode="External"/><Relationship Id="rId5" Type="http://schemas.openxmlformats.org/officeDocument/2006/relationships/hyperlink" Target="http://www.aliecomix.com/" TargetMode="External"/><Relationship Id="rId15" Type="http://schemas.openxmlformats.org/officeDocument/2006/relationships/hyperlink" Target="http://www.italmix.it/" TargetMode="External"/><Relationship Id="rId23" Type="http://schemas.openxmlformats.org/officeDocument/2006/relationships/hyperlink" Target="http://www.luclar.it/" TargetMode="External"/><Relationship Id="rId28" Type="http://schemas.openxmlformats.org/officeDocument/2006/relationships/hyperlink" Target="http://www.nasi-srl.com/" TargetMode="External"/><Relationship Id="rId10" Type="http://schemas.openxmlformats.org/officeDocument/2006/relationships/hyperlink" Target="http://www.bravosrl.it/" TargetMode="External"/><Relationship Id="rId19" Type="http://schemas.openxmlformats.org/officeDocument/2006/relationships/hyperlink" Target="http://storti.com/it/" TargetMode="External"/><Relationship Id="rId4" Type="http://schemas.openxmlformats.org/officeDocument/2006/relationships/hyperlink" Target="http://www.sekospa.com/" TargetMode="External"/><Relationship Id="rId9" Type="http://schemas.openxmlformats.org/officeDocument/2006/relationships/hyperlink" Target="http://www.boninoitaly.com/" TargetMode="External"/><Relationship Id="rId14" Type="http://schemas.openxmlformats.org/officeDocument/2006/relationships/hyperlink" Target="http://www.franzosifvr.com/" TargetMode="External"/><Relationship Id="rId22" Type="http://schemas.openxmlformats.org/officeDocument/2006/relationships/hyperlink" Target="http://www.vaiasnc.it/" TargetMode="External"/><Relationship Id="rId27" Type="http://schemas.openxmlformats.org/officeDocument/2006/relationships/hyperlink" Target="http://www.zago-srl.com/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fortuna.de/" TargetMode="External"/><Relationship Id="rId117" Type="http://schemas.openxmlformats.org/officeDocument/2006/relationships/hyperlink" Target="http://www.beco-vianen.nl/" TargetMode="External"/><Relationship Id="rId21" Type="http://schemas.openxmlformats.org/officeDocument/2006/relationships/hyperlink" Target="http://www.strautmann.de/" TargetMode="External"/><Relationship Id="rId42" Type="http://schemas.openxmlformats.org/officeDocument/2006/relationships/hyperlink" Target="http://www.atelier-robert.be/" TargetMode="External"/><Relationship Id="rId47" Type="http://schemas.openxmlformats.org/officeDocument/2006/relationships/hyperlink" Target="http://www.forsmw.com/" TargetMode="External"/><Relationship Id="rId63" Type="http://schemas.openxmlformats.org/officeDocument/2006/relationships/hyperlink" Target="http://www.lair-remorques.fr/" TargetMode="External"/><Relationship Id="rId68" Type="http://schemas.openxmlformats.org/officeDocument/2006/relationships/hyperlink" Target="http://www.gyrland.fr/" TargetMode="External"/><Relationship Id="rId84" Type="http://schemas.openxmlformats.org/officeDocument/2006/relationships/hyperlink" Target="http://www.rmhmixers.com.au/" TargetMode="External"/><Relationship Id="rId89" Type="http://schemas.openxmlformats.org/officeDocument/2006/relationships/hyperlink" Target="http://www.satene.fr/" TargetMode="External"/><Relationship Id="rId112" Type="http://schemas.openxmlformats.org/officeDocument/2006/relationships/hyperlink" Target="http://www.grupotatoma.com/agroganadera.php/es" TargetMode="External"/><Relationship Id="rId133" Type="http://schemas.openxmlformats.org/officeDocument/2006/relationships/hyperlink" Target="http://www.metsjo.nl/" TargetMode="External"/><Relationship Id="rId138" Type="http://schemas.openxmlformats.org/officeDocument/2006/relationships/hyperlink" Target="http://www.siloking.com/" TargetMode="External"/><Relationship Id="rId16" Type="http://schemas.openxmlformats.org/officeDocument/2006/relationships/hyperlink" Target="http://www.panien.com/" TargetMode="External"/><Relationship Id="rId107" Type="http://schemas.openxmlformats.org/officeDocument/2006/relationships/hyperlink" Target="http://www.italmix.it/" TargetMode="External"/><Relationship Id="rId11" Type="http://schemas.openxmlformats.org/officeDocument/2006/relationships/hyperlink" Target="http://www.kuhn.fr/" TargetMode="External"/><Relationship Id="rId32" Type="http://schemas.openxmlformats.org/officeDocument/2006/relationships/hyperlink" Target="http://www.mang-fahrzeugbau.de/" TargetMode="External"/><Relationship Id="rId37" Type="http://schemas.openxmlformats.org/officeDocument/2006/relationships/hyperlink" Target="http://www.wienhoff.de/" TargetMode="External"/><Relationship Id="rId53" Type="http://schemas.openxmlformats.org/officeDocument/2006/relationships/hyperlink" Target="http://www.calvetagri.com/" TargetMode="External"/><Relationship Id="rId58" Type="http://schemas.openxmlformats.org/officeDocument/2006/relationships/hyperlink" Target="http://www.dangreville.fr/" TargetMode="External"/><Relationship Id="rId74" Type="http://schemas.openxmlformats.org/officeDocument/2006/relationships/hyperlink" Target="http://www.lamy-les-constructeurs.com/" TargetMode="External"/><Relationship Id="rId79" Type="http://schemas.openxmlformats.org/officeDocument/2006/relationships/hyperlink" Target="http://www.remorquesmagnum.fr/" TargetMode="External"/><Relationship Id="rId102" Type="http://schemas.openxmlformats.org/officeDocument/2006/relationships/hyperlink" Target="http://www.bravosrl.it/" TargetMode="External"/><Relationship Id="rId123" Type="http://schemas.openxmlformats.org/officeDocument/2006/relationships/hyperlink" Target="http://pomot.pl/en/" TargetMode="External"/><Relationship Id="rId128" Type="http://schemas.openxmlformats.org/officeDocument/2006/relationships/hyperlink" Target="http://www.farmtech.si/en_index.html" TargetMode="External"/><Relationship Id="rId144" Type="http://schemas.openxmlformats.org/officeDocument/2006/relationships/hyperlink" Target="http://www.fbbossini.com/en/" TargetMode="External"/><Relationship Id="rId5" Type="http://schemas.openxmlformats.org/officeDocument/2006/relationships/hyperlink" Target="http://www.agrimat.com/" TargetMode="External"/><Relationship Id="rId90" Type="http://schemas.openxmlformats.org/officeDocument/2006/relationships/hyperlink" Target="http://www.sgariboldi.it/" TargetMode="External"/><Relationship Id="rId95" Type="http://schemas.openxmlformats.org/officeDocument/2006/relationships/hyperlink" Target="http://www.sekospa.com/" TargetMode="External"/><Relationship Id="rId22" Type="http://schemas.openxmlformats.org/officeDocument/2006/relationships/hyperlink" Target="http://www.briri.de/" TargetMode="External"/><Relationship Id="rId27" Type="http://schemas.openxmlformats.org/officeDocument/2006/relationships/hyperlink" Target="http://www.hawe-wester.de/" TargetMode="External"/><Relationship Id="rId43" Type="http://schemas.openxmlformats.org/officeDocument/2006/relationships/hyperlink" Target="http://www.unifast.it/" TargetMode="External"/><Relationship Id="rId48" Type="http://schemas.openxmlformats.org/officeDocument/2006/relationships/hyperlink" Target="http://www.altec.fr/" TargetMode="External"/><Relationship Id="rId64" Type="http://schemas.openxmlformats.org/officeDocument/2006/relationships/hyperlink" Target="http://www.gilibert.com/" TargetMode="External"/><Relationship Id="rId69" Type="http://schemas.openxmlformats.org/officeDocument/2006/relationships/hyperlink" Target="http://www.harmand-carrosserie.com/" TargetMode="External"/><Relationship Id="rId113" Type="http://schemas.openxmlformats.org/officeDocument/2006/relationships/hyperlink" Target="http://www.trioliet.com/" TargetMode="External"/><Relationship Id="rId118" Type="http://schemas.openxmlformats.org/officeDocument/2006/relationships/hyperlink" Target="http://www.bomech.nl/" TargetMode="External"/><Relationship Id="rId134" Type="http://schemas.openxmlformats.org/officeDocument/2006/relationships/hyperlink" Target="http://www.bomford-turner.com/" TargetMode="External"/><Relationship Id="rId139" Type="http://schemas.openxmlformats.org/officeDocument/2006/relationships/hyperlink" Target="http://www.ponthieuxetfils.fr/" TargetMode="External"/><Relationship Id="rId80" Type="http://schemas.openxmlformats.org/officeDocument/2006/relationships/hyperlink" Target="http://www.masson-remorques.fr/" TargetMode="External"/><Relationship Id="rId85" Type="http://schemas.openxmlformats.org/officeDocument/2006/relationships/hyperlink" Target="http://www.robust2000.fr/" TargetMode="External"/><Relationship Id="rId3" Type="http://schemas.openxmlformats.org/officeDocument/2006/relationships/hyperlink" Target="http://www.conow-anhaengerbau.de/" TargetMode="External"/><Relationship Id="rId12" Type="http://schemas.openxmlformats.org/officeDocument/2006/relationships/hyperlink" Target="http://fr.kvernelandgroup.com/" TargetMode="External"/><Relationship Id="rId17" Type="http://schemas.openxmlformats.org/officeDocument/2006/relationships/hyperlink" Target="http://www.ac-orenge.com/" TargetMode="External"/><Relationship Id="rId25" Type="http://schemas.openxmlformats.org/officeDocument/2006/relationships/hyperlink" Target="http://www.fliegl-agrartechnik.de/index.cfm?cid=2302" TargetMode="External"/><Relationship Id="rId33" Type="http://schemas.openxmlformats.org/officeDocument/2006/relationships/hyperlink" Target="http://www.oehlermaschinen.de/" TargetMode="External"/><Relationship Id="rId38" Type="http://schemas.openxmlformats.org/officeDocument/2006/relationships/hyperlink" Target="http://www.biso.at/" TargetMode="External"/><Relationship Id="rId46" Type="http://schemas.openxmlformats.org/officeDocument/2006/relationships/hyperlink" Target="http://www.supertino.it/" TargetMode="External"/><Relationship Id="rId59" Type="http://schemas.openxmlformats.org/officeDocument/2006/relationships/hyperlink" Target="http://www.sn-deboffles.fr/" TargetMode="External"/><Relationship Id="rId67" Type="http://schemas.openxmlformats.org/officeDocument/2006/relationships/hyperlink" Target="http://www.gyrax.fr/" TargetMode="External"/><Relationship Id="rId103" Type="http://schemas.openxmlformats.org/officeDocument/2006/relationships/hyperlink" Target="http://www.rimorchicrosetto.com/" TargetMode="External"/><Relationship Id="rId108" Type="http://schemas.openxmlformats.org/officeDocument/2006/relationships/hyperlink" Target="http://www.luclar.it/" TargetMode="External"/><Relationship Id="rId116" Type="http://schemas.openxmlformats.org/officeDocument/2006/relationships/hyperlink" Target="http://www.zaccariarimorchi.com/" TargetMode="External"/><Relationship Id="rId124" Type="http://schemas.openxmlformats.org/officeDocument/2006/relationships/hyperlink" Target="http://www.sipma.pl/" TargetMode="External"/><Relationship Id="rId129" Type="http://schemas.openxmlformats.org/officeDocument/2006/relationships/hyperlink" Target="http://www.celikeltarim.com/" TargetMode="External"/><Relationship Id="rId137" Type="http://schemas.openxmlformats.org/officeDocument/2006/relationships/hyperlink" Target="http://www.kobzarenko.com.ua/" TargetMode="External"/><Relationship Id="rId20" Type="http://schemas.openxmlformats.org/officeDocument/2006/relationships/hyperlink" Target="http://www.archus-neumeier.de/" TargetMode="External"/><Relationship Id="rId41" Type="http://schemas.openxmlformats.org/officeDocument/2006/relationships/hyperlink" Target="http://home.scarlet.be/marc.strobbe/members.htm" TargetMode="External"/><Relationship Id="rId54" Type="http://schemas.openxmlformats.org/officeDocument/2006/relationships/hyperlink" Target="http://www.carrosserie-corneloup.fr/" TargetMode="External"/><Relationship Id="rId62" Type="http://schemas.openxmlformats.org/officeDocument/2006/relationships/hyperlink" Target="http://www.silofarmer.fr/" TargetMode="External"/><Relationship Id="rId70" Type="http://schemas.openxmlformats.org/officeDocument/2006/relationships/hyperlink" Target="http://www.bennes-huret.com/" TargetMode="External"/><Relationship Id="rId75" Type="http://schemas.openxmlformats.org/officeDocument/2006/relationships/hyperlink" Target="http://www.leboulch.com/" TargetMode="External"/><Relationship Id="rId83" Type="http://schemas.openxmlformats.org/officeDocument/2006/relationships/hyperlink" Target="http://www.lambert-sa.com/" TargetMode="External"/><Relationship Id="rId88" Type="http://schemas.openxmlformats.org/officeDocument/2006/relationships/hyperlink" Target="http://www.remorques-royer.com/" TargetMode="External"/><Relationship Id="rId91" Type="http://schemas.openxmlformats.org/officeDocument/2006/relationships/hyperlink" Target="http://sirot.fr/" TargetMode="External"/><Relationship Id="rId96" Type="http://schemas.openxmlformats.org/officeDocument/2006/relationships/hyperlink" Target="http://www.hispec.net/" TargetMode="External"/><Relationship Id="rId111" Type="http://schemas.openxmlformats.org/officeDocument/2006/relationships/hyperlink" Target="http://storti.com/it/" TargetMode="External"/><Relationship Id="rId132" Type="http://schemas.openxmlformats.org/officeDocument/2006/relationships/hyperlink" Target="http://www.verimaltarim.com.tr/" TargetMode="External"/><Relationship Id="rId140" Type="http://schemas.openxmlformats.org/officeDocument/2006/relationships/hyperlink" Target="http://www.cormall.dk/" TargetMode="External"/><Relationship Id="rId145" Type="http://schemas.openxmlformats.org/officeDocument/2006/relationships/hyperlink" Target="http://www.chironnaofficine.it/" TargetMode="External"/><Relationship Id="rId1" Type="http://schemas.openxmlformats.org/officeDocument/2006/relationships/hyperlink" Target="http://www.briol.de/" TargetMode="External"/><Relationship Id="rId6" Type="http://schemas.openxmlformats.org/officeDocument/2006/relationships/hyperlink" Target="http://www.atelier3t.com/agrisphere.php" TargetMode="External"/><Relationship Id="rId15" Type="http://schemas.openxmlformats.org/officeDocument/2006/relationships/hyperlink" Target="http://www.remorquerolland.com/" TargetMode="External"/><Relationship Id="rId23" Type="http://schemas.openxmlformats.org/officeDocument/2006/relationships/hyperlink" Target="http://www.bsa-de.com/" TargetMode="External"/><Relationship Id="rId28" Type="http://schemas.openxmlformats.org/officeDocument/2006/relationships/hyperlink" Target="http://www.himel.de/" TargetMode="External"/><Relationship Id="rId36" Type="http://schemas.openxmlformats.org/officeDocument/2006/relationships/hyperlink" Target="http://www.tebbe-landmaschinen.de/" TargetMode="External"/><Relationship Id="rId49" Type="http://schemas.openxmlformats.org/officeDocument/2006/relationships/hyperlink" Target="http://www.armor-industrie.com/" TargetMode="External"/><Relationship Id="rId57" Type="http://schemas.openxmlformats.org/officeDocument/2006/relationships/hyperlink" Target="http://www.cosnet-la-gee.fr/" TargetMode="External"/><Relationship Id="rId106" Type="http://schemas.openxmlformats.org/officeDocument/2006/relationships/hyperlink" Target="http://www.franzosifvr.com/" TargetMode="External"/><Relationship Id="rId114" Type="http://schemas.openxmlformats.org/officeDocument/2006/relationships/hyperlink" Target="http://www.valnov.com/" TargetMode="External"/><Relationship Id="rId119" Type="http://schemas.openxmlformats.org/officeDocument/2006/relationships/hyperlink" Target="http://www.holaras.nl/fr/" TargetMode="External"/><Relationship Id="rId127" Type="http://schemas.openxmlformats.org/officeDocument/2006/relationships/hyperlink" Target="http://www.zdt.cz/" TargetMode="External"/><Relationship Id="rId10" Type="http://schemas.openxmlformats.org/officeDocument/2006/relationships/hyperlink" Target="http://www.distrimat.com/" TargetMode="External"/><Relationship Id="rId31" Type="http://schemas.openxmlformats.org/officeDocument/2006/relationships/hyperlink" Target="http://www.krampe.de/" TargetMode="External"/><Relationship Id="rId44" Type="http://schemas.openxmlformats.org/officeDocument/2006/relationships/hyperlink" Target="http://www.maquinariacamara.com/" TargetMode="External"/><Relationship Id="rId52" Type="http://schemas.openxmlformats.org/officeDocument/2006/relationships/hyperlink" Target="http://www.buchet-constructeur.com/" TargetMode="External"/><Relationship Id="rId60" Type="http://schemas.openxmlformats.org/officeDocument/2006/relationships/hyperlink" Target="http://www.deguillaume.fr/" TargetMode="External"/><Relationship Id="rId65" Type="http://schemas.openxmlformats.org/officeDocument/2006/relationships/hyperlink" Target="http://www.gimbre.com/" TargetMode="External"/><Relationship Id="rId73" Type="http://schemas.openxmlformats.org/officeDocument/2006/relationships/hyperlink" Target="http://labbe-rotiel.com/" TargetMode="External"/><Relationship Id="rId78" Type="http://schemas.openxmlformats.org/officeDocument/2006/relationships/hyperlink" Target="http://www.lucasg.fr/" TargetMode="External"/><Relationship Id="rId81" Type="http://schemas.openxmlformats.org/officeDocument/2006/relationships/hyperlink" Target="http://www.miro.fr/" TargetMode="External"/><Relationship Id="rId86" Type="http://schemas.openxmlformats.org/officeDocument/2006/relationships/hyperlink" Target="http://www.remorques-roche.com/" TargetMode="External"/><Relationship Id="rId94" Type="http://schemas.openxmlformats.org/officeDocument/2006/relationships/hyperlink" Target="http://jeantil.com/" TargetMode="External"/><Relationship Id="rId99" Type="http://schemas.openxmlformats.org/officeDocument/2006/relationships/hyperlink" Target="http://www.annovialdo.it/" TargetMode="External"/><Relationship Id="rId101" Type="http://schemas.openxmlformats.org/officeDocument/2006/relationships/hyperlink" Target="http://www.boninoitaly.com/" TargetMode="External"/><Relationship Id="rId122" Type="http://schemas.openxmlformats.org/officeDocument/2006/relationships/hyperlink" Target="http://www.metaltech.com.pl/" TargetMode="External"/><Relationship Id="rId130" Type="http://schemas.openxmlformats.org/officeDocument/2006/relationships/hyperlink" Target="http://www.fimaks.com/" TargetMode="External"/><Relationship Id="rId135" Type="http://schemas.openxmlformats.org/officeDocument/2006/relationships/hyperlink" Target="http://www.larringtontrailers.com/" TargetMode="External"/><Relationship Id="rId143" Type="http://schemas.openxmlformats.org/officeDocument/2006/relationships/hyperlink" Target="http://www.bonsegna.it/" TargetMode="External"/><Relationship Id="rId148" Type="http://schemas.openxmlformats.org/officeDocument/2006/relationships/printerSettings" Target="../printerSettings/printerSettings1.bin"/><Relationship Id="rId4" Type="http://schemas.openxmlformats.org/officeDocument/2006/relationships/hyperlink" Target="http://www.kotte-landtechnik.de/" TargetMode="External"/><Relationship Id="rId9" Type="http://schemas.openxmlformats.org/officeDocument/2006/relationships/hyperlink" Target="http://www.deves.fr/" TargetMode="External"/><Relationship Id="rId13" Type="http://schemas.openxmlformats.org/officeDocument/2006/relationships/hyperlink" Target="http://www.perard.fr/" TargetMode="External"/><Relationship Id="rId18" Type="http://schemas.openxmlformats.org/officeDocument/2006/relationships/hyperlink" Target="http://www.agroliner.de/" TargetMode="External"/><Relationship Id="rId39" Type="http://schemas.openxmlformats.org/officeDocument/2006/relationships/hyperlink" Target="http://www.bergmann-goldenstedt.de/" TargetMode="External"/><Relationship Id="rId109" Type="http://schemas.openxmlformats.org/officeDocument/2006/relationships/hyperlink" Target="http://www.pagliari.eu/" TargetMode="External"/><Relationship Id="rId34" Type="http://schemas.openxmlformats.org/officeDocument/2006/relationships/hyperlink" Target="http://www.reisch-fahrzeugbau.de/" TargetMode="External"/><Relationship Id="rId50" Type="http://schemas.openxmlformats.org/officeDocument/2006/relationships/hyperlink" Target="https://sites.google.com/site/bennesbalon/" TargetMode="External"/><Relationship Id="rId55" Type="http://schemas.openxmlformats.org/officeDocument/2006/relationships/hyperlink" Target="http://www.remorques-chevance.com/" TargetMode="External"/><Relationship Id="rId76" Type="http://schemas.openxmlformats.org/officeDocument/2006/relationships/hyperlink" Target="http://www.lenormand-ets.fr/" TargetMode="External"/><Relationship Id="rId97" Type="http://schemas.openxmlformats.org/officeDocument/2006/relationships/hyperlink" Target="http://www.aliecomix.com/" TargetMode="External"/><Relationship Id="rId104" Type="http://schemas.openxmlformats.org/officeDocument/2006/relationships/hyperlink" Target="http://www.faccia-technology.com/" TargetMode="External"/><Relationship Id="rId120" Type="http://schemas.openxmlformats.org/officeDocument/2006/relationships/hyperlink" Target="http://www.jan-veenhuis.com/" TargetMode="External"/><Relationship Id="rId125" Type="http://schemas.openxmlformats.org/officeDocument/2006/relationships/hyperlink" Target="http://www.galmax.pt/" TargetMode="External"/><Relationship Id="rId141" Type="http://schemas.openxmlformats.org/officeDocument/2006/relationships/hyperlink" Target="http://www.vaiasnc.it/" TargetMode="External"/><Relationship Id="rId146" Type="http://schemas.openxmlformats.org/officeDocument/2006/relationships/hyperlink" Target="http://www.zago-srl.com/" TargetMode="External"/><Relationship Id="rId7" Type="http://schemas.openxmlformats.org/officeDocument/2006/relationships/hyperlink" Target="http://www.alein.fr/" TargetMode="External"/><Relationship Id="rId71" Type="http://schemas.openxmlformats.org/officeDocument/2006/relationships/hyperlink" Target="http://www.jflemkenstoll.fr/" TargetMode="External"/><Relationship Id="rId92" Type="http://schemas.openxmlformats.org/officeDocument/2006/relationships/hyperlink" Target="http://www.thievin.fr/" TargetMode="External"/><Relationship Id="rId2" Type="http://schemas.openxmlformats.org/officeDocument/2006/relationships/hyperlink" Target="http://www.bvl-group.de/" TargetMode="External"/><Relationship Id="rId29" Type="http://schemas.openxmlformats.org/officeDocument/2006/relationships/hyperlink" Target="http://www.hirl-technik.de/" TargetMode="External"/><Relationship Id="rId24" Type="http://schemas.openxmlformats.org/officeDocument/2006/relationships/hyperlink" Target="http://www.eifo.de/" TargetMode="External"/><Relationship Id="rId40" Type="http://schemas.openxmlformats.org/officeDocument/2006/relationships/hyperlink" Target="http://www.dezeure.be/fr/" TargetMode="External"/><Relationship Id="rId45" Type="http://schemas.openxmlformats.org/officeDocument/2006/relationships/hyperlink" Target="http://www.juscafresa.com/" TargetMode="External"/><Relationship Id="rId66" Type="http://schemas.openxmlformats.org/officeDocument/2006/relationships/hyperlink" Target="http://www.remorques-gourdon.fr/" TargetMode="External"/><Relationship Id="rId87" Type="http://schemas.openxmlformats.org/officeDocument/2006/relationships/hyperlink" Target="http://www.g-fi.fr/" TargetMode="External"/><Relationship Id="rId110" Type="http://schemas.openxmlformats.org/officeDocument/2006/relationships/hyperlink" Target="http://www.sitrex.com/" TargetMode="External"/><Relationship Id="rId115" Type="http://schemas.openxmlformats.org/officeDocument/2006/relationships/hyperlink" Target="http://www.vaschieri.com/" TargetMode="External"/><Relationship Id="rId131" Type="http://schemas.openxmlformats.org/officeDocument/2006/relationships/hyperlink" Target="http://www.palazoglu.com/" TargetMode="External"/><Relationship Id="rId136" Type="http://schemas.openxmlformats.org/officeDocument/2006/relationships/hyperlink" Target="http://www.agricole.sodimac.fr/" TargetMode="External"/><Relationship Id="rId61" Type="http://schemas.openxmlformats.org/officeDocument/2006/relationships/hyperlink" Target="http://www.delaplace.com/" TargetMode="External"/><Relationship Id="rId82" Type="http://schemas.openxmlformats.org/officeDocument/2006/relationships/hyperlink" Target="http://www.ponge.fr/" TargetMode="External"/><Relationship Id="rId19" Type="http://schemas.openxmlformats.org/officeDocument/2006/relationships/hyperlink" Target="http://www.annaburger.de/" TargetMode="External"/><Relationship Id="rId14" Type="http://schemas.openxmlformats.org/officeDocument/2006/relationships/hyperlink" Target="http://www.pichonindustries.fr/" TargetMode="External"/><Relationship Id="rId30" Type="http://schemas.openxmlformats.org/officeDocument/2006/relationships/hyperlink" Target="http://www.knies-fahrzeugbau.de/" TargetMode="External"/><Relationship Id="rId35" Type="http://schemas.openxmlformats.org/officeDocument/2006/relationships/hyperlink" Target="http://www.stapel.info/" TargetMode="External"/><Relationship Id="rId56" Type="http://schemas.openxmlformats.org/officeDocument/2006/relationships/hyperlink" Target="http://www.bennelacampagne.com/" TargetMode="External"/><Relationship Id="rId77" Type="http://schemas.openxmlformats.org/officeDocument/2006/relationships/hyperlink" Target="http://www.sa-legrand.com/" TargetMode="External"/><Relationship Id="rId100" Type="http://schemas.openxmlformats.org/officeDocument/2006/relationships/hyperlink" Target="http://www.belluccierossini.com/" TargetMode="External"/><Relationship Id="rId105" Type="http://schemas.openxmlformats.org/officeDocument/2006/relationships/hyperlink" Target="http://www.faresindustries.com/" TargetMode="External"/><Relationship Id="rId126" Type="http://schemas.openxmlformats.org/officeDocument/2006/relationships/hyperlink" Target="http://www.romill.cz/" TargetMode="External"/><Relationship Id="rId147" Type="http://schemas.openxmlformats.org/officeDocument/2006/relationships/hyperlink" Target="http://www.zunhammer.de/" TargetMode="External"/><Relationship Id="rId8" Type="http://schemas.openxmlformats.org/officeDocument/2006/relationships/hyperlink" Target="http://cornehenri.sa.pagesperso-orange.fr/" TargetMode="External"/><Relationship Id="rId51" Type="http://schemas.openxmlformats.org/officeDocument/2006/relationships/hyperlink" Target="http://www.brochard.fr/" TargetMode="External"/><Relationship Id="rId72" Type="http://schemas.openxmlformats.org/officeDocument/2006/relationships/hyperlink" Target="http://www.keenansystem.com/fr-fr/" TargetMode="External"/><Relationship Id="rId93" Type="http://schemas.openxmlformats.org/officeDocument/2006/relationships/hyperlink" Target="http://www.vendrame.it/" TargetMode="External"/><Relationship Id="rId98" Type="http://schemas.openxmlformats.org/officeDocument/2006/relationships/hyperlink" Target="http://www.almetech.com/" TargetMode="External"/><Relationship Id="rId121" Type="http://schemas.openxmlformats.org/officeDocument/2006/relationships/hyperlink" Target="http://www.kaweco.com/" TargetMode="External"/><Relationship Id="rId142" Type="http://schemas.openxmlformats.org/officeDocument/2006/relationships/hyperlink" Target="http://www.luclar.it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riri.de/" TargetMode="External"/><Relationship Id="rId13" Type="http://schemas.openxmlformats.org/officeDocument/2006/relationships/hyperlink" Target="mailto:info@schuitemaker-machines.nl" TargetMode="External"/><Relationship Id="rId18" Type="http://schemas.openxmlformats.org/officeDocument/2006/relationships/hyperlink" Target="http://www.zdt.cz/" TargetMode="External"/><Relationship Id="rId3" Type="http://schemas.openxmlformats.org/officeDocument/2006/relationships/hyperlink" Target="http://www.zunhammer.de/" TargetMode="External"/><Relationship Id="rId7" Type="http://schemas.openxmlformats.org/officeDocument/2006/relationships/hyperlink" Target="mailto:info@l-bergmann.de" TargetMode="External"/><Relationship Id="rId12" Type="http://schemas.openxmlformats.org/officeDocument/2006/relationships/hyperlink" Target="http://www.schuitemaker-machines.nl/" TargetMode="External"/><Relationship Id="rId17" Type="http://schemas.openxmlformats.org/officeDocument/2006/relationships/hyperlink" Target="mailto:zdt@zdt.cz" TargetMode="External"/><Relationship Id="rId2" Type="http://schemas.openxmlformats.org/officeDocument/2006/relationships/hyperlink" Target="mailto:info@zunhammer.de" TargetMode="External"/><Relationship Id="rId16" Type="http://schemas.openxmlformats.org/officeDocument/2006/relationships/hyperlink" Target="mailto:info@tebbe-landmaschinen.de" TargetMode="External"/><Relationship Id="rId1" Type="http://schemas.openxmlformats.org/officeDocument/2006/relationships/hyperlink" Target="http://www.vakutec.at/" TargetMode="External"/><Relationship Id="rId6" Type="http://schemas.openxmlformats.org/officeDocument/2006/relationships/hyperlink" Target="http://www.l-bergmann.de/" TargetMode="External"/><Relationship Id="rId11" Type="http://schemas.openxmlformats.org/officeDocument/2006/relationships/hyperlink" Target="mailto:info@tehnostroj.si" TargetMode="External"/><Relationship Id="rId5" Type="http://schemas.openxmlformats.org/officeDocument/2006/relationships/hyperlink" Target="http://www.belimpex.de/" TargetMode="External"/><Relationship Id="rId15" Type="http://schemas.openxmlformats.org/officeDocument/2006/relationships/hyperlink" Target="http://www.tebbe-landmaschinen.de/" TargetMode="External"/><Relationship Id="rId10" Type="http://schemas.openxmlformats.org/officeDocument/2006/relationships/hyperlink" Target="http://www.tehnostroj.si/" TargetMode="External"/><Relationship Id="rId4" Type="http://schemas.openxmlformats.org/officeDocument/2006/relationships/hyperlink" Target="mailto:vertrieb@belimpex.de" TargetMode="External"/><Relationship Id="rId9" Type="http://schemas.openxmlformats.org/officeDocument/2006/relationships/hyperlink" Target="mailto:Briri-Bawinkel@t-online.de" TargetMode="External"/><Relationship Id="rId14" Type="http://schemas.openxmlformats.org/officeDocument/2006/relationships/hyperlink" Target="http://www.sip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A7" sqref="A7"/>
    </sheetView>
  </sheetViews>
  <sheetFormatPr baseColWidth="10" defaultRowHeight="12.75" x14ac:dyDescent="0.2"/>
  <cols>
    <col min="1" max="1" width="23.42578125" customWidth="1"/>
    <col min="2" max="2" width="17.5703125" customWidth="1"/>
    <col min="3" max="3" width="13.85546875" customWidth="1"/>
    <col min="4" max="4" width="15.140625" customWidth="1"/>
    <col min="5" max="5" width="14.5703125" customWidth="1"/>
    <col min="6" max="8" width="15.7109375" customWidth="1"/>
    <col min="9" max="9" width="13.85546875" customWidth="1"/>
    <col min="10" max="10" width="8.140625" customWidth="1"/>
    <col min="11" max="11" width="18.85546875" customWidth="1"/>
    <col min="12" max="12" width="23.5703125" customWidth="1"/>
    <col min="13" max="13" width="23.42578125" customWidth="1"/>
    <col min="14" max="14" width="17.42578125" customWidth="1"/>
    <col min="15" max="15" width="7.42578125" customWidth="1"/>
    <col min="16" max="16" width="6.140625" customWidth="1"/>
    <col min="17" max="17" width="20.42578125" customWidth="1"/>
    <col min="18" max="18" width="19" customWidth="1"/>
    <col min="19" max="19" width="18.5703125" customWidth="1"/>
    <col min="20" max="20" width="7.28515625" customWidth="1"/>
    <col min="21" max="21" width="6.85546875" customWidth="1"/>
    <col min="22" max="22" width="5.5703125" customWidth="1"/>
    <col min="23" max="23" width="18.5703125" customWidth="1"/>
    <col min="24" max="24" width="11.42578125" customWidth="1"/>
    <col min="25" max="25" width="8.7109375" customWidth="1"/>
    <col min="26" max="26" width="18.5703125" customWidth="1"/>
    <col min="27" max="27" width="12.140625" customWidth="1"/>
    <col min="28" max="28" width="27.5703125" customWidth="1"/>
    <col min="29" max="29" width="13.85546875" customWidth="1"/>
    <col min="30" max="30" width="35.7109375" bestFit="1" customWidth="1"/>
    <col min="31" max="31" width="32.5703125" bestFit="1" customWidth="1"/>
    <col min="32" max="32" width="11" customWidth="1"/>
    <col min="33" max="33" width="10.7109375" customWidth="1"/>
    <col min="34" max="34" width="23.28515625" customWidth="1"/>
    <col min="35" max="35" width="16.28515625" customWidth="1"/>
    <col min="36" max="36" width="34" bestFit="1" customWidth="1"/>
    <col min="37" max="37" width="13.5703125" customWidth="1"/>
    <col min="38" max="38" width="10" customWidth="1"/>
    <col min="39" max="39" width="11.140625" customWidth="1"/>
    <col min="40" max="40" width="18.5703125" customWidth="1"/>
    <col min="41" max="41" width="17.5703125" customWidth="1"/>
    <col min="42" max="42" width="12" customWidth="1"/>
    <col min="43" max="43" width="11.140625" customWidth="1"/>
    <col min="44" max="44" width="7.140625" customWidth="1"/>
    <col min="45" max="45" width="9.28515625" customWidth="1"/>
    <col min="46" max="46" width="20.5703125" customWidth="1"/>
    <col min="47" max="47" width="21.7109375" customWidth="1"/>
    <col min="48" max="48" width="21.5703125" customWidth="1"/>
    <col min="49" max="49" width="20.7109375" customWidth="1"/>
    <col min="50" max="50" width="29.85546875" bestFit="1" customWidth="1"/>
    <col min="51" max="51" width="11.140625" customWidth="1"/>
    <col min="52" max="52" width="22.7109375" customWidth="1"/>
    <col min="53" max="53" width="9.28515625" customWidth="1"/>
    <col min="54" max="54" width="23.28515625" customWidth="1"/>
    <col min="55" max="55" width="9.85546875" customWidth="1"/>
    <col min="56" max="56" width="10.28515625" customWidth="1"/>
    <col min="57" max="57" width="9" customWidth="1"/>
    <col min="58" max="58" width="8.28515625" customWidth="1"/>
    <col min="59" max="59" width="21.7109375" customWidth="1"/>
    <col min="60" max="60" width="17" customWidth="1"/>
    <col min="61" max="61" width="23.28515625" customWidth="1"/>
    <col min="62" max="62" width="6.5703125" customWidth="1"/>
    <col min="63" max="63" width="8.42578125" customWidth="1"/>
    <col min="64" max="64" width="14.42578125" customWidth="1"/>
    <col min="65" max="65" width="11" customWidth="1"/>
    <col min="66" max="66" width="24.42578125" bestFit="1" customWidth="1"/>
    <col min="67" max="67" width="14.5703125" customWidth="1"/>
    <col min="68" max="68" width="10.28515625" customWidth="1"/>
    <col min="69" max="69" width="13.28515625" customWidth="1"/>
    <col min="70" max="70" width="10.42578125" customWidth="1"/>
    <col min="71" max="71" width="20" customWidth="1"/>
    <col min="72" max="72" width="20.7109375" customWidth="1"/>
    <col min="73" max="73" width="29.42578125" bestFit="1" customWidth="1"/>
    <col min="74" max="74" width="11.42578125" customWidth="1"/>
    <col min="75" max="75" width="21.85546875" customWidth="1"/>
    <col min="76" max="76" width="11.5703125" customWidth="1"/>
    <col min="77" max="77" width="13.28515625" customWidth="1"/>
    <col min="78" max="78" width="9.85546875" customWidth="1"/>
    <col min="79" max="79" width="13.28515625" customWidth="1"/>
    <col min="80" max="80" width="12.42578125" customWidth="1"/>
    <col min="81" max="81" width="21" customWidth="1"/>
    <col min="82" max="82" width="15.85546875" customWidth="1"/>
    <col min="83" max="83" width="26.42578125" bestFit="1" customWidth="1"/>
    <col min="84" max="84" width="9.140625" customWidth="1"/>
    <col min="85" max="85" width="12.140625" customWidth="1"/>
    <col min="86" max="86" width="8.5703125" customWidth="1"/>
    <col min="87" max="87" width="12.85546875" customWidth="1"/>
    <col min="88" max="88" width="16.85546875" customWidth="1"/>
    <col min="89" max="89" width="23.85546875" customWidth="1"/>
    <col min="90" max="90" width="5.28515625" customWidth="1"/>
    <col min="91" max="91" width="8.7109375" customWidth="1"/>
    <col min="92" max="92" width="9.85546875" customWidth="1"/>
    <col min="93" max="93" width="12.28515625" customWidth="1"/>
    <col min="94" max="94" width="7.85546875" customWidth="1"/>
    <col min="95" max="95" width="18.42578125" customWidth="1"/>
    <col min="96" max="96" width="8.85546875" customWidth="1"/>
    <col min="97" max="97" width="10" customWidth="1"/>
    <col min="98" max="98" width="22.42578125" customWidth="1"/>
    <col min="99" max="99" width="21.28515625" customWidth="1"/>
    <col min="100" max="100" width="19.140625" customWidth="1"/>
    <col min="101" max="101" width="13.28515625" customWidth="1"/>
    <col min="102" max="102" width="26.42578125" bestFit="1" customWidth="1"/>
    <col min="103" max="103" width="14.28515625" customWidth="1"/>
    <col min="104" max="104" width="22.5703125" customWidth="1"/>
    <col min="105" max="105" width="8.140625" customWidth="1"/>
    <col min="106" max="106" width="19" customWidth="1"/>
    <col min="107" max="107" width="19.140625" customWidth="1"/>
    <col min="108" max="108" width="13.28515625" customWidth="1"/>
    <col min="109" max="109" width="8.28515625" customWidth="1"/>
    <col min="110" max="110" width="5.140625" customWidth="1"/>
    <col min="111" max="111" width="12.5703125" customWidth="1"/>
    <col min="112" max="112" width="5.7109375" customWidth="1"/>
    <col min="113" max="113" width="12.140625" customWidth="1"/>
    <col min="114" max="114" width="6.7109375" customWidth="1"/>
    <col min="115" max="115" width="9.7109375" customWidth="1"/>
    <col min="116" max="116" width="8.28515625" customWidth="1"/>
    <col min="117" max="117" width="10.140625" customWidth="1"/>
    <col min="118" max="118" width="7.7109375" customWidth="1"/>
    <col min="119" max="119" width="11.7109375" customWidth="1"/>
    <col min="120" max="120" width="7" customWidth="1"/>
    <col min="121" max="121" width="8.5703125" customWidth="1"/>
    <col min="122" max="122" width="21.7109375" customWidth="1"/>
    <col min="123" max="123" width="19" customWidth="1"/>
    <col min="124" max="124" width="13.85546875" customWidth="1"/>
    <col min="125" max="125" width="5.42578125" customWidth="1"/>
    <col min="126" max="126" width="11.28515625" customWidth="1"/>
    <col min="127" max="127" width="20.28515625" customWidth="1"/>
    <col min="128" max="128" width="21.42578125" customWidth="1"/>
    <col min="129" max="129" width="4.42578125" customWidth="1"/>
    <col min="130" max="224" width="24" bestFit="1" customWidth="1"/>
    <col min="225" max="225" width="28.7109375" bestFit="1" customWidth="1"/>
    <col min="226" max="227" width="21" bestFit="1" customWidth="1"/>
    <col min="228" max="228" width="19.140625" bestFit="1" customWidth="1"/>
    <col min="229" max="229" width="22.85546875" bestFit="1" customWidth="1"/>
    <col min="230" max="230" width="20.42578125" bestFit="1" customWidth="1"/>
    <col min="231" max="231" width="19.85546875" bestFit="1" customWidth="1"/>
  </cols>
  <sheetData>
    <row r="1" spans="1:7" x14ac:dyDescent="0.2">
      <c r="A1" s="210" t="s">
        <v>610</v>
      </c>
      <c r="B1" t="s">
        <v>1063</v>
      </c>
    </row>
    <row r="2" spans="1:7" x14ac:dyDescent="0.2">
      <c r="A2" s="210" t="s">
        <v>609</v>
      </c>
      <c r="B2" t="s">
        <v>1063</v>
      </c>
    </row>
    <row r="3" spans="1:7" x14ac:dyDescent="0.2">
      <c r="A3" s="210" t="s">
        <v>611</v>
      </c>
      <c r="B3" t="s">
        <v>1063</v>
      </c>
    </row>
    <row r="4" spans="1:7" x14ac:dyDescent="0.2">
      <c r="A4" s="210" t="s">
        <v>612</v>
      </c>
      <c r="B4" t="s">
        <v>1063</v>
      </c>
    </row>
    <row r="6" spans="1:7" x14ac:dyDescent="0.2">
      <c r="A6" t="s">
        <v>1056</v>
      </c>
      <c r="B6" t="s">
        <v>1060</v>
      </c>
      <c r="C6" t="s">
        <v>1059</v>
      </c>
      <c r="D6" t="s">
        <v>1061</v>
      </c>
      <c r="E6" t="s">
        <v>1062</v>
      </c>
      <c r="F6" t="s">
        <v>1057</v>
      </c>
      <c r="G6" t="s">
        <v>1058</v>
      </c>
    </row>
    <row r="7" spans="1:7" x14ac:dyDescent="0.2">
      <c r="A7" s="209">
        <v>218</v>
      </c>
      <c r="B7" s="209">
        <v>129</v>
      </c>
      <c r="C7" s="209">
        <v>68</v>
      </c>
      <c r="D7" s="209">
        <v>51</v>
      </c>
      <c r="E7" s="209">
        <v>37</v>
      </c>
      <c r="F7" s="209">
        <v>47</v>
      </c>
      <c r="G7" s="209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abSelected="1" zoomScale="90" zoomScaleNormal="90" workbookViewId="0">
      <selection activeCell="D42" sqref="D42"/>
    </sheetView>
  </sheetViews>
  <sheetFormatPr baseColWidth="10" defaultRowHeight="12.75" x14ac:dyDescent="0.2"/>
  <cols>
    <col min="1" max="1" width="27.28515625" bestFit="1" customWidth="1"/>
    <col min="2" max="3" width="5.28515625" bestFit="1" customWidth="1"/>
    <col min="4" max="4" width="3.28515625" bestFit="1" customWidth="1"/>
    <col min="5" max="5" width="6.85546875" bestFit="1" customWidth="1"/>
    <col min="6" max="6" width="4.5703125" bestFit="1" customWidth="1"/>
    <col min="7" max="7" width="4.140625" bestFit="1" customWidth="1"/>
    <col min="9" max="9" width="14.28515625" bestFit="1" customWidth="1"/>
  </cols>
  <sheetData>
    <row r="1" spans="1:12" ht="14.25" thickTop="1" thickBot="1" x14ac:dyDescent="0.25">
      <c r="A1" s="213" t="s">
        <v>255</v>
      </c>
      <c r="B1" s="213" t="s">
        <v>513</v>
      </c>
      <c r="C1" s="213" t="s">
        <v>341</v>
      </c>
      <c r="D1" s="213" t="s">
        <v>340</v>
      </c>
      <c r="E1" s="213" t="s">
        <v>489</v>
      </c>
      <c r="F1" s="213" t="s">
        <v>339</v>
      </c>
      <c r="G1" s="213" t="s">
        <v>488</v>
      </c>
      <c r="H1" s="213" t="s">
        <v>1065</v>
      </c>
      <c r="I1" s="214" t="s">
        <v>241</v>
      </c>
      <c r="J1" s="213" t="s">
        <v>487</v>
      </c>
      <c r="K1" s="215" t="s">
        <v>486</v>
      </c>
    </row>
    <row r="2" spans="1:12" x14ac:dyDescent="0.2">
      <c r="A2" s="217" t="s">
        <v>579</v>
      </c>
      <c r="B2" s="218" t="s">
        <v>490</v>
      </c>
      <c r="C2" s="218"/>
      <c r="D2" s="218"/>
      <c r="E2" s="218"/>
      <c r="F2" s="218"/>
      <c r="G2" s="218"/>
      <c r="H2" s="216" t="s">
        <v>1068</v>
      </c>
      <c r="I2" s="216"/>
      <c r="J2" s="216" t="s">
        <v>597</v>
      </c>
      <c r="K2" s="216" t="s">
        <v>1082</v>
      </c>
      <c r="L2" s="201" t="s">
        <v>812</v>
      </c>
    </row>
    <row r="3" spans="1:12" x14ac:dyDescent="0.2">
      <c r="A3" s="217" t="s">
        <v>578</v>
      </c>
      <c r="B3" s="218" t="s">
        <v>490</v>
      </c>
      <c r="C3" s="218"/>
      <c r="D3" s="218"/>
      <c r="E3" s="218"/>
      <c r="F3" s="218"/>
      <c r="G3" s="218"/>
      <c r="H3" s="216" t="s">
        <v>1067</v>
      </c>
      <c r="I3" s="216">
        <v>35021</v>
      </c>
      <c r="J3" s="216" t="s">
        <v>596</v>
      </c>
      <c r="K3" s="216" t="s">
        <v>1082</v>
      </c>
      <c r="L3" s="201" t="s">
        <v>813</v>
      </c>
    </row>
    <row r="4" spans="1:12" ht="15" x14ac:dyDescent="0.2">
      <c r="A4" s="217" t="s">
        <v>1035</v>
      </c>
      <c r="B4" s="218"/>
      <c r="C4" s="218"/>
      <c r="D4" s="218" t="s">
        <v>490</v>
      </c>
      <c r="E4" s="218" t="s">
        <v>490</v>
      </c>
      <c r="F4" s="218" t="s">
        <v>490</v>
      </c>
      <c r="G4" s="218"/>
      <c r="H4" s="216" t="s">
        <v>1069</v>
      </c>
      <c r="I4" s="216">
        <v>12030</v>
      </c>
      <c r="J4" s="216" t="s">
        <v>1070</v>
      </c>
      <c r="K4" s="216" t="s">
        <v>1082</v>
      </c>
      <c r="L4" s="197" t="s">
        <v>1037</v>
      </c>
    </row>
    <row r="5" spans="1:12" ht="15" x14ac:dyDescent="0.2">
      <c r="A5" s="217" t="s">
        <v>593</v>
      </c>
      <c r="B5" s="218"/>
      <c r="C5" s="218" t="s">
        <v>490</v>
      </c>
      <c r="D5" s="218" t="s">
        <v>490</v>
      </c>
      <c r="E5" s="218" t="s">
        <v>490</v>
      </c>
      <c r="F5" s="218"/>
      <c r="G5" s="218"/>
      <c r="H5" s="216" t="s">
        <v>1071</v>
      </c>
      <c r="I5" s="216"/>
      <c r="J5" s="216" t="s">
        <v>814</v>
      </c>
      <c r="K5" s="216" t="s">
        <v>1082</v>
      </c>
      <c r="L5" s="197" t="s">
        <v>815</v>
      </c>
    </row>
    <row r="6" spans="1:12" ht="15" x14ac:dyDescent="0.2">
      <c r="A6" s="217" t="s">
        <v>816</v>
      </c>
      <c r="B6" s="218"/>
      <c r="C6" s="218"/>
      <c r="D6" s="218" t="s">
        <v>490</v>
      </c>
      <c r="E6" s="218" t="s">
        <v>490</v>
      </c>
      <c r="F6" s="218"/>
      <c r="G6" s="218"/>
      <c r="H6" s="216" t="s">
        <v>1072</v>
      </c>
      <c r="I6" s="216">
        <v>6012</v>
      </c>
      <c r="J6" s="216" t="s">
        <v>818</v>
      </c>
      <c r="K6" s="216" t="s">
        <v>1082</v>
      </c>
      <c r="L6" s="136" t="s">
        <v>819</v>
      </c>
    </row>
    <row r="7" spans="1:12" x14ac:dyDescent="0.2">
      <c r="A7" s="217" t="s">
        <v>572</v>
      </c>
      <c r="B7" s="218" t="s">
        <v>490</v>
      </c>
      <c r="C7" s="218"/>
      <c r="D7" s="218"/>
      <c r="E7" s="218"/>
      <c r="F7" s="218"/>
      <c r="G7" s="218"/>
      <c r="H7" s="216" t="s">
        <v>1073</v>
      </c>
      <c r="I7" s="216">
        <v>12048</v>
      </c>
      <c r="J7" s="216" t="s">
        <v>573</v>
      </c>
      <c r="K7" s="216" t="s">
        <v>1082</v>
      </c>
      <c r="L7" s="201" t="s">
        <v>820</v>
      </c>
    </row>
    <row r="8" spans="1:12" x14ac:dyDescent="0.2">
      <c r="A8" s="217" t="s">
        <v>586</v>
      </c>
      <c r="B8" s="218"/>
      <c r="C8" s="218"/>
      <c r="D8" s="218"/>
      <c r="E8" s="218" t="s">
        <v>490</v>
      </c>
      <c r="F8" s="218" t="s">
        <v>490</v>
      </c>
      <c r="G8" s="218"/>
      <c r="H8" s="216" t="s">
        <v>1074</v>
      </c>
      <c r="I8" s="216">
        <v>73048</v>
      </c>
      <c r="J8" s="216" t="s">
        <v>1075</v>
      </c>
      <c r="K8" s="216" t="s">
        <v>1082</v>
      </c>
      <c r="L8" s="201" t="s">
        <v>821</v>
      </c>
    </row>
    <row r="9" spans="1:12" x14ac:dyDescent="0.2">
      <c r="A9" s="217" t="s">
        <v>592</v>
      </c>
      <c r="B9" s="218"/>
      <c r="C9" s="218"/>
      <c r="D9" s="218" t="s">
        <v>490</v>
      </c>
      <c r="E9" s="218" t="s">
        <v>490</v>
      </c>
      <c r="F9" s="218" t="s">
        <v>490</v>
      </c>
      <c r="G9" s="218"/>
      <c r="H9" s="216" t="s">
        <v>1076</v>
      </c>
      <c r="I9" s="216">
        <v>25013</v>
      </c>
      <c r="J9" s="216" t="s">
        <v>1077</v>
      </c>
      <c r="K9" s="216" t="s">
        <v>1082</v>
      </c>
      <c r="L9" s="201" t="s">
        <v>823</v>
      </c>
    </row>
    <row r="10" spans="1:12" ht="15" x14ac:dyDescent="0.2">
      <c r="A10" s="217" t="s">
        <v>1038</v>
      </c>
      <c r="B10" s="218"/>
      <c r="C10" s="218"/>
      <c r="D10" s="218" t="s">
        <v>490</v>
      </c>
      <c r="E10" s="218" t="s">
        <v>490</v>
      </c>
      <c r="F10" s="218" t="s">
        <v>490</v>
      </c>
      <c r="G10" s="218"/>
      <c r="H10" s="216" t="s">
        <v>1079</v>
      </c>
      <c r="I10" s="216">
        <v>52100</v>
      </c>
      <c r="J10" s="216" t="s">
        <v>1039</v>
      </c>
      <c r="K10" s="216" t="s">
        <v>1082</v>
      </c>
      <c r="L10" s="136" t="s">
        <v>1040</v>
      </c>
    </row>
    <row r="11" spans="1:12" ht="15" x14ac:dyDescent="0.2">
      <c r="A11" s="217" t="s">
        <v>398</v>
      </c>
      <c r="B11" s="218"/>
      <c r="C11" s="218" t="s">
        <v>490</v>
      </c>
      <c r="D11" s="218"/>
      <c r="E11" s="218"/>
      <c r="F11" s="218"/>
      <c r="G11" s="218"/>
      <c r="H11" s="216" t="s">
        <v>1080</v>
      </c>
      <c r="I11" s="216">
        <v>12038</v>
      </c>
      <c r="J11" s="216" t="s">
        <v>355</v>
      </c>
      <c r="K11" s="216" t="s">
        <v>1082</v>
      </c>
      <c r="L11" s="197" t="s">
        <v>824</v>
      </c>
    </row>
    <row r="12" spans="1:12" ht="15" x14ac:dyDescent="0.2">
      <c r="A12" s="217" t="s">
        <v>1009</v>
      </c>
      <c r="B12" s="218"/>
      <c r="C12" s="218"/>
      <c r="D12" s="218"/>
      <c r="E12" s="218" t="s">
        <v>490</v>
      </c>
      <c r="F12" s="218"/>
      <c r="G12" s="218"/>
      <c r="H12" s="216"/>
      <c r="I12" s="216"/>
      <c r="J12" s="216"/>
      <c r="K12" s="216" t="s">
        <v>1082</v>
      </c>
      <c r="L12" s="197" t="s">
        <v>1011</v>
      </c>
    </row>
    <row r="13" spans="1:12" x14ac:dyDescent="0.2">
      <c r="A13" s="217" t="s">
        <v>825</v>
      </c>
      <c r="B13" s="218"/>
      <c r="C13" s="218"/>
      <c r="D13" s="218"/>
      <c r="E13" s="218"/>
      <c r="F13" s="218" t="s">
        <v>490</v>
      </c>
      <c r="G13" s="218"/>
      <c r="H13" s="216"/>
      <c r="I13" s="216"/>
      <c r="J13" s="216"/>
      <c r="K13" s="216" t="s">
        <v>1082</v>
      </c>
    </row>
    <row r="14" spans="1:12" ht="15" x14ac:dyDescent="0.2">
      <c r="A14" s="217" t="s">
        <v>570</v>
      </c>
      <c r="B14" s="218"/>
      <c r="C14" s="218"/>
      <c r="D14" s="218" t="s">
        <v>490</v>
      </c>
      <c r="E14" s="218" t="s">
        <v>490</v>
      </c>
      <c r="F14" s="218" t="s">
        <v>490</v>
      </c>
      <c r="G14" s="218"/>
      <c r="H14" s="216" t="s">
        <v>1081</v>
      </c>
      <c r="I14" s="216">
        <v>12030</v>
      </c>
      <c r="J14" s="216" t="s">
        <v>571</v>
      </c>
      <c r="K14" s="216" t="s">
        <v>1082</v>
      </c>
      <c r="L14" s="197" t="s">
        <v>827</v>
      </c>
    </row>
    <row r="15" spans="1:12" ht="15" x14ac:dyDescent="0.2">
      <c r="A15" s="217" t="s">
        <v>561</v>
      </c>
      <c r="B15" s="218" t="s">
        <v>490</v>
      </c>
      <c r="C15" s="218"/>
      <c r="D15" s="218"/>
      <c r="E15" s="218"/>
      <c r="F15" s="218"/>
      <c r="G15" s="218"/>
      <c r="H15" s="216" t="s">
        <v>1083</v>
      </c>
      <c r="I15" s="216"/>
      <c r="J15" s="216"/>
      <c r="K15" s="216" t="s">
        <v>1082</v>
      </c>
      <c r="L15" s="197" t="s">
        <v>828</v>
      </c>
    </row>
    <row r="16" spans="1:12" ht="15" x14ac:dyDescent="0.2">
      <c r="A16" s="217" t="s">
        <v>187</v>
      </c>
      <c r="B16" s="218" t="s">
        <v>490</v>
      </c>
      <c r="C16" s="218" t="s">
        <v>490</v>
      </c>
      <c r="D16" s="218"/>
      <c r="E16" s="218"/>
      <c r="F16" s="218"/>
      <c r="G16" s="218"/>
      <c r="H16" s="216" t="s">
        <v>1084</v>
      </c>
      <c r="I16" s="216">
        <v>36042</v>
      </c>
      <c r="J16" s="216" t="s">
        <v>1085</v>
      </c>
      <c r="K16" s="216" t="s">
        <v>1082</v>
      </c>
      <c r="L16" s="197" t="s">
        <v>829</v>
      </c>
    </row>
    <row r="17" spans="1:12" ht="15" x14ac:dyDescent="0.2">
      <c r="A17" s="217" t="s">
        <v>580</v>
      </c>
      <c r="B17" s="218" t="s">
        <v>490</v>
      </c>
      <c r="C17" s="218"/>
      <c r="D17" s="218"/>
      <c r="E17" s="218"/>
      <c r="F17" s="218"/>
      <c r="G17" s="218"/>
      <c r="H17" s="216"/>
      <c r="I17" s="216"/>
      <c r="J17" s="216"/>
      <c r="K17" s="216" t="s">
        <v>1082</v>
      </c>
      <c r="L17" s="136"/>
    </row>
    <row r="18" spans="1:12" ht="15" x14ac:dyDescent="0.2">
      <c r="A18" s="217" t="s">
        <v>589</v>
      </c>
      <c r="B18" s="218"/>
      <c r="C18" s="218"/>
      <c r="D18" s="218" t="s">
        <v>490</v>
      </c>
      <c r="E18" s="218" t="s">
        <v>490</v>
      </c>
      <c r="F18" s="218"/>
      <c r="G18" s="218"/>
      <c r="H18" s="216" t="s">
        <v>1086</v>
      </c>
      <c r="I18" s="216">
        <v>26030</v>
      </c>
      <c r="J18" s="216" t="s">
        <v>606</v>
      </c>
      <c r="K18" s="216" t="s">
        <v>1082</v>
      </c>
      <c r="L18" s="197" t="s">
        <v>831</v>
      </c>
    </row>
    <row r="19" spans="1:12" ht="15" x14ac:dyDescent="0.2">
      <c r="A19" s="217" t="s">
        <v>409</v>
      </c>
      <c r="B19" s="218" t="s">
        <v>490</v>
      </c>
      <c r="C19" s="218" t="s">
        <v>490</v>
      </c>
      <c r="D19" s="218"/>
      <c r="E19" s="218"/>
      <c r="F19" s="218"/>
      <c r="G19" s="218"/>
      <c r="H19" s="216" t="s">
        <v>1087</v>
      </c>
      <c r="I19" s="216">
        <v>25018</v>
      </c>
      <c r="J19" s="216" t="s">
        <v>1088</v>
      </c>
      <c r="K19" s="216" t="s">
        <v>1082</v>
      </c>
      <c r="L19" s="197" t="s">
        <v>832</v>
      </c>
    </row>
    <row r="20" spans="1:12" x14ac:dyDescent="0.2">
      <c r="A20" s="217" t="s">
        <v>413</v>
      </c>
      <c r="B20" s="218"/>
      <c r="C20" s="218" t="s">
        <v>490</v>
      </c>
      <c r="D20" s="218"/>
      <c r="E20" s="218"/>
      <c r="F20" s="218"/>
      <c r="G20" s="218"/>
      <c r="H20" s="216" t="s">
        <v>1089</v>
      </c>
      <c r="I20" s="216">
        <v>25010</v>
      </c>
      <c r="J20" s="216" t="s">
        <v>1090</v>
      </c>
      <c r="K20" s="216" t="s">
        <v>1082</v>
      </c>
      <c r="L20" s="201" t="s">
        <v>833</v>
      </c>
    </row>
    <row r="21" spans="1:12" ht="15" x14ac:dyDescent="0.2">
      <c r="A21" s="217" t="s">
        <v>1033</v>
      </c>
      <c r="B21" s="218"/>
      <c r="C21" s="218"/>
      <c r="D21" s="218" t="s">
        <v>490</v>
      </c>
      <c r="E21" s="218" t="s">
        <v>490</v>
      </c>
      <c r="F21" s="218" t="s">
        <v>490</v>
      </c>
      <c r="G21" s="218"/>
      <c r="H21" s="216" t="s">
        <v>1091</v>
      </c>
      <c r="I21" s="216">
        <v>25012</v>
      </c>
      <c r="J21" s="216" t="s">
        <v>926</v>
      </c>
      <c r="K21" s="216" t="s">
        <v>1082</v>
      </c>
      <c r="L21" s="136" t="s">
        <v>1034</v>
      </c>
    </row>
    <row r="22" spans="1:12" ht="15" x14ac:dyDescent="0.2">
      <c r="A22" s="217" t="s">
        <v>419</v>
      </c>
      <c r="B22" s="218" t="s">
        <v>490</v>
      </c>
      <c r="C22" s="218" t="s">
        <v>490</v>
      </c>
      <c r="D22" s="218"/>
      <c r="E22" s="218"/>
      <c r="F22" s="218"/>
      <c r="G22" s="218"/>
      <c r="H22" s="216" t="s">
        <v>1089</v>
      </c>
      <c r="I22" s="216">
        <v>25010</v>
      </c>
      <c r="J22" s="216" t="s">
        <v>1090</v>
      </c>
      <c r="K22" s="216" t="s">
        <v>1082</v>
      </c>
      <c r="L22" s="197" t="s">
        <v>833</v>
      </c>
    </row>
    <row r="23" spans="1:12" ht="15" x14ac:dyDescent="0.2">
      <c r="A23" s="217" t="s">
        <v>1028</v>
      </c>
      <c r="B23" s="218"/>
      <c r="C23" s="218" t="s">
        <v>490</v>
      </c>
      <c r="D23" s="218" t="s">
        <v>490</v>
      </c>
      <c r="E23" s="218" t="s">
        <v>490</v>
      </c>
      <c r="F23" s="218" t="s">
        <v>490</v>
      </c>
      <c r="G23" s="218"/>
      <c r="H23" s="216" t="s">
        <v>1092</v>
      </c>
      <c r="I23" s="216">
        <v>46041</v>
      </c>
      <c r="J23" s="216" t="s">
        <v>1093</v>
      </c>
      <c r="K23" s="216" t="s">
        <v>1082</v>
      </c>
      <c r="L23" s="136"/>
    </row>
    <row r="24" spans="1:12" x14ac:dyDescent="0.2">
      <c r="A24" s="217" t="s">
        <v>1025</v>
      </c>
      <c r="B24" s="218" t="s">
        <v>490</v>
      </c>
      <c r="C24" s="218" t="s">
        <v>490</v>
      </c>
      <c r="D24" s="218"/>
      <c r="E24" s="218"/>
      <c r="F24" s="218"/>
      <c r="G24" s="218"/>
      <c r="H24" s="216" t="s">
        <v>1095</v>
      </c>
      <c r="I24" s="216">
        <v>10067</v>
      </c>
      <c r="J24" s="216" t="s">
        <v>1026</v>
      </c>
      <c r="K24" s="216" t="s">
        <v>1082</v>
      </c>
      <c r="L24" s="201" t="s">
        <v>1027</v>
      </c>
    </row>
    <row r="25" spans="1:12" ht="15" x14ac:dyDescent="0.2">
      <c r="A25" s="217" t="s">
        <v>587</v>
      </c>
      <c r="B25" s="218"/>
      <c r="C25" s="218"/>
      <c r="D25" s="218" t="s">
        <v>490</v>
      </c>
      <c r="E25" s="218" t="s">
        <v>490</v>
      </c>
      <c r="F25" s="218" t="s">
        <v>490</v>
      </c>
      <c r="G25" s="218"/>
      <c r="H25" s="216"/>
      <c r="I25" s="216"/>
      <c r="J25" s="216"/>
      <c r="K25" s="216" t="s">
        <v>1082</v>
      </c>
      <c r="L25" s="197" t="s">
        <v>927</v>
      </c>
    </row>
    <row r="26" spans="1:12" ht="15" x14ac:dyDescent="0.2">
      <c r="A26" s="217" t="s">
        <v>590</v>
      </c>
      <c r="B26" s="218" t="s">
        <v>490</v>
      </c>
      <c r="C26" s="218"/>
      <c r="D26" s="218" t="s">
        <v>490</v>
      </c>
      <c r="E26" s="218" t="s">
        <v>490</v>
      </c>
      <c r="F26" s="218"/>
      <c r="G26" s="218"/>
      <c r="H26" s="216" t="s">
        <v>1096</v>
      </c>
      <c r="I26" s="216">
        <v>46030</v>
      </c>
      <c r="J26" s="216" t="s">
        <v>1097</v>
      </c>
      <c r="K26" s="216" t="s">
        <v>1082</v>
      </c>
      <c r="L26" s="136" t="s">
        <v>835</v>
      </c>
    </row>
    <row r="27" spans="1:12" ht="15" x14ac:dyDescent="0.2">
      <c r="A27" s="217" t="s">
        <v>457</v>
      </c>
      <c r="B27" s="218" t="s">
        <v>490</v>
      </c>
      <c r="C27" s="218"/>
      <c r="D27" s="218"/>
      <c r="E27" s="218"/>
      <c r="F27" s="218"/>
      <c r="G27" s="218"/>
      <c r="H27" s="216" t="s">
        <v>1098</v>
      </c>
      <c r="I27" s="216">
        <v>35010</v>
      </c>
      <c r="J27" s="216" t="s">
        <v>836</v>
      </c>
      <c r="K27" s="216" t="s">
        <v>1082</v>
      </c>
      <c r="L27" s="136" t="s">
        <v>837</v>
      </c>
    </row>
    <row r="28" spans="1:12" ht="15" x14ac:dyDescent="0.2">
      <c r="A28" s="217" t="s">
        <v>459</v>
      </c>
      <c r="B28" s="218"/>
      <c r="C28" s="218"/>
      <c r="D28" s="218" t="s">
        <v>490</v>
      </c>
      <c r="E28" s="218" t="s">
        <v>490</v>
      </c>
      <c r="F28" s="218"/>
      <c r="G28" s="218"/>
      <c r="H28" s="216" t="s">
        <v>1099</v>
      </c>
      <c r="I28" s="216">
        <v>26845</v>
      </c>
      <c r="J28" s="216" t="s">
        <v>838</v>
      </c>
      <c r="K28" s="216" t="s">
        <v>1082</v>
      </c>
      <c r="L28" s="136" t="s">
        <v>839</v>
      </c>
    </row>
    <row r="29" spans="1:12" ht="15" x14ac:dyDescent="0.2">
      <c r="A29" s="217" t="s">
        <v>840</v>
      </c>
      <c r="B29" s="218" t="s">
        <v>490</v>
      </c>
      <c r="C29" s="218"/>
      <c r="D29" s="218"/>
      <c r="E29" s="218"/>
      <c r="F29" s="218"/>
      <c r="G29" s="218"/>
      <c r="H29" s="216" t="s">
        <v>1066</v>
      </c>
      <c r="I29" s="216">
        <v>6018</v>
      </c>
      <c r="J29" s="216" t="s">
        <v>818</v>
      </c>
      <c r="K29" s="216" t="s">
        <v>1082</v>
      </c>
      <c r="L29" s="197" t="s">
        <v>841</v>
      </c>
    </row>
    <row r="30" spans="1:12" ht="15" x14ac:dyDescent="0.2">
      <c r="A30" s="217" t="s">
        <v>461</v>
      </c>
      <c r="B30" s="218"/>
      <c r="C30" s="218"/>
      <c r="D30" s="218"/>
      <c r="E30" s="218"/>
      <c r="F30" s="218"/>
      <c r="G30" s="218"/>
      <c r="H30" s="216"/>
      <c r="I30" s="216"/>
      <c r="J30" s="216"/>
      <c r="K30" s="216" t="s">
        <v>1082</v>
      </c>
      <c r="L30" s="136"/>
    </row>
    <row r="31" spans="1:12" ht="15" x14ac:dyDescent="0.2">
      <c r="A31" s="217" t="s">
        <v>563</v>
      </c>
      <c r="B31" s="218" t="s">
        <v>490</v>
      </c>
      <c r="C31" s="218" t="s">
        <v>490</v>
      </c>
      <c r="D31" s="218" t="s">
        <v>490</v>
      </c>
      <c r="E31" s="218"/>
      <c r="F31" s="218"/>
      <c r="G31" s="218"/>
      <c r="H31" s="216" t="s">
        <v>1100</v>
      </c>
      <c r="I31" s="216">
        <v>37050</v>
      </c>
      <c r="J31" s="216" t="s">
        <v>564</v>
      </c>
      <c r="K31" s="216" t="s">
        <v>1082</v>
      </c>
      <c r="L31" s="136" t="s">
        <v>842</v>
      </c>
    </row>
    <row r="32" spans="1:12" ht="15" x14ac:dyDescent="0.2">
      <c r="A32" s="217" t="s">
        <v>582</v>
      </c>
      <c r="B32" s="218" t="s">
        <v>490</v>
      </c>
      <c r="C32" s="218"/>
      <c r="D32" s="218"/>
      <c r="E32" s="218"/>
      <c r="F32" s="218"/>
      <c r="G32" s="218"/>
      <c r="H32" s="216" t="s">
        <v>1101</v>
      </c>
      <c r="I32" s="216">
        <v>12037</v>
      </c>
      <c r="J32" s="216" t="s">
        <v>601</v>
      </c>
      <c r="K32" s="216" t="s">
        <v>1082</v>
      </c>
      <c r="L32" s="136" t="s">
        <v>843</v>
      </c>
    </row>
    <row r="33" spans="1:12" x14ac:dyDescent="0.2">
      <c r="A33" s="217" t="s">
        <v>844</v>
      </c>
      <c r="B33" s="218"/>
      <c r="C33" s="218"/>
      <c r="D33" s="218"/>
      <c r="E33" s="218" t="s">
        <v>490</v>
      </c>
      <c r="F33" s="218"/>
      <c r="G33" s="218"/>
      <c r="H33" s="216" t="s">
        <v>1102</v>
      </c>
      <c r="I33" s="216">
        <v>37047</v>
      </c>
      <c r="J33" s="216" t="s">
        <v>1103</v>
      </c>
      <c r="K33" s="216" t="s">
        <v>1082</v>
      </c>
      <c r="L33" s="201" t="s">
        <v>929</v>
      </c>
    </row>
    <row r="34" spans="1:12" ht="15" x14ac:dyDescent="0.2">
      <c r="A34" s="217" t="s">
        <v>585</v>
      </c>
      <c r="B34" s="218"/>
      <c r="C34" s="218"/>
      <c r="D34" s="218"/>
      <c r="E34" s="218" t="s">
        <v>490</v>
      </c>
      <c r="F34" s="218" t="s">
        <v>490</v>
      </c>
      <c r="G34" s="218"/>
      <c r="H34" s="216" t="s">
        <v>1104</v>
      </c>
      <c r="I34" s="216">
        <v>25012</v>
      </c>
      <c r="J34" s="216" t="s">
        <v>926</v>
      </c>
      <c r="K34" s="216" t="s">
        <v>1082</v>
      </c>
      <c r="L34" s="136" t="s">
        <v>925</v>
      </c>
    </row>
    <row r="35" spans="1:12" ht="15" x14ac:dyDescent="0.2">
      <c r="A35" s="217" t="s">
        <v>584</v>
      </c>
      <c r="B35" s="218"/>
      <c r="C35" s="218"/>
      <c r="D35" s="218"/>
      <c r="E35" s="218"/>
      <c r="F35" s="218" t="s">
        <v>490</v>
      </c>
      <c r="G35" s="218"/>
      <c r="H35" s="216" t="s">
        <v>1105</v>
      </c>
      <c r="I35" s="216">
        <v>41014</v>
      </c>
      <c r="J35" s="216" t="s">
        <v>846</v>
      </c>
      <c r="K35" s="216" t="s">
        <v>1082</v>
      </c>
      <c r="L35" s="136" t="s">
        <v>847</v>
      </c>
    </row>
    <row r="36" spans="1:12" ht="15" x14ac:dyDescent="0.2">
      <c r="A36" s="217" t="s">
        <v>588</v>
      </c>
      <c r="B36" s="218"/>
      <c r="C36" s="218"/>
      <c r="D36" s="218"/>
      <c r="E36" s="218" t="s">
        <v>490</v>
      </c>
      <c r="F36" s="218"/>
      <c r="G36" s="218"/>
      <c r="H36" s="216" t="s">
        <v>1106</v>
      </c>
      <c r="I36" s="216">
        <v>31057</v>
      </c>
      <c r="J36" s="216" t="s">
        <v>605</v>
      </c>
      <c r="K36" s="216" t="s">
        <v>1082</v>
      </c>
      <c r="L36" s="136" t="s">
        <v>848</v>
      </c>
    </row>
    <row r="37" spans="1:12" ht="15" x14ac:dyDescent="0.2">
      <c r="A37" s="217" t="s">
        <v>591</v>
      </c>
      <c r="B37" s="218"/>
      <c r="C37" s="218" t="s">
        <v>490</v>
      </c>
      <c r="D37" s="218"/>
      <c r="E37" s="218"/>
      <c r="F37" s="218"/>
      <c r="G37" s="218"/>
      <c r="H37" s="216" t="s">
        <v>1107</v>
      </c>
      <c r="I37" s="216">
        <v>41055</v>
      </c>
      <c r="J37" s="216" t="s">
        <v>608</v>
      </c>
      <c r="K37" s="216" t="s">
        <v>1082</v>
      </c>
      <c r="L37" s="136" t="s">
        <v>849</v>
      </c>
    </row>
    <row r="38" spans="1:12" ht="15" x14ac:dyDescent="0.2">
      <c r="A38" s="217" t="s">
        <v>254</v>
      </c>
      <c r="B38" s="218" t="s">
        <v>490</v>
      </c>
      <c r="C38" s="218" t="s">
        <v>490</v>
      </c>
      <c r="D38" s="218"/>
      <c r="E38" s="218"/>
      <c r="F38" s="218"/>
      <c r="G38" s="218"/>
      <c r="H38" s="216" t="s">
        <v>1108</v>
      </c>
      <c r="I38" s="216"/>
      <c r="J38" s="216"/>
      <c r="K38" s="216" t="s">
        <v>1082</v>
      </c>
      <c r="L38" s="197" t="s">
        <v>850</v>
      </c>
    </row>
  </sheetData>
  <hyperlinks>
    <hyperlink ref="L32" r:id="rId1"/>
    <hyperlink ref="L28" r:id="rId2"/>
    <hyperlink ref="L36" r:id="rId3"/>
    <hyperlink ref="L27" r:id="rId4"/>
    <hyperlink ref="L2" r:id="rId5"/>
    <hyperlink ref="L3" r:id="rId6"/>
    <hyperlink ref="L5" r:id="rId7"/>
    <hyperlink ref="L6" r:id="rId8"/>
    <hyperlink ref="L7" r:id="rId9"/>
    <hyperlink ref="L11" r:id="rId10"/>
    <hyperlink ref="L14" r:id="rId11"/>
    <hyperlink ref="L15" r:id="rId12"/>
    <hyperlink ref="L16" r:id="rId13"/>
    <hyperlink ref="L18" r:id="rId14"/>
    <hyperlink ref="L19" r:id="rId15"/>
    <hyperlink ref="L20" r:id="rId16"/>
    <hyperlink ref="L26" r:id="rId17"/>
    <hyperlink ref="L29" r:id="rId18"/>
    <hyperlink ref="L31" r:id="rId19"/>
    <hyperlink ref="L35" r:id="rId20"/>
    <hyperlink ref="L37" r:id="rId21"/>
    <hyperlink ref="L34" r:id="rId22"/>
    <hyperlink ref="L22" r:id="rId23"/>
    <hyperlink ref="L8" r:id="rId24"/>
    <hyperlink ref="L9" r:id="rId25"/>
    <hyperlink ref="L12" r:id="rId26"/>
    <hyperlink ref="L38" r:id="rId27"/>
    <hyperlink ref="L24" r:id="rId28"/>
    <hyperlink ref="L33" r:id="rId29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X366"/>
  <sheetViews>
    <sheetView topLeftCell="Q1" zoomScale="70" zoomScaleNormal="70" zoomScaleSheetLayoutView="100" workbookViewId="0">
      <pane ySplit="1" topLeftCell="A138" activePane="bottomLeft" state="frozen"/>
      <selection pane="bottomLeft" activeCell="U159" sqref="U159"/>
    </sheetView>
  </sheetViews>
  <sheetFormatPr baseColWidth="10" defaultRowHeight="15" x14ac:dyDescent="0.2"/>
  <cols>
    <col min="1" max="1" width="51.5703125" style="18" bestFit="1" customWidth="1"/>
    <col min="2" max="2" width="9.140625" style="18" customWidth="1"/>
    <col min="3" max="3" width="6.85546875" style="18" customWidth="1"/>
    <col min="4" max="4" width="10.5703125" customWidth="1"/>
    <col min="5" max="5" width="10" style="1" customWidth="1"/>
    <col min="6" max="6" width="8.5703125" customWidth="1"/>
    <col min="7" max="7" width="9.42578125" customWidth="1"/>
    <col min="8" max="8" width="9.85546875" customWidth="1"/>
    <col min="9" max="9" width="9" customWidth="1"/>
    <col min="10" max="10" width="11.140625" customWidth="1"/>
    <col min="11" max="11" width="10.140625" customWidth="1"/>
    <col min="12" max="12" width="16.7109375" bestFit="1" customWidth="1"/>
    <col min="13" max="13" width="14.28515625" customWidth="1"/>
    <col min="14" max="14" width="18.28515625" bestFit="1" customWidth="1"/>
    <col min="15" max="15" width="16" style="14" bestFit="1" customWidth="1"/>
    <col min="16" max="16" width="13.42578125" style="14" customWidth="1"/>
    <col min="17" max="17" width="12.5703125" style="14" customWidth="1"/>
    <col min="18" max="18" width="11" style="14" customWidth="1"/>
    <col min="19" max="19" width="20.28515625" style="14" customWidth="1"/>
    <col min="20" max="20" width="14.42578125" style="14" bestFit="1" customWidth="1"/>
    <col min="21" max="21" width="56.28515625" style="14" bestFit="1" customWidth="1"/>
    <col min="22" max="22" width="18" bestFit="1" customWidth="1"/>
    <col min="23" max="23" width="20.85546875" customWidth="1"/>
    <col min="24" max="24" width="22.85546875" bestFit="1" customWidth="1"/>
  </cols>
  <sheetData>
    <row r="1" spans="1:24" s="17" customFormat="1" ht="24.95" customHeight="1" thickTop="1" thickBot="1" x14ac:dyDescent="0.25">
      <c r="A1" s="120" t="s">
        <v>255</v>
      </c>
      <c r="B1" s="120" t="s">
        <v>513</v>
      </c>
      <c r="C1" s="120" t="s">
        <v>341</v>
      </c>
      <c r="D1" s="120" t="s">
        <v>340</v>
      </c>
      <c r="E1" s="120" t="s">
        <v>489</v>
      </c>
      <c r="F1" s="120" t="s">
        <v>339</v>
      </c>
      <c r="G1" s="120" t="s">
        <v>488</v>
      </c>
      <c r="H1" s="121" t="s">
        <v>609</v>
      </c>
      <c r="I1" s="121" t="s">
        <v>610</v>
      </c>
      <c r="J1" s="121" t="s">
        <v>611</v>
      </c>
      <c r="K1" s="121" t="s">
        <v>612</v>
      </c>
      <c r="L1" s="120" t="s">
        <v>518</v>
      </c>
      <c r="M1" s="122" t="s">
        <v>524</v>
      </c>
      <c r="N1" s="122" t="s">
        <v>517</v>
      </c>
      <c r="O1" s="122" t="s">
        <v>524</v>
      </c>
      <c r="P1" s="123" t="s">
        <v>613</v>
      </c>
      <c r="Q1" s="124" t="s">
        <v>106</v>
      </c>
      <c r="R1" s="125" t="s">
        <v>241</v>
      </c>
      <c r="S1" s="120" t="s">
        <v>487</v>
      </c>
      <c r="T1" s="126" t="s">
        <v>486</v>
      </c>
      <c r="U1" s="126" t="s">
        <v>614</v>
      </c>
      <c r="V1" s="126" t="s">
        <v>1019</v>
      </c>
      <c r="W1"/>
      <c r="X1"/>
    </row>
    <row r="2" spans="1:24" s="5" customFormat="1" ht="18" hidden="1" customHeight="1" x14ac:dyDescent="0.2">
      <c r="A2" s="127" t="s">
        <v>615</v>
      </c>
      <c r="B2" s="128"/>
      <c r="C2" s="128"/>
      <c r="D2" s="128"/>
      <c r="E2" s="128" t="s">
        <v>490</v>
      </c>
      <c r="F2" s="128"/>
      <c r="G2" s="129"/>
      <c r="H2" s="130" t="s">
        <v>616</v>
      </c>
      <c r="I2" s="131" t="s">
        <v>490</v>
      </c>
      <c r="J2" s="130" t="s">
        <v>616</v>
      </c>
      <c r="K2" s="130" t="s">
        <v>616</v>
      </c>
      <c r="L2" s="132" t="s">
        <v>525</v>
      </c>
      <c r="M2" s="133" t="s">
        <v>525</v>
      </c>
      <c r="N2" s="133" t="s">
        <v>525</v>
      </c>
      <c r="O2" s="133" t="s">
        <v>525</v>
      </c>
      <c r="P2" s="133"/>
      <c r="Q2" s="127"/>
      <c r="R2" s="134">
        <v>49429</v>
      </c>
      <c r="S2" s="134" t="s">
        <v>617</v>
      </c>
      <c r="T2" s="135" t="s">
        <v>522</v>
      </c>
      <c r="U2" s="136" t="s">
        <v>618</v>
      </c>
      <c r="V2"/>
      <c r="W2"/>
      <c r="X2"/>
    </row>
    <row r="3" spans="1:24" ht="18" hidden="1" customHeight="1" x14ac:dyDescent="0.2">
      <c r="A3" s="136" t="s">
        <v>619</v>
      </c>
      <c r="B3" s="128"/>
      <c r="C3" s="128"/>
      <c r="D3" s="128" t="s">
        <v>490</v>
      </c>
      <c r="E3" s="128" t="s">
        <v>490</v>
      </c>
      <c r="F3" s="128" t="s">
        <v>490</v>
      </c>
      <c r="G3" s="129"/>
      <c r="H3" s="130" t="s">
        <v>616</v>
      </c>
      <c r="I3" s="131" t="s">
        <v>490</v>
      </c>
      <c r="J3" s="131" t="s">
        <v>490</v>
      </c>
      <c r="K3" s="130" t="s">
        <v>616</v>
      </c>
      <c r="L3" s="137" t="s">
        <v>525</v>
      </c>
      <c r="M3" s="138" t="s">
        <v>525</v>
      </c>
      <c r="N3" s="138" t="s">
        <v>525</v>
      </c>
      <c r="O3" s="138" t="s">
        <v>525</v>
      </c>
      <c r="P3" s="138"/>
      <c r="Q3" s="139"/>
      <c r="R3" s="140" t="s">
        <v>620</v>
      </c>
      <c r="S3" s="141" t="s">
        <v>621</v>
      </c>
      <c r="T3" s="142" t="s">
        <v>522</v>
      </c>
      <c r="U3" s="136" t="s">
        <v>622</v>
      </c>
    </row>
    <row r="4" spans="1:24" ht="18" hidden="1" customHeight="1" x14ac:dyDescent="0.2">
      <c r="A4" s="136" t="s">
        <v>623</v>
      </c>
      <c r="B4" s="128"/>
      <c r="C4" s="128"/>
      <c r="D4" s="128"/>
      <c r="E4" s="128" t="s">
        <v>490</v>
      </c>
      <c r="F4" s="128"/>
      <c r="G4" s="129"/>
      <c r="H4" s="130" t="s">
        <v>616</v>
      </c>
      <c r="I4" s="131" t="s">
        <v>490</v>
      </c>
      <c r="J4" s="130" t="s">
        <v>616</v>
      </c>
      <c r="K4" s="130" t="s">
        <v>616</v>
      </c>
      <c r="L4" s="137" t="s">
        <v>525</v>
      </c>
      <c r="M4" s="138" t="s">
        <v>525</v>
      </c>
      <c r="N4" s="138" t="s">
        <v>525</v>
      </c>
      <c r="O4" s="138" t="s">
        <v>525</v>
      </c>
      <c r="P4" s="138"/>
      <c r="Q4" s="139"/>
      <c r="R4" s="141">
        <v>85408</v>
      </c>
      <c r="S4" s="141" t="s">
        <v>624</v>
      </c>
      <c r="T4" s="142" t="s">
        <v>522</v>
      </c>
      <c r="U4" s="136" t="s">
        <v>625</v>
      </c>
    </row>
    <row r="5" spans="1:24" ht="18" hidden="1" customHeight="1" x14ac:dyDescent="0.2">
      <c r="A5" s="136" t="s">
        <v>273</v>
      </c>
      <c r="B5" s="128" t="s">
        <v>490</v>
      </c>
      <c r="C5" s="128" t="s">
        <v>490</v>
      </c>
      <c r="D5" s="128" t="s">
        <v>490</v>
      </c>
      <c r="E5" s="128"/>
      <c r="F5" s="128"/>
      <c r="G5" s="129"/>
      <c r="H5" s="131" t="s">
        <v>490</v>
      </c>
      <c r="I5" s="131" t="s">
        <v>490</v>
      </c>
      <c r="J5" s="131" t="s">
        <v>490</v>
      </c>
      <c r="K5" s="130" t="s">
        <v>616</v>
      </c>
      <c r="L5" s="132" t="s">
        <v>525</v>
      </c>
      <c r="M5" s="133" t="s">
        <v>525</v>
      </c>
      <c r="N5" s="133" t="s">
        <v>525</v>
      </c>
      <c r="O5" s="133" t="s">
        <v>525</v>
      </c>
      <c r="P5" s="133"/>
      <c r="Q5" s="139"/>
      <c r="R5" s="141">
        <v>49193</v>
      </c>
      <c r="S5" s="141" t="s">
        <v>274</v>
      </c>
      <c r="T5" s="142" t="s">
        <v>522</v>
      </c>
      <c r="U5" s="201" t="s">
        <v>626</v>
      </c>
    </row>
    <row r="6" spans="1:24" s="5" customFormat="1" ht="18" hidden="1" customHeight="1" x14ac:dyDescent="0.2">
      <c r="A6" s="127" t="s">
        <v>1012</v>
      </c>
      <c r="B6" s="131"/>
      <c r="C6" s="128"/>
      <c r="D6" s="128" t="s">
        <v>490</v>
      </c>
      <c r="E6" s="128"/>
      <c r="F6" s="128"/>
      <c r="G6" s="129"/>
      <c r="H6" s="130" t="s">
        <v>616</v>
      </c>
      <c r="I6" s="130" t="s">
        <v>490</v>
      </c>
      <c r="J6" s="131" t="s">
        <v>616</v>
      </c>
      <c r="K6" s="130" t="s">
        <v>616</v>
      </c>
      <c r="L6" s="132" t="s">
        <v>525</v>
      </c>
      <c r="M6" s="133" t="s">
        <v>525</v>
      </c>
      <c r="N6" s="133" t="s">
        <v>525</v>
      </c>
      <c r="O6" s="133" t="s">
        <v>525</v>
      </c>
      <c r="P6" s="133"/>
      <c r="Q6" s="139"/>
      <c r="R6" s="140" t="s">
        <v>1013</v>
      </c>
      <c r="S6" s="141" t="s">
        <v>1014</v>
      </c>
      <c r="T6" s="142" t="s">
        <v>522</v>
      </c>
      <c r="U6" s="136" t="s">
        <v>1015</v>
      </c>
      <c r="V6"/>
      <c r="W6"/>
      <c r="X6"/>
    </row>
    <row r="7" spans="1:24" s="5" customFormat="1" ht="18" hidden="1" customHeight="1" x14ac:dyDescent="0.2">
      <c r="A7" s="143" t="s">
        <v>25</v>
      </c>
      <c r="B7" s="156"/>
      <c r="C7" s="144" t="s">
        <v>490</v>
      </c>
      <c r="D7" s="144"/>
      <c r="E7" s="144"/>
      <c r="F7" s="144"/>
      <c r="G7" s="145"/>
      <c r="H7" s="130" t="s">
        <v>616</v>
      </c>
      <c r="I7" s="130" t="s">
        <v>490</v>
      </c>
      <c r="J7" s="131" t="s">
        <v>490</v>
      </c>
      <c r="K7" s="130" t="s">
        <v>616</v>
      </c>
      <c r="L7" s="146" t="s">
        <v>525</v>
      </c>
      <c r="M7" s="147" t="s">
        <v>525</v>
      </c>
      <c r="N7" s="147" t="s">
        <v>525</v>
      </c>
      <c r="O7" s="147" t="s">
        <v>525</v>
      </c>
      <c r="P7" s="147"/>
      <c r="Q7" s="153"/>
      <c r="R7" s="154">
        <v>39387</v>
      </c>
      <c r="S7" s="154" t="s">
        <v>627</v>
      </c>
      <c r="T7" s="155" t="s">
        <v>522</v>
      </c>
      <c r="U7" s="136" t="s">
        <v>628</v>
      </c>
      <c r="V7"/>
      <c r="W7"/>
      <c r="X7"/>
    </row>
    <row r="8" spans="1:24" s="5" customFormat="1" ht="18" hidden="1" customHeight="1" x14ac:dyDescent="0.2">
      <c r="A8" s="143" t="s">
        <v>629</v>
      </c>
      <c r="B8" s="144"/>
      <c r="C8" s="144"/>
      <c r="D8" s="144" t="s">
        <v>490</v>
      </c>
      <c r="E8" s="144" t="s">
        <v>490</v>
      </c>
      <c r="F8" s="144" t="s">
        <v>490</v>
      </c>
      <c r="G8" s="145"/>
      <c r="H8" s="130" t="s">
        <v>616</v>
      </c>
      <c r="I8" s="131" t="s">
        <v>490</v>
      </c>
      <c r="J8" s="130" t="s">
        <v>616</v>
      </c>
      <c r="K8" s="130" t="s">
        <v>616</v>
      </c>
      <c r="L8" s="146" t="s">
        <v>525</v>
      </c>
      <c r="M8" s="147" t="s">
        <v>525</v>
      </c>
      <c r="N8" s="147" t="s">
        <v>525</v>
      </c>
      <c r="O8" s="147" t="s">
        <v>525</v>
      </c>
      <c r="P8" s="147"/>
      <c r="Q8" s="143"/>
      <c r="R8" s="148">
        <v>49844</v>
      </c>
      <c r="S8" s="148" t="s">
        <v>630</v>
      </c>
      <c r="T8" s="149" t="s">
        <v>522</v>
      </c>
      <c r="U8" s="136" t="s">
        <v>631</v>
      </c>
      <c r="V8"/>
      <c r="W8"/>
      <c r="X8"/>
    </row>
    <row r="9" spans="1:24" ht="18" hidden="1" customHeight="1" x14ac:dyDescent="0.2">
      <c r="A9" s="150" t="s">
        <v>632</v>
      </c>
      <c r="B9" s="144"/>
      <c r="C9" s="144"/>
      <c r="D9" s="144"/>
      <c r="E9" s="144"/>
      <c r="F9" s="144" t="s">
        <v>490</v>
      </c>
      <c r="G9" s="145"/>
      <c r="H9" s="130" t="s">
        <v>616</v>
      </c>
      <c r="I9" s="131" t="s">
        <v>490</v>
      </c>
      <c r="J9" s="131" t="s">
        <v>490</v>
      </c>
      <c r="K9" s="130" t="s">
        <v>616</v>
      </c>
      <c r="L9" s="151" t="s">
        <v>525</v>
      </c>
      <c r="M9" s="152" t="s">
        <v>525</v>
      </c>
      <c r="N9" s="152" t="s">
        <v>525</v>
      </c>
      <c r="O9" s="152" t="s">
        <v>525</v>
      </c>
      <c r="P9" s="152"/>
      <c r="Q9" s="153"/>
      <c r="R9" s="154">
        <v>95509</v>
      </c>
      <c r="S9" s="154" t="s">
        <v>633</v>
      </c>
      <c r="T9" s="155" t="s">
        <v>522</v>
      </c>
      <c r="U9" s="136" t="s">
        <v>634</v>
      </c>
    </row>
    <row r="10" spans="1:24" ht="18" hidden="1" customHeight="1" x14ac:dyDescent="0.2">
      <c r="A10" s="127" t="s">
        <v>202</v>
      </c>
      <c r="B10" s="131" t="s">
        <v>490</v>
      </c>
      <c r="C10" s="128"/>
      <c r="D10" s="128"/>
      <c r="E10" s="128"/>
      <c r="F10" s="128"/>
      <c r="G10" s="129"/>
      <c r="H10" s="131" t="s">
        <v>490</v>
      </c>
      <c r="I10" s="131" t="s">
        <v>490</v>
      </c>
      <c r="J10" s="131" t="s">
        <v>490</v>
      </c>
      <c r="K10" s="130" t="s">
        <v>616</v>
      </c>
      <c r="L10" s="132" t="s">
        <v>525</v>
      </c>
      <c r="M10" s="133" t="s">
        <v>525</v>
      </c>
      <c r="N10" s="133" t="s">
        <v>525</v>
      </c>
      <c r="O10" s="133" t="s">
        <v>525</v>
      </c>
      <c r="P10" s="133"/>
      <c r="Q10" s="139"/>
      <c r="R10" s="141">
        <v>48488</v>
      </c>
      <c r="S10" s="141" t="s">
        <v>203</v>
      </c>
      <c r="T10" s="142" t="s">
        <v>522</v>
      </c>
      <c r="U10" s="201" t="s">
        <v>635</v>
      </c>
    </row>
    <row r="11" spans="1:24" ht="18" hidden="1" customHeight="1" x14ac:dyDescent="0.2">
      <c r="A11" s="127" t="s">
        <v>636</v>
      </c>
      <c r="B11" s="128"/>
      <c r="C11" s="128"/>
      <c r="D11" s="128"/>
      <c r="E11" s="128" t="s">
        <v>490</v>
      </c>
      <c r="F11" s="128"/>
      <c r="G11" s="129"/>
      <c r="H11" s="130" t="s">
        <v>616</v>
      </c>
      <c r="I11" s="131" t="s">
        <v>490</v>
      </c>
      <c r="J11" s="130" t="s">
        <v>616</v>
      </c>
      <c r="K11" s="130" t="s">
        <v>616</v>
      </c>
      <c r="L11" s="132" t="s">
        <v>525</v>
      </c>
      <c r="M11" s="133" t="s">
        <v>525</v>
      </c>
      <c r="N11" s="133" t="s">
        <v>525</v>
      </c>
      <c r="O11" s="133" t="s">
        <v>525</v>
      </c>
      <c r="P11" s="133"/>
      <c r="Q11" s="127"/>
      <c r="R11" s="134">
        <v>17258</v>
      </c>
      <c r="S11" s="134" t="s">
        <v>637</v>
      </c>
      <c r="T11" s="135" t="s">
        <v>522</v>
      </c>
      <c r="U11" s="136" t="s">
        <v>638</v>
      </c>
    </row>
    <row r="12" spans="1:24" ht="18" hidden="1" customHeight="1" x14ac:dyDescent="0.2">
      <c r="A12" s="143" t="s">
        <v>639</v>
      </c>
      <c r="B12" s="144"/>
      <c r="C12" s="144"/>
      <c r="D12" s="144"/>
      <c r="E12" s="144" t="s">
        <v>490</v>
      </c>
      <c r="F12" s="144"/>
      <c r="G12" s="145"/>
      <c r="H12" s="130" t="s">
        <v>616</v>
      </c>
      <c r="I12" s="131" t="s">
        <v>490</v>
      </c>
      <c r="J12" s="130" t="s">
        <v>616</v>
      </c>
      <c r="K12" s="130" t="s">
        <v>616</v>
      </c>
      <c r="L12" s="132" t="s">
        <v>525</v>
      </c>
      <c r="M12" s="133" t="s">
        <v>525</v>
      </c>
      <c r="N12" s="133" t="s">
        <v>525</v>
      </c>
      <c r="O12" s="133" t="s">
        <v>525</v>
      </c>
      <c r="P12" s="147"/>
      <c r="Q12" s="143"/>
      <c r="R12" s="148">
        <v>87730</v>
      </c>
      <c r="S12" s="148" t="s">
        <v>640</v>
      </c>
      <c r="T12" s="149" t="s">
        <v>522</v>
      </c>
      <c r="U12" s="136" t="s">
        <v>641</v>
      </c>
    </row>
    <row r="13" spans="1:24" ht="18" hidden="1" customHeight="1" x14ac:dyDescent="0.2">
      <c r="A13" s="143" t="s">
        <v>469</v>
      </c>
      <c r="B13" s="156"/>
      <c r="C13" s="156"/>
      <c r="D13" s="156" t="s">
        <v>490</v>
      </c>
      <c r="E13" s="156" t="s">
        <v>490</v>
      </c>
      <c r="F13" s="156"/>
      <c r="G13" s="157"/>
      <c r="H13" s="131" t="s">
        <v>490</v>
      </c>
      <c r="I13" s="131" t="s">
        <v>490</v>
      </c>
      <c r="J13" s="131" t="s">
        <v>490</v>
      </c>
      <c r="K13" s="131" t="s">
        <v>490</v>
      </c>
      <c r="L13" s="146" t="s">
        <v>525</v>
      </c>
      <c r="M13" s="147" t="s">
        <v>525</v>
      </c>
      <c r="N13" s="147" t="s">
        <v>525</v>
      </c>
      <c r="O13" s="147" t="s">
        <v>525</v>
      </c>
      <c r="P13" s="147"/>
      <c r="Q13" s="158"/>
      <c r="R13" s="148">
        <v>84513</v>
      </c>
      <c r="S13" s="148" t="s">
        <v>470</v>
      </c>
      <c r="T13" s="149" t="s">
        <v>522</v>
      </c>
      <c r="U13" s="136" t="s">
        <v>642</v>
      </c>
    </row>
    <row r="14" spans="1:24" ht="18" hidden="1" customHeight="1" x14ac:dyDescent="0.2">
      <c r="A14" s="143" t="s">
        <v>643</v>
      </c>
      <c r="B14" s="144"/>
      <c r="C14" s="144"/>
      <c r="D14" s="144"/>
      <c r="E14" s="144" t="s">
        <v>490</v>
      </c>
      <c r="F14" s="144" t="s">
        <v>490</v>
      </c>
      <c r="G14" s="145"/>
      <c r="H14" s="130" t="s">
        <v>616</v>
      </c>
      <c r="I14" s="131" t="s">
        <v>490</v>
      </c>
      <c r="J14" s="131" t="s">
        <v>490</v>
      </c>
      <c r="K14" s="130" t="s">
        <v>616</v>
      </c>
      <c r="L14" s="132" t="s">
        <v>525</v>
      </c>
      <c r="M14" s="133" t="s">
        <v>525</v>
      </c>
      <c r="N14" s="133" t="s">
        <v>525</v>
      </c>
      <c r="O14" s="133" t="s">
        <v>525</v>
      </c>
      <c r="P14" s="147"/>
      <c r="Q14" s="143"/>
      <c r="R14" s="148">
        <v>48607</v>
      </c>
      <c r="S14" s="148" t="s">
        <v>644</v>
      </c>
      <c r="T14" s="149" t="s">
        <v>522</v>
      </c>
      <c r="U14" s="136" t="s">
        <v>645</v>
      </c>
    </row>
    <row r="15" spans="1:24" ht="18" hidden="1" customHeight="1" x14ac:dyDescent="0.2">
      <c r="A15" s="127" t="s">
        <v>646</v>
      </c>
      <c r="B15" s="128"/>
      <c r="C15" s="128"/>
      <c r="D15" s="128"/>
      <c r="E15" s="128"/>
      <c r="F15" s="128"/>
      <c r="G15" s="129"/>
      <c r="H15" s="130" t="s">
        <v>616</v>
      </c>
      <c r="I15" s="131" t="s">
        <v>490</v>
      </c>
      <c r="J15" s="128" t="s">
        <v>490</v>
      </c>
      <c r="K15" s="130" t="s">
        <v>616</v>
      </c>
      <c r="L15" s="132" t="s">
        <v>525</v>
      </c>
      <c r="M15" s="133" t="s">
        <v>525</v>
      </c>
      <c r="N15" s="133" t="s">
        <v>525</v>
      </c>
      <c r="O15" s="133" t="s">
        <v>525</v>
      </c>
      <c r="P15" s="133"/>
      <c r="Q15" s="127"/>
      <c r="R15" s="134">
        <v>49597</v>
      </c>
      <c r="S15" s="134" t="s">
        <v>647</v>
      </c>
      <c r="T15" s="135" t="s">
        <v>522</v>
      </c>
      <c r="U15" s="136" t="s">
        <v>648</v>
      </c>
    </row>
    <row r="16" spans="1:24" ht="18" hidden="1" customHeight="1" x14ac:dyDescent="0.2">
      <c r="A16" s="159" t="s">
        <v>649</v>
      </c>
      <c r="B16" s="144"/>
      <c r="C16" s="144"/>
      <c r="D16" s="144" t="s">
        <v>490</v>
      </c>
      <c r="E16" s="144" t="s">
        <v>490</v>
      </c>
      <c r="F16" s="144" t="s">
        <v>490</v>
      </c>
      <c r="G16" s="145"/>
      <c r="H16" s="130" t="s">
        <v>616</v>
      </c>
      <c r="I16" s="130" t="s">
        <v>490</v>
      </c>
      <c r="J16" s="130" t="s">
        <v>616</v>
      </c>
      <c r="K16" s="130" t="s">
        <v>616</v>
      </c>
      <c r="L16" s="151" t="s">
        <v>525</v>
      </c>
      <c r="M16" s="152" t="s">
        <v>525</v>
      </c>
      <c r="N16" s="152" t="s">
        <v>525</v>
      </c>
      <c r="O16" s="152" t="s">
        <v>525</v>
      </c>
      <c r="P16" s="152"/>
      <c r="Q16" s="153"/>
      <c r="R16" s="154">
        <v>26892</v>
      </c>
      <c r="S16" s="154" t="s">
        <v>650</v>
      </c>
      <c r="T16" s="155" t="s">
        <v>522</v>
      </c>
      <c r="U16" s="136" t="s">
        <v>651</v>
      </c>
    </row>
    <row r="17" spans="1:24" ht="18" hidden="1" customHeight="1" x14ac:dyDescent="0.2">
      <c r="A17" s="160" t="s">
        <v>652</v>
      </c>
      <c r="B17" s="128" t="s">
        <v>490</v>
      </c>
      <c r="C17" s="128" t="s">
        <v>490</v>
      </c>
      <c r="D17" s="128"/>
      <c r="E17" s="128"/>
      <c r="F17" s="128"/>
      <c r="G17" s="129"/>
      <c r="H17" s="130" t="s">
        <v>616</v>
      </c>
      <c r="I17" s="131" t="s">
        <v>490</v>
      </c>
      <c r="J17" s="131" t="s">
        <v>490</v>
      </c>
      <c r="K17" s="130" t="s">
        <v>616</v>
      </c>
      <c r="L17" s="137" t="s">
        <v>525</v>
      </c>
      <c r="M17" s="138" t="s">
        <v>525</v>
      </c>
      <c r="N17" s="138" t="s">
        <v>525</v>
      </c>
      <c r="O17" s="138" t="s">
        <v>525</v>
      </c>
      <c r="P17" s="138"/>
      <c r="Q17" s="139"/>
      <c r="R17" s="141">
        <v>72393</v>
      </c>
      <c r="S17" s="141" t="s">
        <v>653</v>
      </c>
      <c r="T17" s="142" t="s">
        <v>522</v>
      </c>
      <c r="U17" s="201" t="s">
        <v>654</v>
      </c>
    </row>
    <row r="18" spans="1:24" s="3" customFormat="1" ht="18" hidden="1" customHeight="1" x14ac:dyDescent="0.2">
      <c r="A18" s="161" t="s">
        <v>655</v>
      </c>
      <c r="B18" s="144" t="s">
        <v>490</v>
      </c>
      <c r="C18" s="144" t="s">
        <v>490</v>
      </c>
      <c r="D18" s="144"/>
      <c r="E18" s="144"/>
      <c r="F18" s="144"/>
      <c r="G18" s="145"/>
      <c r="H18" s="130" t="s">
        <v>616</v>
      </c>
      <c r="I18" s="130" t="s">
        <v>616</v>
      </c>
      <c r="J18" s="131" t="s">
        <v>490</v>
      </c>
      <c r="K18" s="130" t="s">
        <v>616</v>
      </c>
      <c r="L18" s="151" t="s">
        <v>525</v>
      </c>
      <c r="M18" s="152" t="s">
        <v>525</v>
      </c>
      <c r="N18" s="152" t="s">
        <v>525</v>
      </c>
      <c r="O18" s="152" t="s">
        <v>525</v>
      </c>
      <c r="P18" s="152"/>
      <c r="Q18" s="153"/>
      <c r="R18" s="154">
        <v>84326</v>
      </c>
      <c r="S18" s="154" t="s">
        <v>656</v>
      </c>
      <c r="T18" s="155" t="s">
        <v>522</v>
      </c>
      <c r="U18" s="201" t="s">
        <v>657</v>
      </c>
      <c r="V18"/>
      <c r="W18"/>
      <c r="X18"/>
    </row>
    <row r="19" spans="1:24" s="3" customFormat="1" ht="18" hidden="1" customHeight="1" x14ac:dyDescent="0.2">
      <c r="A19" s="143" t="s">
        <v>658</v>
      </c>
      <c r="B19" s="144"/>
      <c r="C19" s="144"/>
      <c r="D19" s="144"/>
      <c r="E19" s="144" t="s">
        <v>490</v>
      </c>
      <c r="F19" s="144"/>
      <c r="G19" s="145" t="s">
        <v>490</v>
      </c>
      <c r="H19" s="130" t="s">
        <v>616</v>
      </c>
      <c r="I19" s="131" t="s">
        <v>490</v>
      </c>
      <c r="J19" s="130" t="s">
        <v>616</v>
      </c>
      <c r="K19" s="130" t="s">
        <v>616</v>
      </c>
      <c r="L19" s="132" t="s">
        <v>525</v>
      </c>
      <c r="M19" s="133" t="s">
        <v>525</v>
      </c>
      <c r="N19" s="133" t="s">
        <v>525</v>
      </c>
      <c r="O19" s="133" t="s">
        <v>525</v>
      </c>
      <c r="P19" s="147"/>
      <c r="Q19" s="143"/>
      <c r="R19" s="148">
        <v>26219</v>
      </c>
      <c r="S19" s="148" t="s">
        <v>659</v>
      </c>
      <c r="T19" s="149" t="s">
        <v>522</v>
      </c>
      <c r="U19" s="136" t="s">
        <v>660</v>
      </c>
      <c r="V19"/>
      <c r="W19"/>
      <c r="X19"/>
    </row>
    <row r="20" spans="1:24" s="3" customFormat="1" ht="18" hidden="1" customHeight="1" x14ac:dyDescent="0.2">
      <c r="A20" s="161" t="s">
        <v>661</v>
      </c>
      <c r="B20" s="156"/>
      <c r="C20" s="144"/>
      <c r="D20" s="144"/>
      <c r="E20" s="144"/>
      <c r="F20" s="144"/>
      <c r="G20" s="145"/>
      <c r="H20" s="131" t="s">
        <v>490</v>
      </c>
      <c r="I20" s="131" t="s">
        <v>490</v>
      </c>
      <c r="J20" s="130" t="s">
        <v>616</v>
      </c>
      <c r="K20" s="130" t="s">
        <v>616</v>
      </c>
      <c r="L20" s="151" t="s">
        <v>525</v>
      </c>
      <c r="M20" s="152" t="s">
        <v>525</v>
      </c>
      <c r="N20" s="152" t="s">
        <v>525</v>
      </c>
      <c r="O20" s="152" t="s">
        <v>525</v>
      </c>
      <c r="P20" s="152"/>
      <c r="Q20" s="153"/>
      <c r="R20" s="154">
        <v>48653</v>
      </c>
      <c r="S20" s="154" t="s">
        <v>662</v>
      </c>
      <c r="T20" s="155" t="s">
        <v>522</v>
      </c>
      <c r="U20" s="136" t="s">
        <v>663</v>
      </c>
      <c r="V20"/>
      <c r="W20"/>
      <c r="X20"/>
    </row>
    <row r="21" spans="1:24" s="3" customFormat="1" ht="18" hidden="1" customHeight="1" x14ac:dyDescent="0.2">
      <c r="A21" s="143" t="s">
        <v>664</v>
      </c>
      <c r="B21" s="144"/>
      <c r="C21" s="144"/>
      <c r="D21" s="144"/>
      <c r="E21" s="144" t="s">
        <v>490</v>
      </c>
      <c r="F21" s="144"/>
      <c r="G21" s="145"/>
      <c r="H21" s="130" t="s">
        <v>616</v>
      </c>
      <c r="I21" s="131" t="s">
        <v>490</v>
      </c>
      <c r="J21" s="130" t="s">
        <v>616</v>
      </c>
      <c r="K21" s="130" t="s">
        <v>616</v>
      </c>
      <c r="L21" s="146" t="s">
        <v>525</v>
      </c>
      <c r="M21" s="147" t="s">
        <v>525</v>
      </c>
      <c r="N21" s="147" t="s">
        <v>525</v>
      </c>
      <c r="O21" s="147" t="s">
        <v>525</v>
      </c>
      <c r="P21" s="147"/>
      <c r="Q21" s="143"/>
      <c r="R21" s="148">
        <v>89440</v>
      </c>
      <c r="S21" s="148" t="s">
        <v>665</v>
      </c>
      <c r="T21" s="149" t="s">
        <v>522</v>
      </c>
      <c r="U21" s="136" t="s">
        <v>666</v>
      </c>
      <c r="V21"/>
      <c r="W21"/>
      <c r="X21"/>
    </row>
    <row r="22" spans="1:24" s="3" customFormat="1" ht="18" hidden="1" customHeight="1" x14ac:dyDescent="0.2">
      <c r="A22" s="143" t="s">
        <v>667</v>
      </c>
      <c r="B22" s="156" t="s">
        <v>490</v>
      </c>
      <c r="C22" s="144"/>
      <c r="D22" s="144"/>
      <c r="E22" s="144"/>
      <c r="F22" s="144"/>
      <c r="G22" s="145"/>
      <c r="H22" s="130" t="s">
        <v>616</v>
      </c>
      <c r="I22" s="131" t="s">
        <v>490</v>
      </c>
      <c r="J22" s="131" t="s">
        <v>490</v>
      </c>
      <c r="K22" s="130" t="s">
        <v>616</v>
      </c>
      <c r="L22" s="146" t="s">
        <v>525</v>
      </c>
      <c r="M22" s="147" t="s">
        <v>525</v>
      </c>
      <c r="N22" s="147" t="s">
        <v>525</v>
      </c>
      <c r="O22" s="147" t="s">
        <v>525</v>
      </c>
      <c r="P22" s="147"/>
      <c r="Q22" s="153"/>
      <c r="R22" s="154">
        <v>84529</v>
      </c>
      <c r="S22" s="154" t="s">
        <v>416</v>
      </c>
      <c r="T22" s="155" t="s">
        <v>522</v>
      </c>
      <c r="U22" s="136" t="s">
        <v>668</v>
      </c>
      <c r="V22"/>
      <c r="W22"/>
      <c r="X22"/>
    </row>
    <row r="23" spans="1:24" ht="18" hidden="1" customHeight="1" x14ac:dyDescent="0.2">
      <c r="A23" s="162" t="s">
        <v>6</v>
      </c>
      <c r="B23" s="144"/>
      <c r="C23" s="144"/>
      <c r="D23" s="144" t="s">
        <v>490</v>
      </c>
      <c r="E23" s="144" t="s">
        <v>490</v>
      </c>
      <c r="F23" s="144" t="s">
        <v>490</v>
      </c>
      <c r="G23" s="145"/>
      <c r="H23" s="131" t="s">
        <v>490</v>
      </c>
      <c r="I23" s="131" t="s">
        <v>490</v>
      </c>
      <c r="J23" s="131" t="s">
        <v>490</v>
      </c>
      <c r="K23" s="130" t="s">
        <v>616</v>
      </c>
      <c r="L23" s="132" t="s">
        <v>525</v>
      </c>
      <c r="M23" s="133" t="s">
        <v>525</v>
      </c>
      <c r="N23" s="133" t="s">
        <v>525</v>
      </c>
      <c r="O23" s="133" t="s">
        <v>525</v>
      </c>
      <c r="P23" s="147"/>
      <c r="Q23" s="153"/>
      <c r="R23" s="154">
        <v>77652</v>
      </c>
      <c r="S23" s="154" t="s">
        <v>7</v>
      </c>
      <c r="T23" s="155" t="s">
        <v>522</v>
      </c>
      <c r="U23" s="197" t="s">
        <v>669</v>
      </c>
    </row>
    <row r="24" spans="1:24" ht="18" hidden="1" customHeight="1" x14ac:dyDescent="0.2">
      <c r="A24" s="143" t="s">
        <v>670</v>
      </c>
      <c r="B24" s="144"/>
      <c r="C24" s="144"/>
      <c r="D24" s="144"/>
      <c r="E24" s="144" t="s">
        <v>490</v>
      </c>
      <c r="F24" s="144"/>
      <c r="G24" s="145"/>
      <c r="H24" s="130" t="s">
        <v>616</v>
      </c>
      <c r="I24" s="131" t="s">
        <v>490</v>
      </c>
      <c r="J24" s="130" t="s">
        <v>616</v>
      </c>
      <c r="K24" s="130" t="s">
        <v>616</v>
      </c>
      <c r="L24" s="132" t="s">
        <v>525</v>
      </c>
      <c r="M24" s="133" t="s">
        <v>525</v>
      </c>
      <c r="N24" s="133" t="s">
        <v>525</v>
      </c>
      <c r="O24" s="133" t="s">
        <v>525</v>
      </c>
      <c r="P24" s="147"/>
      <c r="Q24" s="143"/>
      <c r="R24" s="148">
        <v>86676</v>
      </c>
      <c r="S24" s="148" t="s">
        <v>671</v>
      </c>
      <c r="T24" s="149" t="s">
        <v>522</v>
      </c>
      <c r="U24" s="136" t="s">
        <v>672</v>
      </c>
    </row>
    <row r="25" spans="1:24" ht="18" hidden="1" customHeight="1" x14ac:dyDescent="0.2">
      <c r="A25" s="143" t="s">
        <v>673</v>
      </c>
      <c r="B25" s="144"/>
      <c r="C25" s="144"/>
      <c r="D25" s="144"/>
      <c r="E25" s="144" t="s">
        <v>490</v>
      </c>
      <c r="F25" s="144" t="s">
        <v>490</v>
      </c>
      <c r="G25" s="145"/>
      <c r="H25" s="130" t="s">
        <v>616</v>
      </c>
      <c r="I25" s="131" t="s">
        <v>490</v>
      </c>
      <c r="J25" s="131" t="s">
        <v>490</v>
      </c>
      <c r="K25" s="130" t="s">
        <v>616</v>
      </c>
      <c r="L25" s="132" t="s">
        <v>525</v>
      </c>
      <c r="M25" s="133" t="s">
        <v>525</v>
      </c>
      <c r="N25" s="133" t="s">
        <v>525</v>
      </c>
      <c r="O25" s="133" t="s">
        <v>525</v>
      </c>
      <c r="P25" s="147"/>
      <c r="Q25" s="143"/>
      <c r="R25" s="148">
        <v>48324</v>
      </c>
      <c r="S25" s="148" t="s">
        <v>674</v>
      </c>
      <c r="T25" s="149" t="s">
        <v>522</v>
      </c>
      <c r="U25" s="136" t="s">
        <v>675</v>
      </c>
    </row>
    <row r="26" spans="1:24" ht="18" hidden="1" customHeight="1" x14ac:dyDescent="0.2">
      <c r="A26" s="143" t="s">
        <v>676</v>
      </c>
      <c r="B26" s="156"/>
      <c r="C26" s="144"/>
      <c r="D26" s="144" t="s">
        <v>490</v>
      </c>
      <c r="E26" s="144" t="s">
        <v>490</v>
      </c>
      <c r="F26" s="144"/>
      <c r="G26" s="145"/>
      <c r="H26" s="130" t="s">
        <v>616</v>
      </c>
      <c r="I26" s="131" t="s">
        <v>490</v>
      </c>
      <c r="J26" s="130" t="s">
        <v>616</v>
      </c>
      <c r="K26" s="130" t="s">
        <v>616</v>
      </c>
      <c r="L26" s="146" t="s">
        <v>525</v>
      </c>
      <c r="M26" s="147" t="s">
        <v>525</v>
      </c>
      <c r="N26" s="147" t="s">
        <v>525</v>
      </c>
      <c r="O26" s="147" t="s">
        <v>525</v>
      </c>
      <c r="P26" s="147"/>
      <c r="Q26" s="158"/>
      <c r="R26" s="148">
        <v>49143</v>
      </c>
      <c r="S26" s="148" t="s">
        <v>677</v>
      </c>
      <c r="T26" s="149" t="s">
        <v>522</v>
      </c>
      <c r="U26" s="136" t="s">
        <v>678</v>
      </c>
    </row>
    <row r="27" spans="1:24" ht="18" hidden="1" customHeight="1" x14ac:dyDescent="0.2">
      <c r="A27" s="127" t="s">
        <v>679</v>
      </c>
      <c r="B27" s="128"/>
      <c r="C27" s="128"/>
      <c r="D27" s="128"/>
      <c r="E27" s="128"/>
      <c r="F27" s="128" t="s">
        <v>490</v>
      </c>
      <c r="G27" s="129"/>
      <c r="H27" s="130" t="s">
        <v>616</v>
      </c>
      <c r="I27" s="131" t="s">
        <v>490</v>
      </c>
      <c r="J27" s="130" t="s">
        <v>616</v>
      </c>
      <c r="K27" s="130" t="s">
        <v>616</v>
      </c>
      <c r="L27" s="132" t="s">
        <v>525</v>
      </c>
      <c r="M27" s="133" t="s">
        <v>525</v>
      </c>
      <c r="N27" s="133" t="s">
        <v>525</v>
      </c>
      <c r="O27" s="133" t="s">
        <v>525</v>
      </c>
      <c r="P27" s="133"/>
      <c r="Q27" s="127"/>
      <c r="R27" s="134">
        <v>49844</v>
      </c>
      <c r="S27" s="134" t="s">
        <v>630</v>
      </c>
      <c r="T27" s="135" t="s">
        <v>522</v>
      </c>
      <c r="U27" s="136" t="s">
        <v>680</v>
      </c>
    </row>
    <row r="28" spans="1:24" ht="18" hidden="1" customHeight="1" x14ac:dyDescent="0.2">
      <c r="A28" s="127" t="s">
        <v>681</v>
      </c>
      <c r="B28" s="131"/>
      <c r="C28" s="128"/>
      <c r="D28" s="128"/>
      <c r="E28" s="128"/>
      <c r="F28" s="128" t="s">
        <v>490</v>
      </c>
      <c r="G28" s="129"/>
      <c r="H28" s="130" t="s">
        <v>616</v>
      </c>
      <c r="I28" s="131" t="s">
        <v>490</v>
      </c>
      <c r="J28" s="131" t="s">
        <v>490</v>
      </c>
      <c r="K28" s="130" t="s">
        <v>616</v>
      </c>
      <c r="L28" s="132" t="s">
        <v>525</v>
      </c>
      <c r="M28" s="133" t="s">
        <v>525</v>
      </c>
      <c r="N28" s="133" t="s">
        <v>525</v>
      </c>
      <c r="O28" s="133" t="s">
        <v>525</v>
      </c>
      <c r="P28" s="133"/>
      <c r="Q28" s="160"/>
      <c r="R28" s="134">
        <v>83301</v>
      </c>
      <c r="S28" s="134" t="s">
        <v>682</v>
      </c>
      <c r="T28" s="135" t="s">
        <v>522</v>
      </c>
      <c r="U28" s="201" t="s">
        <v>683</v>
      </c>
    </row>
    <row r="29" spans="1:24" ht="18" hidden="1" customHeight="1" x14ac:dyDescent="0.2">
      <c r="A29" s="127" t="s">
        <v>684</v>
      </c>
      <c r="B29" s="128"/>
      <c r="C29" s="128"/>
      <c r="D29" s="128"/>
      <c r="E29" s="128" t="s">
        <v>490</v>
      </c>
      <c r="F29" s="128"/>
      <c r="G29" s="129"/>
      <c r="H29" s="128" t="s">
        <v>490</v>
      </c>
      <c r="I29" s="131" t="s">
        <v>490</v>
      </c>
      <c r="J29" s="131" t="s">
        <v>616</v>
      </c>
      <c r="K29" s="131" t="s">
        <v>616</v>
      </c>
      <c r="L29" s="132" t="s">
        <v>525</v>
      </c>
      <c r="M29" s="133" t="s">
        <v>525</v>
      </c>
      <c r="N29" s="133" t="s">
        <v>525</v>
      </c>
      <c r="O29" s="133" t="s">
        <v>525</v>
      </c>
      <c r="P29" s="133"/>
      <c r="Q29" s="127"/>
      <c r="R29" s="134">
        <v>4974</v>
      </c>
      <c r="S29" s="134" t="s">
        <v>685</v>
      </c>
      <c r="T29" s="135" t="s">
        <v>686</v>
      </c>
      <c r="U29" s="136" t="s">
        <v>687</v>
      </c>
    </row>
    <row r="30" spans="1:24" ht="18" hidden="1" customHeight="1" x14ac:dyDescent="0.2">
      <c r="A30" s="127" t="s">
        <v>688</v>
      </c>
      <c r="B30" s="128"/>
      <c r="C30" s="128"/>
      <c r="D30" s="128" t="s">
        <v>490</v>
      </c>
      <c r="E30" s="128" t="s">
        <v>490</v>
      </c>
      <c r="F30" s="128"/>
      <c r="G30" s="129"/>
      <c r="H30" s="131" t="s">
        <v>616</v>
      </c>
      <c r="I30" s="131" t="s">
        <v>490</v>
      </c>
      <c r="J30" s="131" t="s">
        <v>616</v>
      </c>
      <c r="K30" s="131" t="s">
        <v>616</v>
      </c>
      <c r="L30" s="132" t="s">
        <v>525</v>
      </c>
      <c r="M30" s="133" t="s">
        <v>525</v>
      </c>
      <c r="N30" s="133" t="s">
        <v>525</v>
      </c>
      <c r="O30" s="133" t="s">
        <v>525</v>
      </c>
      <c r="P30" s="133"/>
      <c r="Q30" s="127"/>
      <c r="R30" s="134">
        <v>3125</v>
      </c>
      <c r="S30" s="134" t="s">
        <v>689</v>
      </c>
      <c r="T30" s="135" t="s">
        <v>686</v>
      </c>
      <c r="U30" s="136" t="s">
        <v>690</v>
      </c>
    </row>
    <row r="31" spans="1:24" ht="18" hidden="1" customHeight="1" x14ac:dyDescent="0.2">
      <c r="A31" s="136" t="s">
        <v>268</v>
      </c>
      <c r="B31" s="128"/>
      <c r="C31" s="128"/>
      <c r="D31" s="128" t="s">
        <v>490</v>
      </c>
      <c r="E31" s="128" t="s">
        <v>490</v>
      </c>
      <c r="F31" s="128" t="s">
        <v>490</v>
      </c>
      <c r="G31" s="129"/>
      <c r="H31" s="131" t="s">
        <v>616</v>
      </c>
      <c r="I31" s="131" t="s">
        <v>616</v>
      </c>
      <c r="J31" s="131" t="s">
        <v>616</v>
      </c>
      <c r="K31" s="131" t="s">
        <v>490</v>
      </c>
      <c r="L31" s="132" t="s">
        <v>525</v>
      </c>
      <c r="M31" s="133" t="s">
        <v>525</v>
      </c>
      <c r="N31" s="133" t="s">
        <v>525</v>
      </c>
      <c r="O31" s="133" t="s">
        <v>525</v>
      </c>
      <c r="P31" s="133"/>
      <c r="Q31" s="139"/>
      <c r="R31" s="141">
        <v>5555</v>
      </c>
      <c r="S31" s="141" t="s">
        <v>269</v>
      </c>
      <c r="T31" s="142" t="s">
        <v>523</v>
      </c>
      <c r="U31" s="136" t="s">
        <v>691</v>
      </c>
    </row>
    <row r="32" spans="1:24" ht="18" hidden="1" customHeight="1" x14ac:dyDescent="0.2">
      <c r="A32" s="127" t="s">
        <v>565</v>
      </c>
      <c r="B32" s="131"/>
      <c r="C32" s="128"/>
      <c r="D32" s="128" t="s">
        <v>490</v>
      </c>
      <c r="E32" s="128" t="s">
        <v>490</v>
      </c>
      <c r="F32" s="128"/>
      <c r="G32" s="129"/>
      <c r="H32" s="131" t="s">
        <v>490</v>
      </c>
      <c r="I32" s="131" t="s">
        <v>490</v>
      </c>
      <c r="J32" s="131" t="s">
        <v>616</v>
      </c>
      <c r="K32" s="131" t="s">
        <v>616</v>
      </c>
      <c r="L32" s="132" t="s">
        <v>525</v>
      </c>
      <c r="M32" s="133" t="s">
        <v>525</v>
      </c>
      <c r="N32" s="133" t="s">
        <v>525</v>
      </c>
      <c r="O32" s="133" t="s">
        <v>525</v>
      </c>
      <c r="P32" s="133"/>
      <c r="Q32" s="139"/>
      <c r="R32" s="141">
        <v>1700</v>
      </c>
      <c r="S32" s="141" t="s">
        <v>566</v>
      </c>
      <c r="T32" s="142" t="s">
        <v>523</v>
      </c>
      <c r="U32" s="136" t="s">
        <v>692</v>
      </c>
    </row>
    <row r="33" spans="1:21" ht="18" hidden="1" customHeight="1" x14ac:dyDescent="0.2">
      <c r="A33" s="127" t="s">
        <v>200</v>
      </c>
      <c r="B33" s="131"/>
      <c r="C33" s="128" t="s">
        <v>490</v>
      </c>
      <c r="D33" s="128"/>
      <c r="E33" s="128"/>
      <c r="F33" s="128"/>
      <c r="G33" s="129"/>
      <c r="H33" s="131" t="s">
        <v>616</v>
      </c>
      <c r="I33" s="131" t="s">
        <v>616</v>
      </c>
      <c r="J33" s="131" t="s">
        <v>616</v>
      </c>
      <c r="K33" s="131" t="s">
        <v>616</v>
      </c>
      <c r="L33" s="132" t="s">
        <v>525</v>
      </c>
      <c r="M33" s="133" t="s">
        <v>525</v>
      </c>
      <c r="N33" s="133" t="s">
        <v>525</v>
      </c>
      <c r="O33" s="133" t="s">
        <v>525</v>
      </c>
      <c r="P33" s="133"/>
      <c r="Q33" s="139"/>
      <c r="R33" s="141">
        <v>8377</v>
      </c>
      <c r="S33" s="141" t="s">
        <v>201</v>
      </c>
      <c r="T33" s="142" t="s">
        <v>523</v>
      </c>
      <c r="U33" s="136" t="s">
        <v>930</v>
      </c>
    </row>
    <row r="34" spans="1:21" ht="18" hidden="1" customHeight="1" x14ac:dyDescent="0.2">
      <c r="A34" s="160" t="s">
        <v>693</v>
      </c>
      <c r="B34" s="131"/>
      <c r="C34" s="131"/>
      <c r="D34" s="131" t="s">
        <v>490</v>
      </c>
      <c r="E34" s="131" t="s">
        <v>490</v>
      </c>
      <c r="F34" s="131" t="s">
        <v>490</v>
      </c>
      <c r="G34" s="163"/>
      <c r="H34" s="131" t="s">
        <v>616</v>
      </c>
      <c r="I34" s="131" t="s">
        <v>616</v>
      </c>
      <c r="J34" s="131" t="s">
        <v>616</v>
      </c>
      <c r="K34" s="131" t="s">
        <v>616</v>
      </c>
      <c r="L34" s="137" t="s">
        <v>525</v>
      </c>
      <c r="M34" s="138" t="s">
        <v>525</v>
      </c>
      <c r="N34" s="138" t="s">
        <v>525</v>
      </c>
      <c r="O34" s="138" t="s">
        <v>525</v>
      </c>
      <c r="P34" s="138"/>
      <c r="Q34" s="164"/>
      <c r="R34" s="165">
        <v>8630</v>
      </c>
      <c r="S34" s="134" t="s">
        <v>694</v>
      </c>
      <c r="T34" s="142" t="s">
        <v>523</v>
      </c>
      <c r="U34" s="136" t="s">
        <v>695</v>
      </c>
    </row>
    <row r="35" spans="1:21" ht="18" hidden="1" customHeight="1" x14ac:dyDescent="0.2">
      <c r="A35" s="136" t="s">
        <v>478</v>
      </c>
      <c r="B35" s="128"/>
      <c r="C35" s="128"/>
      <c r="D35" s="128" t="s">
        <v>490</v>
      </c>
      <c r="E35" s="128" t="s">
        <v>490</v>
      </c>
      <c r="F35" s="128" t="s">
        <v>490</v>
      </c>
      <c r="G35" s="129" t="s">
        <v>490</v>
      </c>
      <c r="H35" s="131" t="s">
        <v>490</v>
      </c>
      <c r="I35" s="131" t="s">
        <v>490</v>
      </c>
      <c r="J35" s="131" t="s">
        <v>490</v>
      </c>
      <c r="K35" s="131" t="s">
        <v>616</v>
      </c>
      <c r="L35" s="137" t="s">
        <v>525</v>
      </c>
      <c r="M35" s="133" t="s">
        <v>525</v>
      </c>
      <c r="N35" s="137" t="s">
        <v>525</v>
      </c>
      <c r="O35" s="133" t="s">
        <v>525</v>
      </c>
      <c r="P35" s="133"/>
      <c r="Q35" s="139"/>
      <c r="R35" s="141">
        <v>4630</v>
      </c>
      <c r="S35" s="141" t="s">
        <v>479</v>
      </c>
      <c r="T35" s="142" t="s">
        <v>523</v>
      </c>
      <c r="U35" s="136" t="s">
        <v>696</v>
      </c>
    </row>
    <row r="36" spans="1:21" ht="18" hidden="1" customHeight="1" x14ac:dyDescent="0.2">
      <c r="A36" s="160" t="s">
        <v>697</v>
      </c>
      <c r="B36" s="131" t="s">
        <v>490</v>
      </c>
      <c r="C36" s="128"/>
      <c r="D36" s="128"/>
      <c r="E36" s="128" t="s">
        <v>490</v>
      </c>
      <c r="F36" s="128"/>
      <c r="G36" s="129"/>
      <c r="H36" s="131" t="s">
        <v>616</v>
      </c>
      <c r="I36" s="131" t="s">
        <v>616</v>
      </c>
      <c r="J36" s="131" t="s">
        <v>616</v>
      </c>
      <c r="K36" s="131" t="s">
        <v>616</v>
      </c>
      <c r="L36" s="132" t="s">
        <v>525</v>
      </c>
      <c r="M36" s="133" t="s">
        <v>525</v>
      </c>
      <c r="N36" s="133" t="s">
        <v>525</v>
      </c>
      <c r="O36" s="133" t="s">
        <v>525</v>
      </c>
      <c r="P36" s="133"/>
      <c r="Q36" s="139"/>
      <c r="R36" s="141">
        <v>8810</v>
      </c>
      <c r="S36" s="141" t="s">
        <v>698</v>
      </c>
      <c r="T36" s="142" t="s">
        <v>523</v>
      </c>
      <c r="U36" s="136" t="s">
        <v>699</v>
      </c>
    </row>
    <row r="37" spans="1:21" ht="18" hidden="1" customHeight="1" x14ac:dyDescent="0.2">
      <c r="A37" s="160" t="s">
        <v>700</v>
      </c>
      <c r="B37" s="131"/>
      <c r="C37" s="128" t="s">
        <v>490</v>
      </c>
      <c r="D37" s="128"/>
      <c r="E37" s="128"/>
      <c r="F37" s="128"/>
      <c r="G37" s="129"/>
      <c r="H37" s="131" t="s">
        <v>616</v>
      </c>
      <c r="I37" s="131" t="s">
        <v>616</v>
      </c>
      <c r="J37" s="131" t="s">
        <v>616</v>
      </c>
      <c r="K37" s="131" t="s">
        <v>616</v>
      </c>
      <c r="L37" s="132" t="s">
        <v>525</v>
      </c>
      <c r="M37" s="132" t="s">
        <v>525</v>
      </c>
      <c r="N37" s="132" t="s">
        <v>525</v>
      </c>
      <c r="O37" s="132" t="s">
        <v>525</v>
      </c>
      <c r="P37" s="133"/>
      <c r="Q37" s="139"/>
      <c r="R37" s="141">
        <v>5300</v>
      </c>
      <c r="S37" s="141" t="s">
        <v>199</v>
      </c>
      <c r="T37" s="142" t="s">
        <v>523</v>
      </c>
      <c r="U37" s="136" t="s">
        <v>701</v>
      </c>
    </row>
    <row r="38" spans="1:21" ht="18" hidden="1" customHeight="1" x14ac:dyDescent="0.25">
      <c r="A38" s="127" t="s">
        <v>251</v>
      </c>
      <c r="B38" s="131"/>
      <c r="C38" s="166"/>
      <c r="D38" s="166" t="s">
        <v>490</v>
      </c>
      <c r="E38" s="128" t="s">
        <v>490</v>
      </c>
      <c r="F38" s="128"/>
      <c r="G38" s="129"/>
      <c r="H38" s="131" t="s">
        <v>616</v>
      </c>
      <c r="I38" s="131" t="s">
        <v>616</v>
      </c>
      <c r="J38" s="131" t="s">
        <v>616</v>
      </c>
      <c r="K38" s="131" t="s">
        <v>490</v>
      </c>
      <c r="L38" s="132" t="s">
        <v>525</v>
      </c>
      <c r="M38" s="132" t="s">
        <v>525</v>
      </c>
      <c r="N38" s="132" t="s">
        <v>525</v>
      </c>
      <c r="O38" s="132" t="s">
        <v>525</v>
      </c>
      <c r="P38" s="167"/>
      <c r="Q38" s="139"/>
      <c r="R38" s="141">
        <v>1373</v>
      </c>
      <c r="S38" s="141" t="s">
        <v>602</v>
      </c>
      <c r="T38" s="142" t="s">
        <v>603</v>
      </c>
      <c r="U38" s="136" t="s">
        <v>702</v>
      </c>
    </row>
    <row r="39" spans="1:21" ht="18" hidden="1" customHeight="1" x14ac:dyDescent="0.25">
      <c r="A39" s="127" t="s">
        <v>703</v>
      </c>
      <c r="B39" s="131" t="s">
        <v>490</v>
      </c>
      <c r="C39" s="166"/>
      <c r="D39" s="166"/>
      <c r="E39" s="128"/>
      <c r="F39" s="128"/>
      <c r="G39" s="129"/>
      <c r="H39" s="131" t="s">
        <v>616</v>
      </c>
      <c r="I39" s="131" t="s">
        <v>616</v>
      </c>
      <c r="J39" s="131" t="s">
        <v>490</v>
      </c>
      <c r="K39" s="131" t="s">
        <v>616</v>
      </c>
      <c r="L39" s="132" t="s">
        <v>525</v>
      </c>
      <c r="M39" s="132" t="s">
        <v>525</v>
      </c>
      <c r="N39" s="132" t="s">
        <v>525</v>
      </c>
      <c r="O39" s="132" t="s">
        <v>525</v>
      </c>
      <c r="P39" s="167"/>
      <c r="Q39" s="139"/>
      <c r="R39" s="141">
        <v>6400</v>
      </c>
      <c r="S39" s="141" t="s">
        <v>704</v>
      </c>
      <c r="T39" s="142" t="s">
        <v>347</v>
      </c>
      <c r="U39" s="198" t="s">
        <v>1008</v>
      </c>
    </row>
    <row r="40" spans="1:21" ht="18" hidden="1" customHeight="1" x14ac:dyDescent="0.2">
      <c r="A40" s="136" t="s">
        <v>302</v>
      </c>
      <c r="B40" s="128"/>
      <c r="C40" s="128"/>
      <c r="D40" s="128" t="s">
        <v>490</v>
      </c>
      <c r="E40" s="128"/>
      <c r="F40" s="128" t="s">
        <v>490</v>
      </c>
      <c r="G40" s="129"/>
      <c r="H40" s="131" t="s">
        <v>490</v>
      </c>
      <c r="I40" s="131" t="s">
        <v>490</v>
      </c>
      <c r="J40" s="131" t="s">
        <v>490</v>
      </c>
      <c r="K40" s="131" t="s">
        <v>616</v>
      </c>
      <c r="L40" s="132" t="s">
        <v>525</v>
      </c>
      <c r="M40" s="133" t="s">
        <v>525</v>
      </c>
      <c r="N40" s="168" t="s">
        <v>525</v>
      </c>
      <c r="O40" s="168" t="s">
        <v>525</v>
      </c>
      <c r="P40" s="168"/>
      <c r="Q40" s="139"/>
      <c r="R40" s="141">
        <v>8850</v>
      </c>
      <c r="S40" s="141" t="s">
        <v>303</v>
      </c>
      <c r="T40" s="142" t="s">
        <v>347</v>
      </c>
      <c r="U40" s="136" t="s">
        <v>705</v>
      </c>
    </row>
    <row r="41" spans="1:21" ht="18" hidden="1" customHeight="1" x14ac:dyDescent="0.2">
      <c r="A41" s="136" t="s">
        <v>264</v>
      </c>
      <c r="B41" s="128" t="s">
        <v>490</v>
      </c>
      <c r="C41" s="128" t="s">
        <v>490</v>
      </c>
      <c r="D41" s="128" t="s">
        <v>490</v>
      </c>
      <c r="E41" s="128" t="s">
        <v>490</v>
      </c>
      <c r="F41" s="128" t="s">
        <v>490</v>
      </c>
      <c r="G41" s="129"/>
      <c r="H41" s="131" t="s">
        <v>616</v>
      </c>
      <c r="I41" s="131" t="s">
        <v>616</v>
      </c>
      <c r="J41" s="131" t="s">
        <v>616</v>
      </c>
      <c r="K41" s="131" t="s">
        <v>616</v>
      </c>
      <c r="L41" s="132" t="s">
        <v>525</v>
      </c>
      <c r="M41" s="133" t="s">
        <v>525</v>
      </c>
      <c r="N41" s="133" t="s">
        <v>525</v>
      </c>
      <c r="O41" s="133" t="s">
        <v>525</v>
      </c>
      <c r="P41" s="133"/>
      <c r="Q41" s="139"/>
      <c r="R41" s="141">
        <v>9195</v>
      </c>
      <c r="S41" s="141" t="s">
        <v>265</v>
      </c>
      <c r="T41" s="142" t="s">
        <v>520</v>
      </c>
      <c r="U41" s="136" t="s">
        <v>706</v>
      </c>
    </row>
    <row r="42" spans="1:21" ht="18" hidden="1" customHeight="1" x14ac:dyDescent="0.2">
      <c r="A42" s="127" t="s">
        <v>480</v>
      </c>
      <c r="B42" s="131" t="s">
        <v>490</v>
      </c>
      <c r="C42" s="131" t="s">
        <v>490</v>
      </c>
      <c r="D42" s="131" t="s">
        <v>490</v>
      </c>
      <c r="E42" s="131" t="s">
        <v>490</v>
      </c>
      <c r="F42" s="131"/>
      <c r="G42" s="163"/>
      <c r="H42" s="131" t="s">
        <v>616</v>
      </c>
      <c r="I42" s="131" t="s">
        <v>616</v>
      </c>
      <c r="J42" s="131" t="s">
        <v>616</v>
      </c>
      <c r="K42" s="131" t="s">
        <v>616</v>
      </c>
      <c r="L42" s="137" t="s">
        <v>525</v>
      </c>
      <c r="M42" s="138" t="s">
        <v>525</v>
      </c>
      <c r="N42" s="138" t="s">
        <v>525</v>
      </c>
      <c r="O42" s="138" t="s">
        <v>525</v>
      </c>
      <c r="P42" s="138"/>
      <c r="Q42" s="164"/>
      <c r="R42" s="134">
        <v>17465</v>
      </c>
      <c r="S42" s="134" t="s">
        <v>481</v>
      </c>
      <c r="T42" s="135" t="s">
        <v>520</v>
      </c>
      <c r="U42" s="136" t="s">
        <v>707</v>
      </c>
    </row>
    <row r="43" spans="1:21" ht="18" hidden="1" customHeight="1" x14ac:dyDescent="0.2">
      <c r="A43" s="127" t="s">
        <v>568</v>
      </c>
      <c r="B43" s="131"/>
      <c r="C43" s="131"/>
      <c r="D43" s="131" t="s">
        <v>490</v>
      </c>
      <c r="E43" s="131" t="s">
        <v>490</v>
      </c>
      <c r="F43" s="131" t="s">
        <v>490</v>
      </c>
      <c r="G43" s="163"/>
      <c r="H43" s="131" t="s">
        <v>616</v>
      </c>
      <c r="I43" s="131" t="s">
        <v>616</v>
      </c>
      <c r="J43" s="131" t="s">
        <v>616</v>
      </c>
      <c r="K43" s="131" t="s">
        <v>616</v>
      </c>
      <c r="L43" s="132" t="s">
        <v>525</v>
      </c>
      <c r="M43" s="133" t="s">
        <v>525</v>
      </c>
      <c r="N43" s="133" t="s">
        <v>525</v>
      </c>
      <c r="O43" s="133" t="s">
        <v>525</v>
      </c>
      <c r="P43" s="133"/>
      <c r="Q43" s="139"/>
      <c r="R43" s="140" t="s">
        <v>708</v>
      </c>
      <c r="S43" s="141" t="s">
        <v>569</v>
      </c>
      <c r="T43" s="142" t="s">
        <v>520</v>
      </c>
      <c r="U43" s="136" t="s">
        <v>709</v>
      </c>
    </row>
    <row r="44" spans="1:21" ht="18" hidden="1" customHeight="1" x14ac:dyDescent="0.2">
      <c r="A44" s="127" t="s">
        <v>464</v>
      </c>
      <c r="B44" s="131" t="s">
        <v>490</v>
      </c>
      <c r="C44" s="128"/>
      <c r="D44" s="128"/>
      <c r="E44" s="128"/>
      <c r="F44" s="128"/>
      <c r="G44" s="129"/>
      <c r="H44" s="131" t="s">
        <v>616</v>
      </c>
      <c r="I44" s="131" t="s">
        <v>616</v>
      </c>
      <c r="J44" s="131" t="s">
        <v>616</v>
      </c>
      <c r="K44" s="131" t="s">
        <v>616</v>
      </c>
      <c r="L44" s="132" t="s">
        <v>525</v>
      </c>
      <c r="M44" s="133" t="s">
        <v>525</v>
      </c>
      <c r="N44" s="133" t="s">
        <v>525</v>
      </c>
      <c r="O44" s="133" t="s">
        <v>525</v>
      </c>
      <c r="P44" s="133"/>
      <c r="Q44" s="164"/>
      <c r="R44" s="134">
        <v>22400</v>
      </c>
      <c r="S44" s="134" t="s">
        <v>710</v>
      </c>
      <c r="T44" s="135" t="s">
        <v>520</v>
      </c>
      <c r="U44" s="136" t="s">
        <v>711</v>
      </c>
    </row>
    <row r="45" spans="1:21" ht="18" hidden="1" customHeight="1" x14ac:dyDescent="0.2">
      <c r="A45" s="136" t="s">
        <v>712</v>
      </c>
      <c r="B45" s="128"/>
      <c r="C45" s="128"/>
      <c r="D45" s="128"/>
      <c r="E45" s="128" t="s">
        <v>490</v>
      </c>
      <c r="F45" s="128"/>
      <c r="G45" s="129"/>
      <c r="H45" s="131" t="s">
        <v>616</v>
      </c>
      <c r="I45" s="131" t="s">
        <v>616</v>
      </c>
      <c r="J45" s="131" t="s">
        <v>616</v>
      </c>
      <c r="K45" s="131" t="s">
        <v>616</v>
      </c>
      <c r="L45" s="137" t="s">
        <v>525</v>
      </c>
      <c r="M45" s="138" t="s">
        <v>525</v>
      </c>
      <c r="N45" s="138" t="s">
        <v>525</v>
      </c>
      <c r="O45" s="138" t="s">
        <v>525</v>
      </c>
      <c r="P45" s="138"/>
      <c r="Q45" s="139"/>
      <c r="R45" s="141">
        <v>76505</v>
      </c>
      <c r="S45" s="141" t="s">
        <v>713</v>
      </c>
      <c r="T45" s="142" t="s">
        <v>714</v>
      </c>
      <c r="U45" s="136" t="s">
        <v>715</v>
      </c>
    </row>
    <row r="46" spans="1:21" ht="18" hidden="1" customHeight="1" x14ac:dyDescent="0.2">
      <c r="A46" s="127" t="s">
        <v>716</v>
      </c>
      <c r="B46" s="128"/>
      <c r="C46" s="128"/>
      <c r="D46" s="128"/>
      <c r="E46" s="128" t="s">
        <v>490</v>
      </c>
      <c r="F46" s="128"/>
      <c r="G46" s="129"/>
      <c r="H46" s="131" t="s">
        <v>616</v>
      </c>
      <c r="I46" s="131" t="s">
        <v>490</v>
      </c>
      <c r="J46" s="131" t="s">
        <v>616</v>
      </c>
      <c r="K46" s="131" t="s">
        <v>616</v>
      </c>
      <c r="L46" s="132" t="s">
        <v>525</v>
      </c>
      <c r="M46" s="133" t="s">
        <v>525</v>
      </c>
      <c r="N46" s="133" t="s">
        <v>525</v>
      </c>
      <c r="O46" s="133" t="s">
        <v>525</v>
      </c>
      <c r="P46" s="133"/>
      <c r="Q46" s="127"/>
      <c r="R46" s="134">
        <v>62375</v>
      </c>
      <c r="S46" s="134" t="s">
        <v>717</v>
      </c>
      <c r="T46" s="135" t="s">
        <v>331</v>
      </c>
      <c r="U46" s="136" t="s">
        <v>718</v>
      </c>
    </row>
    <row r="47" spans="1:21" ht="18" hidden="1" customHeight="1" x14ac:dyDescent="0.2">
      <c r="A47" s="136" t="s">
        <v>491</v>
      </c>
      <c r="B47" s="128"/>
      <c r="C47" s="128" t="s">
        <v>490</v>
      </c>
      <c r="D47" s="128"/>
      <c r="E47" s="128" t="s">
        <v>490</v>
      </c>
      <c r="F47" s="128"/>
      <c r="G47" s="129" t="s">
        <v>490</v>
      </c>
      <c r="H47" s="131" t="s">
        <v>490</v>
      </c>
      <c r="I47" s="131" t="s">
        <v>616</v>
      </c>
      <c r="J47" s="131" t="s">
        <v>616</v>
      </c>
      <c r="K47" s="131" t="s">
        <v>616</v>
      </c>
      <c r="L47" s="132">
        <v>31670000</v>
      </c>
      <c r="M47" s="133">
        <v>1860000</v>
      </c>
      <c r="N47" s="133" t="s">
        <v>525</v>
      </c>
      <c r="O47" s="133" t="s">
        <v>525</v>
      </c>
      <c r="P47" s="169">
        <v>40359</v>
      </c>
      <c r="Q47" s="139"/>
      <c r="R47" s="141">
        <v>28637</v>
      </c>
      <c r="S47" s="141" t="s">
        <v>528</v>
      </c>
      <c r="T47" s="142" t="s">
        <v>519</v>
      </c>
      <c r="U47" s="136" t="s">
        <v>719</v>
      </c>
    </row>
    <row r="48" spans="1:21" ht="18" hidden="1" customHeight="1" x14ac:dyDescent="0.2">
      <c r="A48" s="136" t="s">
        <v>720</v>
      </c>
      <c r="B48" s="128"/>
      <c r="C48" s="128" t="s">
        <v>490</v>
      </c>
      <c r="D48" s="128"/>
      <c r="E48" s="128"/>
      <c r="F48" s="128"/>
      <c r="G48" s="129"/>
      <c r="H48" s="131" t="s">
        <v>616</v>
      </c>
      <c r="I48" s="131" t="s">
        <v>616</v>
      </c>
      <c r="J48" s="131" t="s">
        <v>616</v>
      </c>
      <c r="K48" s="131" t="s">
        <v>616</v>
      </c>
      <c r="L48" s="137" t="s">
        <v>576</v>
      </c>
      <c r="M48" s="138" t="s">
        <v>576</v>
      </c>
      <c r="N48" s="138" t="s">
        <v>576</v>
      </c>
      <c r="O48" s="138" t="s">
        <v>576</v>
      </c>
      <c r="P48" s="170" t="s">
        <v>576</v>
      </c>
      <c r="Q48" s="139"/>
      <c r="R48" s="141">
        <v>85190</v>
      </c>
      <c r="S48" s="141" t="s">
        <v>317</v>
      </c>
      <c r="T48" s="142" t="s">
        <v>519</v>
      </c>
      <c r="U48" s="136" t="s">
        <v>721</v>
      </c>
    </row>
    <row r="49" spans="1:21" ht="18" hidden="1" customHeight="1" x14ac:dyDescent="0.2">
      <c r="A49" s="136" t="s">
        <v>722</v>
      </c>
      <c r="B49" s="128"/>
      <c r="C49" s="128"/>
      <c r="D49" s="128"/>
      <c r="E49" s="128" t="s">
        <v>490</v>
      </c>
      <c r="F49" s="128"/>
      <c r="G49" s="129"/>
      <c r="H49" s="131" t="s">
        <v>616</v>
      </c>
      <c r="I49" s="131" t="s">
        <v>616</v>
      </c>
      <c r="J49" s="131" t="s">
        <v>616</v>
      </c>
      <c r="K49" s="131" t="s">
        <v>616</v>
      </c>
      <c r="L49" s="137" t="s">
        <v>576</v>
      </c>
      <c r="M49" s="138" t="s">
        <v>576</v>
      </c>
      <c r="N49" s="138" t="s">
        <v>576</v>
      </c>
      <c r="O49" s="138" t="s">
        <v>576</v>
      </c>
      <c r="P49" s="170" t="s">
        <v>576</v>
      </c>
      <c r="Q49" s="139"/>
      <c r="R49" s="140" t="s">
        <v>723</v>
      </c>
      <c r="S49" s="141" t="s">
        <v>724</v>
      </c>
      <c r="T49" s="142" t="s">
        <v>519</v>
      </c>
      <c r="U49" s="136" t="s">
        <v>725</v>
      </c>
    </row>
    <row r="50" spans="1:21" ht="18" hidden="1" customHeight="1" x14ac:dyDescent="0.2">
      <c r="A50" s="127" t="s">
        <v>311</v>
      </c>
      <c r="B50" s="131"/>
      <c r="C50" s="128" t="s">
        <v>490</v>
      </c>
      <c r="D50" s="128"/>
      <c r="E50" s="128"/>
      <c r="F50" s="128"/>
      <c r="G50" s="129"/>
      <c r="H50" s="131" t="s">
        <v>490</v>
      </c>
      <c r="I50" s="131" t="s">
        <v>490</v>
      </c>
      <c r="J50" s="131" t="s">
        <v>490</v>
      </c>
      <c r="K50" s="131" t="s">
        <v>616</v>
      </c>
      <c r="L50" s="132">
        <v>4360000</v>
      </c>
      <c r="M50" s="133">
        <v>600000</v>
      </c>
      <c r="N50" s="133">
        <v>5317500</v>
      </c>
      <c r="O50" s="133">
        <v>877800</v>
      </c>
      <c r="P50" s="169">
        <v>40816</v>
      </c>
      <c r="Q50" s="139">
        <v>49</v>
      </c>
      <c r="R50" s="141">
        <v>12200</v>
      </c>
      <c r="S50" s="141" t="s">
        <v>312</v>
      </c>
      <c r="T50" s="142" t="s">
        <v>519</v>
      </c>
      <c r="U50" s="136" t="s">
        <v>726</v>
      </c>
    </row>
    <row r="51" spans="1:21" ht="18" hidden="1" customHeight="1" x14ac:dyDescent="0.2">
      <c r="A51" s="136" t="s">
        <v>492</v>
      </c>
      <c r="B51" s="128"/>
      <c r="C51" s="128"/>
      <c r="D51" s="128"/>
      <c r="E51" s="128" t="s">
        <v>490</v>
      </c>
      <c r="F51" s="128"/>
      <c r="G51" s="129" t="s">
        <v>490</v>
      </c>
      <c r="H51" s="131" t="s">
        <v>490</v>
      </c>
      <c r="I51" s="131" t="s">
        <v>616</v>
      </c>
      <c r="J51" s="131" t="s">
        <v>616</v>
      </c>
      <c r="K51" s="131" t="s">
        <v>616</v>
      </c>
      <c r="L51" s="132" t="s">
        <v>525</v>
      </c>
      <c r="M51" s="133" t="s">
        <v>525</v>
      </c>
      <c r="N51" s="133">
        <v>12987900</v>
      </c>
      <c r="O51" s="133">
        <v>23300</v>
      </c>
      <c r="P51" s="169"/>
      <c r="Q51" s="139"/>
      <c r="R51" s="141">
        <v>62870</v>
      </c>
      <c r="S51" s="141" t="s">
        <v>526</v>
      </c>
      <c r="T51" s="142" t="s">
        <v>519</v>
      </c>
      <c r="U51" s="136" t="s">
        <v>727</v>
      </c>
    </row>
    <row r="52" spans="1:21" ht="18" hidden="1" customHeight="1" x14ac:dyDescent="0.2">
      <c r="A52" s="136" t="s">
        <v>271</v>
      </c>
      <c r="B52" s="128"/>
      <c r="C52" s="128"/>
      <c r="D52" s="128"/>
      <c r="E52" s="128"/>
      <c r="F52" s="128" t="s">
        <v>490</v>
      </c>
      <c r="G52" s="129" t="s">
        <v>553</v>
      </c>
      <c r="H52" s="131" t="s">
        <v>616</v>
      </c>
      <c r="I52" s="131" t="s">
        <v>616</v>
      </c>
      <c r="J52" s="131" t="s">
        <v>616</v>
      </c>
      <c r="K52" s="131" t="s">
        <v>616</v>
      </c>
      <c r="L52" s="132">
        <v>2260000</v>
      </c>
      <c r="M52" s="133" t="s">
        <v>525</v>
      </c>
      <c r="N52" s="133">
        <v>2289100</v>
      </c>
      <c r="O52" s="133" t="s">
        <v>525</v>
      </c>
      <c r="P52" s="169">
        <v>40755</v>
      </c>
      <c r="Q52" s="139"/>
      <c r="R52" s="141">
        <v>29530</v>
      </c>
      <c r="S52" s="141" t="s">
        <v>272</v>
      </c>
      <c r="T52" s="142" t="s">
        <v>519</v>
      </c>
      <c r="U52" s="136" t="s">
        <v>728</v>
      </c>
    </row>
    <row r="53" spans="1:21" ht="18" hidden="1" customHeight="1" x14ac:dyDescent="0.2">
      <c r="A53" s="136" t="s">
        <v>493</v>
      </c>
      <c r="B53" s="128"/>
      <c r="C53" s="128"/>
      <c r="D53" s="128" t="s">
        <v>490</v>
      </c>
      <c r="E53" s="128" t="s">
        <v>490</v>
      </c>
      <c r="F53" s="128"/>
      <c r="G53" s="129"/>
      <c r="H53" s="131" t="s">
        <v>616</v>
      </c>
      <c r="I53" s="131" t="s">
        <v>616</v>
      </c>
      <c r="J53" s="131" t="s">
        <v>616</v>
      </c>
      <c r="K53" s="131" t="s">
        <v>616</v>
      </c>
      <c r="L53" s="132" t="s">
        <v>576</v>
      </c>
      <c r="M53" s="133" t="s">
        <v>576</v>
      </c>
      <c r="N53" s="133" t="s">
        <v>576</v>
      </c>
      <c r="O53" s="133" t="s">
        <v>576</v>
      </c>
      <c r="P53" s="169" t="s">
        <v>576</v>
      </c>
      <c r="Q53" s="139"/>
      <c r="R53" s="141">
        <v>81190</v>
      </c>
      <c r="S53" s="141" t="s">
        <v>527</v>
      </c>
      <c r="T53" s="142" t="s">
        <v>519</v>
      </c>
      <c r="U53" s="136"/>
    </row>
    <row r="54" spans="1:21" ht="18" hidden="1" customHeight="1" x14ac:dyDescent="0.2">
      <c r="A54" s="127" t="s">
        <v>494</v>
      </c>
      <c r="B54" s="131"/>
      <c r="C54" s="128"/>
      <c r="D54" s="128" t="s">
        <v>490</v>
      </c>
      <c r="E54" s="128" t="s">
        <v>490</v>
      </c>
      <c r="F54" s="128"/>
      <c r="G54" s="129" t="s">
        <v>490</v>
      </c>
      <c r="H54" s="131" t="s">
        <v>616</v>
      </c>
      <c r="I54" s="131" t="s">
        <v>616</v>
      </c>
      <c r="J54" s="131" t="s">
        <v>616</v>
      </c>
      <c r="K54" s="131" t="s">
        <v>616</v>
      </c>
      <c r="L54" s="132">
        <v>1577600</v>
      </c>
      <c r="M54" s="133">
        <v>125200</v>
      </c>
      <c r="N54" s="133">
        <v>1798200</v>
      </c>
      <c r="O54" s="133">
        <v>206900</v>
      </c>
      <c r="P54" s="169">
        <v>40847</v>
      </c>
      <c r="Q54" s="139" t="s">
        <v>427</v>
      </c>
      <c r="R54" s="171" t="s">
        <v>332</v>
      </c>
      <c r="S54" s="141" t="s">
        <v>426</v>
      </c>
      <c r="T54" s="142" t="s">
        <v>519</v>
      </c>
      <c r="U54" s="136" t="s">
        <v>729</v>
      </c>
    </row>
    <row r="55" spans="1:21" ht="18" hidden="1" customHeight="1" x14ac:dyDescent="0.2">
      <c r="A55" s="127" t="s">
        <v>342</v>
      </c>
      <c r="B55" s="131" t="s">
        <v>490</v>
      </c>
      <c r="C55" s="128" t="s">
        <v>490</v>
      </c>
      <c r="D55" s="128"/>
      <c r="E55" s="128"/>
      <c r="F55" s="128"/>
      <c r="G55" s="129"/>
      <c r="H55" s="131" t="s">
        <v>490</v>
      </c>
      <c r="I55" s="131" t="s">
        <v>616</v>
      </c>
      <c r="J55" s="131" t="s">
        <v>616</v>
      </c>
      <c r="K55" s="131" t="s">
        <v>616</v>
      </c>
      <c r="L55" s="132">
        <v>6130000</v>
      </c>
      <c r="M55" s="133">
        <v>470000</v>
      </c>
      <c r="N55" s="133">
        <v>4824700</v>
      </c>
      <c r="O55" s="133">
        <v>567700</v>
      </c>
      <c r="P55" s="169">
        <v>40633</v>
      </c>
      <c r="Q55" s="139" t="s">
        <v>117</v>
      </c>
      <c r="R55" s="141">
        <v>35133</v>
      </c>
      <c r="S55" s="141" t="s">
        <v>343</v>
      </c>
      <c r="T55" s="142" t="s">
        <v>519</v>
      </c>
      <c r="U55" s="136" t="s">
        <v>730</v>
      </c>
    </row>
    <row r="56" spans="1:21" ht="18" hidden="1" customHeight="1" x14ac:dyDescent="0.2">
      <c r="A56" s="136" t="s">
        <v>366</v>
      </c>
      <c r="B56" s="128"/>
      <c r="C56" s="128"/>
      <c r="D56" s="128"/>
      <c r="E56" s="128" t="s">
        <v>490</v>
      </c>
      <c r="F56" s="128"/>
      <c r="G56" s="129"/>
      <c r="H56" s="131" t="s">
        <v>490</v>
      </c>
      <c r="I56" s="131" t="s">
        <v>616</v>
      </c>
      <c r="J56" s="131" t="s">
        <v>616</v>
      </c>
      <c r="K56" s="131" t="s">
        <v>616</v>
      </c>
      <c r="L56" s="132">
        <v>8702700</v>
      </c>
      <c r="M56" s="133">
        <v>501100</v>
      </c>
      <c r="N56" s="133">
        <v>9931100</v>
      </c>
      <c r="O56" s="133">
        <v>475600</v>
      </c>
      <c r="P56" s="169">
        <v>40816</v>
      </c>
      <c r="Q56" s="139">
        <v>44</v>
      </c>
      <c r="R56" s="141">
        <v>28312</v>
      </c>
      <c r="S56" s="141" t="s">
        <v>367</v>
      </c>
      <c r="T56" s="142" t="s">
        <v>519</v>
      </c>
      <c r="U56" s="136" t="s">
        <v>731</v>
      </c>
    </row>
    <row r="57" spans="1:21" ht="18" hidden="1" customHeight="1" x14ac:dyDescent="0.2">
      <c r="A57" s="127" t="s">
        <v>732</v>
      </c>
      <c r="B57" s="131"/>
      <c r="C57" s="128"/>
      <c r="D57" s="128" t="s">
        <v>490</v>
      </c>
      <c r="E57" s="128" t="s">
        <v>490</v>
      </c>
      <c r="F57" s="128"/>
      <c r="G57" s="129"/>
      <c r="H57" s="131" t="s">
        <v>616</v>
      </c>
      <c r="I57" s="131" t="s">
        <v>616</v>
      </c>
      <c r="J57" s="131" t="s">
        <v>616</v>
      </c>
      <c r="K57" s="131" t="s">
        <v>616</v>
      </c>
      <c r="L57" s="132">
        <v>2189700</v>
      </c>
      <c r="M57" s="133">
        <v>6000</v>
      </c>
      <c r="N57" s="133">
        <v>2267400</v>
      </c>
      <c r="O57" s="133">
        <v>21600</v>
      </c>
      <c r="P57" s="169">
        <v>40847</v>
      </c>
      <c r="Q57" s="139">
        <v>14</v>
      </c>
      <c r="R57" s="141">
        <v>85190</v>
      </c>
      <c r="S57" s="141" t="s">
        <v>276</v>
      </c>
      <c r="T57" s="142" t="s">
        <v>519</v>
      </c>
      <c r="U57" s="136"/>
    </row>
    <row r="58" spans="1:21" ht="18" hidden="1" customHeight="1" x14ac:dyDescent="0.25">
      <c r="A58" s="172" t="s">
        <v>550</v>
      </c>
      <c r="B58" s="166"/>
      <c r="C58" s="173"/>
      <c r="D58" s="173"/>
      <c r="E58" s="166"/>
      <c r="F58" s="166"/>
      <c r="G58" s="174" t="s">
        <v>490</v>
      </c>
      <c r="H58" s="175" t="s">
        <v>616</v>
      </c>
      <c r="I58" s="175" t="s">
        <v>616</v>
      </c>
      <c r="J58" s="131" t="s">
        <v>616</v>
      </c>
      <c r="K58" s="131" t="s">
        <v>616</v>
      </c>
      <c r="L58" s="176">
        <v>1026600</v>
      </c>
      <c r="M58" s="168" t="s">
        <v>525</v>
      </c>
      <c r="N58" s="168" t="s">
        <v>525</v>
      </c>
      <c r="O58" s="168" t="s">
        <v>525</v>
      </c>
      <c r="P58" s="177">
        <v>40482</v>
      </c>
      <c r="Q58" s="178">
        <v>47</v>
      </c>
      <c r="R58" s="179">
        <v>22140</v>
      </c>
      <c r="S58" s="179" t="s">
        <v>551</v>
      </c>
      <c r="T58" s="180" t="s">
        <v>519</v>
      </c>
      <c r="U58" s="136"/>
    </row>
    <row r="59" spans="1:21" ht="18" hidden="1" customHeight="1" x14ac:dyDescent="0.2">
      <c r="A59" s="127" t="s">
        <v>428</v>
      </c>
      <c r="B59" s="131"/>
      <c r="C59" s="128"/>
      <c r="D59" s="128" t="s">
        <v>490</v>
      </c>
      <c r="E59" s="128" t="s">
        <v>490</v>
      </c>
      <c r="F59" s="128"/>
      <c r="G59" s="129"/>
      <c r="H59" s="131" t="s">
        <v>616</v>
      </c>
      <c r="I59" s="131" t="s">
        <v>616</v>
      </c>
      <c r="J59" s="131" t="s">
        <v>616</v>
      </c>
      <c r="K59" s="131" t="s">
        <v>616</v>
      </c>
      <c r="L59" s="132" t="s">
        <v>576</v>
      </c>
      <c r="M59" s="133" t="s">
        <v>576</v>
      </c>
      <c r="N59" s="133" t="s">
        <v>576</v>
      </c>
      <c r="O59" s="133" t="s">
        <v>576</v>
      </c>
      <c r="P59" s="169" t="s">
        <v>576</v>
      </c>
      <c r="Q59" s="139" t="s">
        <v>430</v>
      </c>
      <c r="R59" s="171" t="s">
        <v>333</v>
      </c>
      <c r="S59" s="141" t="s">
        <v>429</v>
      </c>
      <c r="T59" s="142" t="s">
        <v>519</v>
      </c>
      <c r="U59" s="136"/>
    </row>
    <row r="60" spans="1:21" ht="18" hidden="1" customHeight="1" x14ac:dyDescent="0.2">
      <c r="A60" s="136" t="s">
        <v>275</v>
      </c>
      <c r="B60" s="128"/>
      <c r="C60" s="128"/>
      <c r="D60" s="128" t="s">
        <v>490</v>
      </c>
      <c r="E60" s="128" t="s">
        <v>490</v>
      </c>
      <c r="F60" s="128"/>
      <c r="G60" s="129" t="s">
        <v>490</v>
      </c>
      <c r="H60" s="131" t="s">
        <v>616</v>
      </c>
      <c r="I60" s="131" t="s">
        <v>490</v>
      </c>
      <c r="J60" s="131" t="s">
        <v>616</v>
      </c>
      <c r="K60" s="131" t="s">
        <v>616</v>
      </c>
      <c r="L60" s="132">
        <v>6778600</v>
      </c>
      <c r="M60" s="133">
        <v>906200</v>
      </c>
      <c r="N60" s="133" t="s">
        <v>525</v>
      </c>
      <c r="O60" s="133" t="s">
        <v>525</v>
      </c>
      <c r="P60" s="169">
        <v>40421</v>
      </c>
      <c r="Q60" s="139" t="s">
        <v>125</v>
      </c>
      <c r="R60" s="141">
        <v>85190</v>
      </c>
      <c r="S60" s="141" t="s">
        <v>276</v>
      </c>
      <c r="T60" s="142" t="s">
        <v>519</v>
      </c>
      <c r="U60" s="136" t="s">
        <v>733</v>
      </c>
    </row>
    <row r="61" spans="1:21" ht="18" hidden="1" customHeight="1" x14ac:dyDescent="0.25">
      <c r="A61" s="172" t="s">
        <v>496</v>
      </c>
      <c r="B61" s="166"/>
      <c r="C61" s="173"/>
      <c r="D61" s="173"/>
      <c r="E61" s="166"/>
      <c r="F61" s="166"/>
      <c r="G61" s="174" t="s">
        <v>490</v>
      </c>
      <c r="H61" s="175" t="s">
        <v>616</v>
      </c>
      <c r="I61" s="175" t="s">
        <v>616</v>
      </c>
      <c r="J61" s="131" t="s">
        <v>616</v>
      </c>
      <c r="K61" s="131" t="s">
        <v>616</v>
      </c>
      <c r="L61" s="176">
        <v>1247000</v>
      </c>
      <c r="M61" s="168" t="s">
        <v>525</v>
      </c>
      <c r="N61" s="168">
        <v>644600</v>
      </c>
      <c r="O61" s="168">
        <v>11500</v>
      </c>
      <c r="P61" s="177">
        <v>40816</v>
      </c>
      <c r="Q61" s="178">
        <v>8</v>
      </c>
      <c r="R61" s="179">
        <v>49520</v>
      </c>
      <c r="S61" s="179" t="s">
        <v>734</v>
      </c>
      <c r="T61" s="180" t="s">
        <v>519</v>
      </c>
      <c r="U61" s="136"/>
    </row>
    <row r="62" spans="1:21" ht="18" hidden="1" customHeight="1" x14ac:dyDescent="0.2">
      <c r="A62" s="136" t="s">
        <v>279</v>
      </c>
      <c r="B62" s="128"/>
      <c r="C62" s="128"/>
      <c r="D62" s="128" t="s">
        <v>490</v>
      </c>
      <c r="E62" s="128" t="s">
        <v>490</v>
      </c>
      <c r="F62" s="128"/>
      <c r="G62" s="129"/>
      <c r="H62" s="131" t="s">
        <v>616</v>
      </c>
      <c r="I62" s="131" t="s">
        <v>616</v>
      </c>
      <c r="J62" s="131" t="s">
        <v>616</v>
      </c>
      <c r="K62" s="131" t="s">
        <v>616</v>
      </c>
      <c r="L62" s="132" t="s">
        <v>525</v>
      </c>
      <c r="M62" s="133" t="s">
        <v>525</v>
      </c>
      <c r="N62" s="133">
        <v>993800</v>
      </c>
      <c r="O62" s="133">
        <v>4900</v>
      </c>
      <c r="P62" s="169">
        <v>40999</v>
      </c>
      <c r="Q62" s="139"/>
      <c r="R62" s="141">
        <v>71740</v>
      </c>
      <c r="S62" s="141" t="s">
        <v>280</v>
      </c>
      <c r="T62" s="142" t="s">
        <v>519</v>
      </c>
      <c r="U62" s="136" t="s">
        <v>735</v>
      </c>
    </row>
    <row r="63" spans="1:21" ht="18" hidden="1" customHeight="1" x14ac:dyDescent="0.25">
      <c r="A63" s="127" t="s">
        <v>809</v>
      </c>
      <c r="B63" s="131"/>
      <c r="C63" s="166" t="s">
        <v>490</v>
      </c>
      <c r="D63" s="166" t="s">
        <v>490</v>
      </c>
      <c r="E63" s="128"/>
      <c r="F63" s="128"/>
      <c r="G63" s="129"/>
      <c r="H63" s="131" t="s">
        <v>616</v>
      </c>
      <c r="I63" s="131" t="s">
        <v>616</v>
      </c>
      <c r="J63" s="131" t="s">
        <v>616</v>
      </c>
      <c r="K63" s="131" t="s">
        <v>616</v>
      </c>
      <c r="L63" s="132" t="s">
        <v>525</v>
      </c>
      <c r="M63" s="133" t="s">
        <v>525</v>
      </c>
      <c r="N63" s="133">
        <v>901500</v>
      </c>
      <c r="O63" s="133">
        <v>9800</v>
      </c>
      <c r="P63" s="169">
        <v>40724</v>
      </c>
      <c r="Q63" s="139">
        <v>13</v>
      </c>
      <c r="R63" s="141">
        <v>50450</v>
      </c>
      <c r="S63" s="141" t="s">
        <v>215</v>
      </c>
      <c r="T63" s="142" t="s">
        <v>519</v>
      </c>
      <c r="U63" s="197" t="s">
        <v>810</v>
      </c>
    </row>
    <row r="64" spans="1:21" ht="18" hidden="1" customHeight="1" x14ac:dyDescent="0.2">
      <c r="A64" s="127" t="s">
        <v>262</v>
      </c>
      <c r="B64" s="131"/>
      <c r="C64" s="128" t="s">
        <v>490</v>
      </c>
      <c r="D64" s="128"/>
      <c r="E64" s="128"/>
      <c r="F64" s="128"/>
      <c r="G64" s="129"/>
      <c r="H64" s="131" t="s">
        <v>616</v>
      </c>
      <c r="I64" s="131" t="s">
        <v>616</v>
      </c>
      <c r="J64" s="131" t="s">
        <v>616</v>
      </c>
      <c r="K64" s="131" t="s">
        <v>616</v>
      </c>
      <c r="L64" s="132">
        <v>4360000</v>
      </c>
      <c r="M64" s="133">
        <v>600000</v>
      </c>
      <c r="N64" s="133">
        <v>5317500</v>
      </c>
      <c r="O64" s="181">
        <v>877800</v>
      </c>
      <c r="P64" s="182">
        <v>40816</v>
      </c>
      <c r="Q64" s="139">
        <v>24</v>
      </c>
      <c r="R64" s="141">
        <v>12200</v>
      </c>
      <c r="S64" s="141" t="s">
        <v>263</v>
      </c>
      <c r="T64" s="142" t="s">
        <v>519</v>
      </c>
      <c r="U64" s="136" t="s">
        <v>736</v>
      </c>
    </row>
    <row r="65" spans="1:24" ht="18" hidden="1" customHeight="1" x14ac:dyDescent="0.2">
      <c r="A65" s="127" t="s">
        <v>368</v>
      </c>
      <c r="B65" s="131"/>
      <c r="C65" s="131"/>
      <c r="D65" s="131"/>
      <c r="E65" s="131" t="s">
        <v>490</v>
      </c>
      <c r="F65" s="131"/>
      <c r="G65" s="163" t="s">
        <v>490</v>
      </c>
      <c r="H65" s="131" t="s">
        <v>616</v>
      </c>
      <c r="I65" s="131" t="s">
        <v>616</v>
      </c>
      <c r="J65" s="131" t="s">
        <v>616</v>
      </c>
      <c r="K65" s="131" t="s">
        <v>616</v>
      </c>
      <c r="L65" s="137">
        <v>657000</v>
      </c>
      <c r="M65" s="183" t="s">
        <v>525</v>
      </c>
      <c r="N65" s="138">
        <v>572600</v>
      </c>
      <c r="O65" s="183" t="s">
        <v>525</v>
      </c>
      <c r="P65" s="184">
        <v>40847</v>
      </c>
      <c r="Q65" s="164">
        <v>8</v>
      </c>
      <c r="R65" s="134">
        <v>71170</v>
      </c>
      <c r="S65" s="134" t="s">
        <v>369</v>
      </c>
      <c r="T65" s="135" t="s">
        <v>519</v>
      </c>
      <c r="U65" s="136" t="s">
        <v>737</v>
      </c>
    </row>
    <row r="66" spans="1:24" ht="18" hidden="1" customHeight="1" x14ac:dyDescent="0.25">
      <c r="A66" s="172" t="s">
        <v>497</v>
      </c>
      <c r="B66" s="166"/>
      <c r="C66" s="173"/>
      <c r="D66" s="173"/>
      <c r="E66" s="166" t="s">
        <v>490</v>
      </c>
      <c r="F66" s="166"/>
      <c r="G66" s="174" t="s">
        <v>490</v>
      </c>
      <c r="H66" s="175" t="s">
        <v>616</v>
      </c>
      <c r="I66" s="175" t="s">
        <v>616</v>
      </c>
      <c r="J66" s="131" t="s">
        <v>616</v>
      </c>
      <c r="K66" s="131" t="s">
        <v>616</v>
      </c>
      <c r="L66" s="176">
        <v>3169900</v>
      </c>
      <c r="M66" s="168" t="s">
        <v>525</v>
      </c>
      <c r="N66" s="168" t="s">
        <v>525</v>
      </c>
      <c r="O66" s="168" t="s">
        <v>525</v>
      </c>
      <c r="P66" s="177">
        <v>41274</v>
      </c>
      <c r="Q66" s="178">
        <v>29</v>
      </c>
      <c r="R66" s="179">
        <v>22200</v>
      </c>
      <c r="S66" s="179" t="s">
        <v>738</v>
      </c>
      <c r="T66" s="180" t="s">
        <v>519</v>
      </c>
      <c r="U66" s="136" t="s">
        <v>739</v>
      </c>
    </row>
    <row r="67" spans="1:24" ht="18" hidden="1" customHeight="1" x14ac:dyDescent="0.2">
      <c r="A67" s="136" t="s">
        <v>370</v>
      </c>
      <c r="B67" s="128"/>
      <c r="C67" s="128"/>
      <c r="D67" s="128"/>
      <c r="E67" s="128"/>
      <c r="F67" s="128"/>
      <c r="G67" s="129"/>
      <c r="H67" s="131" t="s">
        <v>616</v>
      </c>
      <c r="I67" s="131" t="s">
        <v>616</v>
      </c>
      <c r="J67" s="131" t="s">
        <v>616</v>
      </c>
      <c r="K67" s="131" t="s">
        <v>616</v>
      </c>
      <c r="L67" s="132" t="s">
        <v>576</v>
      </c>
      <c r="M67" s="133" t="s">
        <v>576</v>
      </c>
      <c r="N67" s="133" t="s">
        <v>576</v>
      </c>
      <c r="O67" s="133" t="s">
        <v>576</v>
      </c>
      <c r="P67" s="169" t="s">
        <v>576</v>
      </c>
      <c r="Q67" s="139"/>
      <c r="R67" s="141">
        <v>43350</v>
      </c>
      <c r="S67" s="141" t="s">
        <v>371</v>
      </c>
      <c r="T67" s="142" t="s">
        <v>519</v>
      </c>
      <c r="U67" s="136"/>
    </row>
    <row r="68" spans="1:24" ht="18" hidden="1" customHeight="1" x14ac:dyDescent="0.2">
      <c r="A68" s="136" t="s">
        <v>740</v>
      </c>
      <c r="B68" s="128"/>
      <c r="C68" s="128"/>
      <c r="D68" s="128" t="s">
        <v>490</v>
      </c>
      <c r="E68" s="128" t="s">
        <v>490</v>
      </c>
      <c r="F68" s="128"/>
      <c r="G68" s="129"/>
      <c r="H68" s="131" t="s">
        <v>616</v>
      </c>
      <c r="I68" s="131" t="s">
        <v>616</v>
      </c>
      <c r="J68" s="131" t="s">
        <v>616</v>
      </c>
      <c r="K68" s="131" t="s">
        <v>616</v>
      </c>
      <c r="L68" s="132">
        <v>7990000</v>
      </c>
      <c r="M68" s="133">
        <v>10000</v>
      </c>
      <c r="N68" s="133">
        <v>9667900</v>
      </c>
      <c r="O68" s="133">
        <v>602100</v>
      </c>
      <c r="P68" s="169">
        <v>40816</v>
      </c>
      <c r="Q68" s="139">
        <v>51</v>
      </c>
      <c r="R68" s="141">
        <v>62870</v>
      </c>
      <c r="S68" s="141" t="s">
        <v>282</v>
      </c>
      <c r="T68" s="142" t="s">
        <v>519</v>
      </c>
      <c r="U68" s="136" t="s">
        <v>741</v>
      </c>
    </row>
    <row r="69" spans="1:24" s="5" customFormat="1" ht="18" hidden="1" customHeight="1" x14ac:dyDescent="0.2">
      <c r="A69" s="127" t="s">
        <v>552</v>
      </c>
      <c r="B69" s="131"/>
      <c r="C69" s="128"/>
      <c r="D69" s="128" t="s">
        <v>490</v>
      </c>
      <c r="E69" s="128" t="s">
        <v>490</v>
      </c>
      <c r="F69" s="128"/>
      <c r="G69" s="129" t="s">
        <v>490</v>
      </c>
      <c r="H69" s="131" t="s">
        <v>490</v>
      </c>
      <c r="I69" s="131" t="s">
        <v>616</v>
      </c>
      <c r="J69" s="131" t="s">
        <v>616</v>
      </c>
      <c r="K69" s="131" t="s">
        <v>616</v>
      </c>
      <c r="L69" s="132">
        <v>789000</v>
      </c>
      <c r="M69" s="133">
        <v>122000</v>
      </c>
      <c r="N69" s="133">
        <v>1105300</v>
      </c>
      <c r="O69" s="133" t="s">
        <v>525</v>
      </c>
      <c r="P69" s="169">
        <v>40816</v>
      </c>
      <c r="Q69" s="139">
        <v>9</v>
      </c>
      <c r="R69" s="141">
        <v>80150</v>
      </c>
      <c r="S69" s="141" t="s">
        <v>432</v>
      </c>
      <c r="T69" s="142" t="s">
        <v>519</v>
      </c>
      <c r="U69" s="136" t="s">
        <v>742</v>
      </c>
      <c r="V69"/>
      <c r="W69"/>
      <c r="X69"/>
    </row>
    <row r="70" spans="1:24" s="5" customFormat="1" ht="18" hidden="1" customHeight="1" x14ac:dyDescent="0.2">
      <c r="A70" s="127" t="s">
        <v>216</v>
      </c>
      <c r="B70" s="131"/>
      <c r="C70" s="128"/>
      <c r="D70" s="128"/>
      <c r="E70" s="128"/>
      <c r="F70" s="128"/>
      <c r="G70" s="129" t="s">
        <v>490</v>
      </c>
      <c r="H70" s="131" t="s">
        <v>490</v>
      </c>
      <c r="I70" s="131" t="s">
        <v>616</v>
      </c>
      <c r="J70" s="131" t="s">
        <v>490</v>
      </c>
      <c r="K70" s="131" t="s">
        <v>616</v>
      </c>
      <c r="L70" s="132">
        <v>11524800</v>
      </c>
      <c r="M70" s="133">
        <v>1134700</v>
      </c>
      <c r="N70" s="133">
        <v>14558200</v>
      </c>
      <c r="O70" s="133">
        <v>1589700</v>
      </c>
      <c r="P70" s="169">
        <v>40633</v>
      </c>
      <c r="Q70" s="139">
        <v>37</v>
      </c>
      <c r="R70" s="141">
        <v>72550</v>
      </c>
      <c r="S70" s="141" t="s">
        <v>217</v>
      </c>
      <c r="T70" s="142" t="s">
        <v>519</v>
      </c>
      <c r="U70" s="136" t="s">
        <v>743</v>
      </c>
      <c r="V70"/>
      <c r="W70"/>
      <c r="X70"/>
    </row>
    <row r="71" spans="1:24" ht="18" hidden="1" customHeight="1" x14ac:dyDescent="0.2">
      <c r="A71" s="127" t="s">
        <v>439</v>
      </c>
      <c r="B71" s="131"/>
      <c r="C71" s="128"/>
      <c r="D71" s="128" t="s">
        <v>490</v>
      </c>
      <c r="E71" s="128" t="s">
        <v>490</v>
      </c>
      <c r="F71" s="128"/>
      <c r="G71" s="129"/>
      <c r="H71" s="131" t="s">
        <v>616</v>
      </c>
      <c r="I71" s="131" t="s">
        <v>616</v>
      </c>
      <c r="J71" s="131" t="s">
        <v>616</v>
      </c>
      <c r="K71" s="131" t="s">
        <v>616</v>
      </c>
      <c r="L71" s="132">
        <v>5051000</v>
      </c>
      <c r="M71" s="133">
        <v>73400</v>
      </c>
      <c r="N71" s="133">
        <v>5865700</v>
      </c>
      <c r="O71" s="133">
        <v>43800</v>
      </c>
      <c r="P71" s="169">
        <v>40724</v>
      </c>
      <c r="Q71" s="139">
        <v>34</v>
      </c>
      <c r="R71" s="141">
        <v>85700</v>
      </c>
      <c r="S71" s="141" t="s">
        <v>440</v>
      </c>
      <c r="T71" s="142" t="s">
        <v>519</v>
      </c>
      <c r="U71" s="136"/>
    </row>
    <row r="72" spans="1:24" ht="18" hidden="1" customHeight="1" x14ac:dyDescent="0.2">
      <c r="A72" s="136" t="s">
        <v>283</v>
      </c>
      <c r="B72" s="128"/>
      <c r="C72" s="128"/>
      <c r="D72" s="128" t="s">
        <v>490</v>
      </c>
      <c r="E72" s="128" t="s">
        <v>490</v>
      </c>
      <c r="F72" s="128"/>
      <c r="G72" s="129" t="s">
        <v>490</v>
      </c>
      <c r="H72" s="131" t="s">
        <v>490</v>
      </c>
      <c r="I72" s="131" t="s">
        <v>490</v>
      </c>
      <c r="J72" s="131" t="s">
        <v>616</v>
      </c>
      <c r="K72" s="131" t="s">
        <v>616</v>
      </c>
      <c r="L72" s="132">
        <v>5630000</v>
      </c>
      <c r="M72" s="181" t="s">
        <v>525</v>
      </c>
      <c r="N72" s="133">
        <v>6143300</v>
      </c>
      <c r="O72" s="181" t="s">
        <v>525</v>
      </c>
      <c r="P72" s="182">
        <v>40816</v>
      </c>
      <c r="Q72" s="139">
        <v>32</v>
      </c>
      <c r="R72" s="141">
        <v>80290</v>
      </c>
      <c r="S72" s="141" t="s">
        <v>284</v>
      </c>
      <c r="T72" s="142" t="s">
        <v>519</v>
      </c>
      <c r="U72" s="136" t="s">
        <v>744</v>
      </c>
    </row>
    <row r="73" spans="1:24" ht="18" hidden="1" customHeight="1" x14ac:dyDescent="0.2">
      <c r="A73" s="127" t="s">
        <v>204</v>
      </c>
      <c r="B73" s="131" t="s">
        <v>490</v>
      </c>
      <c r="C73" s="128"/>
      <c r="D73" s="128"/>
      <c r="E73" s="128"/>
      <c r="F73" s="128"/>
      <c r="G73" s="129"/>
      <c r="H73" s="131" t="s">
        <v>616</v>
      </c>
      <c r="I73" s="131" t="s">
        <v>616</v>
      </c>
      <c r="J73" s="131" t="s">
        <v>616</v>
      </c>
      <c r="K73" s="131" t="s">
        <v>616</v>
      </c>
      <c r="L73" s="185" t="s">
        <v>525</v>
      </c>
      <c r="M73" s="181" t="s">
        <v>525</v>
      </c>
      <c r="N73" s="181" t="s">
        <v>525</v>
      </c>
      <c r="O73" s="181" t="s">
        <v>525</v>
      </c>
      <c r="P73" s="182"/>
      <c r="Q73" s="139" t="s">
        <v>118</v>
      </c>
      <c r="R73" s="186">
        <v>2301</v>
      </c>
      <c r="S73" s="141" t="s">
        <v>205</v>
      </c>
      <c r="T73" s="142" t="s">
        <v>519</v>
      </c>
      <c r="U73" s="197" t="s">
        <v>745</v>
      </c>
    </row>
    <row r="74" spans="1:24" ht="18" hidden="1" customHeight="1" x14ac:dyDescent="0.2">
      <c r="A74" s="136" t="s">
        <v>285</v>
      </c>
      <c r="B74" s="128"/>
      <c r="C74" s="128"/>
      <c r="D74" s="128" t="s">
        <v>490</v>
      </c>
      <c r="E74" s="128" t="s">
        <v>490</v>
      </c>
      <c r="F74" s="128"/>
      <c r="G74" s="129"/>
      <c r="H74" s="131" t="s">
        <v>616</v>
      </c>
      <c r="I74" s="131" t="s">
        <v>490</v>
      </c>
      <c r="J74" s="131" t="s">
        <v>616</v>
      </c>
      <c r="K74" s="131" t="s">
        <v>616</v>
      </c>
      <c r="L74" s="132">
        <v>4410900</v>
      </c>
      <c r="M74" s="133">
        <v>78400</v>
      </c>
      <c r="N74" s="133" t="s">
        <v>525</v>
      </c>
      <c r="O74" s="133" t="s">
        <v>525</v>
      </c>
      <c r="P74" s="169">
        <v>40543</v>
      </c>
      <c r="Q74" s="139">
        <v>47</v>
      </c>
      <c r="R74" s="141">
        <v>87120</v>
      </c>
      <c r="S74" s="141" t="s">
        <v>286</v>
      </c>
      <c r="T74" s="142" t="s">
        <v>519</v>
      </c>
      <c r="U74" s="136" t="s">
        <v>746</v>
      </c>
    </row>
    <row r="75" spans="1:24" ht="18" hidden="1" customHeight="1" x14ac:dyDescent="0.2">
      <c r="A75" s="136" t="s">
        <v>1030</v>
      </c>
      <c r="B75" s="128"/>
      <c r="C75" s="128"/>
      <c r="D75" s="128"/>
      <c r="E75" s="128" t="s">
        <v>490</v>
      </c>
      <c r="F75" s="128"/>
      <c r="G75" s="129"/>
      <c r="H75" s="131" t="s">
        <v>616</v>
      </c>
      <c r="I75" s="131" t="s">
        <v>616</v>
      </c>
      <c r="J75" s="131" t="s">
        <v>616</v>
      </c>
      <c r="K75" s="131" t="s">
        <v>616</v>
      </c>
      <c r="L75" s="132">
        <v>3416900</v>
      </c>
      <c r="M75" s="133" t="s">
        <v>525</v>
      </c>
      <c r="N75" s="133">
        <v>3913900</v>
      </c>
      <c r="O75" s="133" t="s">
        <v>525</v>
      </c>
      <c r="P75" s="169">
        <v>40786</v>
      </c>
      <c r="Q75" s="139">
        <v>21</v>
      </c>
      <c r="R75" s="141">
        <v>50500</v>
      </c>
      <c r="S75" s="141" t="s">
        <v>1031</v>
      </c>
      <c r="T75" s="142" t="s">
        <v>519</v>
      </c>
      <c r="U75" s="136"/>
    </row>
    <row r="76" spans="1:24" ht="18" hidden="1" customHeight="1" x14ac:dyDescent="0.2">
      <c r="A76" s="127" t="s">
        <v>442</v>
      </c>
      <c r="B76" s="131"/>
      <c r="C76" s="128"/>
      <c r="D76" s="128" t="s">
        <v>490</v>
      </c>
      <c r="E76" s="128" t="s">
        <v>490</v>
      </c>
      <c r="F76" s="128" t="s">
        <v>490</v>
      </c>
      <c r="G76" s="129"/>
      <c r="H76" s="131" t="s">
        <v>490</v>
      </c>
      <c r="I76" s="131" t="s">
        <v>616</v>
      </c>
      <c r="J76" s="131" t="s">
        <v>616</v>
      </c>
      <c r="K76" s="131" t="s">
        <v>616</v>
      </c>
      <c r="L76" s="132">
        <v>3120700</v>
      </c>
      <c r="M76" s="133">
        <v>578900</v>
      </c>
      <c r="N76" s="133" t="s">
        <v>525</v>
      </c>
      <c r="O76" s="133" t="s">
        <v>525</v>
      </c>
      <c r="P76" s="169">
        <v>40543</v>
      </c>
      <c r="Q76" s="139">
        <v>26</v>
      </c>
      <c r="R76" s="171" t="s">
        <v>334</v>
      </c>
      <c r="S76" s="141" t="s">
        <v>443</v>
      </c>
      <c r="T76" s="142" t="s">
        <v>519</v>
      </c>
      <c r="U76" s="136" t="s">
        <v>747</v>
      </c>
    </row>
    <row r="77" spans="1:24" ht="18" hidden="1" customHeight="1" x14ac:dyDescent="0.2">
      <c r="A77" s="136" t="s">
        <v>372</v>
      </c>
      <c r="B77" s="128"/>
      <c r="C77" s="128"/>
      <c r="D77" s="128"/>
      <c r="E77" s="128" t="s">
        <v>490</v>
      </c>
      <c r="F77" s="128" t="s">
        <v>490</v>
      </c>
      <c r="G77" s="129" t="s">
        <v>490</v>
      </c>
      <c r="H77" s="131" t="s">
        <v>616</v>
      </c>
      <c r="I77" s="131" t="s">
        <v>616</v>
      </c>
      <c r="J77" s="131" t="s">
        <v>616</v>
      </c>
      <c r="K77" s="131" t="s">
        <v>616</v>
      </c>
      <c r="L77" s="132" t="s">
        <v>525</v>
      </c>
      <c r="M77" s="133" t="s">
        <v>525</v>
      </c>
      <c r="N77" s="133" t="s">
        <v>525</v>
      </c>
      <c r="O77" s="133" t="s">
        <v>525</v>
      </c>
      <c r="P77" s="169"/>
      <c r="Q77" s="139">
        <v>45</v>
      </c>
      <c r="R77" s="141">
        <v>35150</v>
      </c>
      <c r="S77" s="141" t="s">
        <v>373</v>
      </c>
      <c r="T77" s="142" t="s">
        <v>519</v>
      </c>
      <c r="U77" s="136"/>
    </row>
    <row r="78" spans="1:24" ht="18" hidden="1" customHeight="1" x14ac:dyDescent="0.2">
      <c r="A78" s="127" t="s">
        <v>287</v>
      </c>
      <c r="B78" s="131"/>
      <c r="C78" s="131"/>
      <c r="D78" s="131" t="s">
        <v>490</v>
      </c>
      <c r="E78" s="131" t="s">
        <v>490</v>
      </c>
      <c r="F78" s="131"/>
      <c r="G78" s="163"/>
      <c r="H78" s="131" t="s">
        <v>490</v>
      </c>
      <c r="I78" s="131" t="s">
        <v>616</v>
      </c>
      <c r="J78" s="131" t="s">
        <v>616</v>
      </c>
      <c r="K78" s="131" t="s">
        <v>616</v>
      </c>
      <c r="L78" s="137">
        <v>6456600</v>
      </c>
      <c r="M78" s="138">
        <v>1809300</v>
      </c>
      <c r="N78" s="138">
        <v>6005400</v>
      </c>
      <c r="O78" s="138">
        <v>745400</v>
      </c>
      <c r="P78" s="170">
        <v>40908</v>
      </c>
      <c r="Q78" s="164">
        <v>33</v>
      </c>
      <c r="R78" s="165">
        <v>7210</v>
      </c>
      <c r="S78" s="134" t="s">
        <v>288</v>
      </c>
      <c r="T78" s="142" t="s">
        <v>519</v>
      </c>
      <c r="U78" s="136" t="s">
        <v>748</v>
      </c>
    </row>
    <row r="79" spans="1:24" ht="18" hidden="1" customHeight="1" x14ac:dyDescent="0.2">
      <c r="A79" s="136" t="s">
        <v>374</v>
      </c>
      <c r="B79" s="128"/>
      <c r="C79" s="128"/>
      <c r="D79" s="128"/>
      <c r="E79" s="128"/>
      <c r="F79" s="128"/>
      <c r="G79" s="129" t="s">
        <v>490</v>
      </c>
      <c r="H79" s="131" t="s">
        <v>616</v>
      </c>
      <c r="I79" s="131" t="s">
        <v>616</v>
      </c>
      <c r="J79" s="131" t="s">
        <v>616</v>
      </c>
      <c r="K79" s="131" t="s">
        <v>616</v>
      </c>
      <c r="L79" s="132">
        <v>734200</v>
      </c>
      <c r="M79" s="133">
        <v>2600</v>
      </c>
      <c r="N79" s="133">
        <v>835900</v>
      </c>
      <c r="O79" s="133">
        <v>3200</v>
      </c>
      <c r="P79" s="169">
        <v>40908</v>
      </c>
      <c r="Q79" s="139"/>
      <c r="R79" s="141">
        <v>64121</v>
      </c>
      <c r="S79" s="141" t="s">
        <v>375</v>
      </c>
      <c r="T79" s="142" t="s">
        <v>519</v>
      </c>
      <c r="U79" s="136" t="s">
        <v>749</v>
      </c>
    </row>
    <row r="80" spans="1:24" ht="18" hidden="1" customHeight="1" x14ac:dyDescent="0.25">
      <c r="A80" s="187" t="s">
        <v>498</v>
      </c>
      <c r="B80" s="175"/>
      <c r="C80" s="173"/>
      <c r="D80" s="173"/>
      <c r="E80" s="166"/>
      <c r="F80" s="166" t="s">
        <v>490</v>
      </c>
      <c r="G80" s="174"/>
      <c r="H80" s="175" t="s">
        <v>616</v>
      </c>
      <c r="I80" s="175" t="s">
        <v>616</v>
      </c>
      <c r="J80" s="131" t="s">
        <v>616</v>
      </c>
      <c r="K80" s="131" t="s">
        <v>616</v>
      </c>
      <c r="L80" s="176" t="s">
        <v>576</v>
      </c>
      <c r="M80" s="168" t="s">
        <v>576</v>
      </c>
      <c r="N80" s="168" t="s">
        <v>576</v>
      </c>
      <c r="O80" s="168" t="s">
        <v>576</v>
      </c>
      <c r="P80" s="177" t="s">
        <v>576</v>
      </c>
      <c r="Q80" s="178"/>
      <c r="R80" s="179">
        <v>62140</v>
      </c>
      <c r="S80" s="179" t="s">
        <v>532</v>
      </c>
      <c r="T80" s="180" t="s">
        <v>519</v>
      </c>
      <c r="U80" s="136"/>
    </row>
    <row r="81" spans="1:24" ht="18" hidden="1" customHeight="1" x14ac:dyDescent="0.2">
      <c r="A81" s="127" t="s">
        <v>557</v>
      </c>
      <c r="B81" s="131"/>
      <c r="C81" s="131"/>
      <c r="D81" s="131" t="s">
        <v>490</v>
      </c>
      <c r="E81" s="131"/>
      <c r="F81" s="131"/>
      <c r="G81" s="163"/>
      <c r="H81" s="131" t="s">
        <v>490</v>
      </c>
      <c r="I81" s="131" t="s">
        <v>616</v>
      </c>
      <c r="J81" s="131" t="s">
        <v>616</v>
      </c>
      <c r="K81" s="131" t="s">
        <v>616</v>
      </c>
      <c r="L81" s="137" t="s">
        <v>525</v>
      </c>
      <c r="M81" s="138" t="s">
        <v>525</v>
      </c>
      <c r="N81" s="138" t="s">
        <v>525</v>
      </c>
      <c r="O81" s="138" t="s">
        <v>525</v>
      </c>
      <c r="P81" s="170">
        <v>39721</v>
      </c>
      <c r="Q81" s="164"/>
      <c r="R81" s="165">
        <v>57430</v>
      </c>
      <c r="S81" s="134" t="s">
        <v>558</v>
      </c>
      <c r="T81" s="142" t="s">
        <v>519</v>
      </c>
      <c r="U81" s="136"/>
    </row>
    <row r="82" spans="1:24" ht="18" hidden="1" customHeight="1" x14ac:dyDescent="0.2">
      <c r="A82" s="127" t="s">
        <v>401</v>
      </c>
      <c r="B82" s="131" t="s">
        <v>490</v>
      </c>
      <c r="C82" s="128" t="s">
        <v>490</v>
      </c>
      <c r="D82" s="128"/>
      <c r="E82" s="128"/>
      <c r="F82" s="128"/>
      <c r="G82" s="129"/>
      <c r="H82" s="131" t="s">
        <v>490</v>
      </c>
      <c r="I82" s="131" t="s">
        <v>490</v>
      </c>
      <c r="J82" s="131" t="s">
        <v>490</v>
      </c>
      <c r="K82" s="131" t="s">
        <v>616</v>
      </c>
      <c r="L82" s="132" t="s">
        <v>525</v>
      </c>
      <c r="M82" s="133" t="s">
        <v>525</v>
      </c>
      <c r="N82" s="133" t="s">
        <v>525</v>
      </c>
      <c r="O82" s="133" t="s">
        <v>525</v>
      </c>
      <c r="P82" s="169" t="s">
        <v>525</v>
      </c>
      <c r="Q82" s="139">
        <v>45</v>
      </c>
      <c r="R82" s="141">
        <v>19460</v>
      </c>
      <c r="S82" s="141" t="s">
        <v>402</v>
      </c>
      <c r="T82" s="142" t="s">
        <v>519</v>
      </c>
      <c r="U82" s="136" t="s">
        <v>750</v>
      </c>
    </row>
    <row r="83" spans="1:24" ht="18" hidden="1" customHeight="1" x14ac:dyDescent="0.2">
      <c r="A83" s="127" t="s">
        <v>162</v>
      </c>
      <c r="B83" s="131" t="s">
        <v>490</v>
      </c>
      <c r="C83" s="131" t="s">
        <v>490</v>
      </c>
      <c r="D83" s="131"/>
      <c r="E83" s="131"/>
      <c r="F83" s="131"/>
      <c r="G83" s="163"/>
      <c r="H83" s="131" t="s">
        <v>616</v>
      </c>
      <c r="I83" s="131" t="s">
        <v>616</v>
      </c>
      <c r="J83" s="131" t="s">
        <v>616</v>
      </c>
      <c r="K83" s="131" t="s">
        <v>616</v>
      </c>
      <c r="L83" s="137">
        <v>1724000</v>
      </c>
      <c r="M83" s="183" t="s">
        <v>525</v>
      </c>
      <c r="N83" s="138" t="s">
        <v>525</v>
      </c>
      <c r="O83" s="138" t="s">
        <v>525</v>
      </c>
      <c r="P83" s="169">
        <v>40451</v>
      </c>
      <c r="Q83" s="164">
        <v>16</v>
      </c>
      <c r="R83" s="134">
        <v>35137</v>
      </c>
      <c r="S83" s="134" t="s">
        <v>163</v>
      </c>
      <c r="T83" s="135" t="s">
        <v>519</v>
      </c>
      <c r="U83" s="136" t="s">
        <v>751</v>
      </c>
    </row>
    <row r="84" spans="1:24" ht="18" hidden="1" customHeight="1" x14ac:dyDescent="0.2">
      <c r="A84" s="127" t="s">
        <v>436</v>
      </c>
      <c r="B84" s="131"/>
      <c r="C84" s="128"/>
      <c r="D84" s="128"/>
      <c r="E84" s="128" t="s">
        <v>490</v>
      </c>
      <c r="F84" s="128"/>
      <c r="G84" s="129" t="s">
        <v>490</v>
      </c>
      <c r="H84" s="131" t="s">
        <v>616</v>
      </c>
      <c r="I84" s="131" t="s">
        <v>616</v>
      </c>
      <c r="J84" s="131" t="s">
        <v>616</v>
      </c>
      <c r="K84" s="131" t="s">
        <v>616</v>
      </c>
      <c r="L84" s="132">
        <v>3788000</v>
      </c>
      <c r="M84" s="133">
        <v>3000</v>
      </c>
      <c r="N84" s="133">
        <v>3508600</v>
      </c>
      <c r="O84" s="133" t="s">
        <v>525</v>
      </c>
      <c r="P84" s="169">
        <v>40694</v>
      </c>
      <c r="Q84" s="139">
        <v>25</v>
      </c>
      <c r="R84" s="141">
        <v>50600</v>
      </c>
      <c r="S84" s="141" t="s">
        <v>437</v>
      </c>
      <c r="T84" s="142" t="s">
        <v>519</v>
      </c>
      <c r="U84" s="136" t="s">
        <v>752</v>
      </c>
    </row>
    <row r="85" spans="1:24" ht="18" hidden="1" customHeight="1" x14ac:dyDescent="0.2">
      <c r="A85" s="127" t="s">
        <v>433</v>
      </c>
      <c r="B85" s="131"/>
      <c r="C85" s="128"/>
      <c r="D85" s="128"/>
      <c r="E85" s="128" t="s">
        <v>490</v>
      </c>
      <c r="F85" s="128"/>
      <c r="G85" s="129"/>
      <c r="H85" s="131" t="s">
        <v>616</v>
      </c>
      <c r="I85" s="131" t="s">
        <v>616</v>
      </c>
      <c r="J85" s="131" t="s">
        <v>616</v>
      </c>
      <c r="K85" s="131" t="s">
        <v>616</v>
      </c>
      <c r="L85" s="132">
        <v>1223000</v>
      </c>
      <c r="M85" s="133">
        <v>76000</v>
      </c>
      <c r="N85" s="133">
        <v>1761300</v>
      </c>
      <c r="O85" s="133">
        <v>160100</v>
      </c>
      <c r="P85" s="169">
        <v>40816</v>
      </c>
      <c r="Q85" s="139">
        <v>10</v>
      </c>
      <c r="R85" s="141">
        <v>59360</v>
      </c>
      <c r="S85" s="141" t="s">
        <v>434</v>
      </c>
      <c r="T85" s="142" t="s">
        <v>519</v>
      </c>
      <c r="U85" s="136"/>
    </row>
    <row r="86" spans="1:24" ht="18" hidden="1" customHeight="1" x14ac:dyDescent="0.2">
      <c r="A86" s="136" t="s">
        <v>467</v>
      </c>
      <c r="B86" s="128"/>
      <c r="C86" s="128"/>
      <c r="D86" s="128" t="s">
        <v>490</v>
      </c>
      <c r="E86" s="128" t="s">
        <v>490</v>
      </c>
      <c r="F86" s="128"/>
      <c r="G86" s="129"/>
      <c r="H86" s="131" t="s">
        <v>616</v>
      </c>
      <c r="I86" s="131" t="s">
        <v>616</v>
      </c>
      <c r="J86" s="131" t="s">
        <v>616</v>
      </c>
      <c r="K86" s="131" t="s">
        <v>616</v>
      </c>
      <c r="L86" s="132">
        <v>12660300</v>
      </c>
      <c r="M86" s="133">
        <v>2927500</v>
      </c>
      <c r="N86" s="133">
        <v>12840200</v>
      </c>
      <c r="O86" s="133">
        <v>2754900</v>
      </c>
      <c r="P86" s="169">
        <v>40908</v>
      </c>
      <c r="Q86" s="139">
        <v>68</v>
      </c>
      <c r="R86" s="141">
        <v>38260</v>
      </c>
      <c r="S86" s="141" t="s">
        <v>468</v>
      </c>
      <c r="T86" s="142" t="s">
        <v>519</v>
      </c>
      <c r="U86" s="136" t="s">
        <v>753</v>
      </c>
    </row>
    <row r="87" spans="1:24" ht="18" hidden="1" customHeight="1" x14ac:dyDescent="0.2">
      <c r="A87" s="127" t="s">
        <v>450</v>
      </c>
      <c r="B87" s="131"/>
      <c r="C87" s="131"/>
      <c r="D87" s="131"/>
      <c r="E87" s="131" t="s">
        <v>490</v>
      </c>
      <c r="F87" s="131"/>
      <c r="G87" s="163"/>
      <c r="H87" s="131" t="s">
        <v>616</v>
      </c>
      <c r="I87" s="131" t="s">
        <v>616</v>
      </c>
      <c r="J87" s="131" t="s">
        <v>616</v>
      </c>
      <c r="K87" s="131" t="s">
        <v>616</v>
      </c>
      <c r="L87" s="137">
        <v>1717900</v>
      </c>
      <c r="M87" s="181" t="s">
        <v>525</v>
      </c>
      <c r="N87" s="133" t="s">
        <v>525</v>
      </c>
      <c r="O87" s="133" t="s">
        <v>525</v>
      </c>
      <c r="P87" s="169" t="s">
        <v>525</v>
      </c>
      <c r="Q87" s="164">
        <v>18</v>
      </c>
      <c r="R87" s="134">
        <v>33490</v>
      </c>
      <c r="S87" s="134" t="s">
        <v>754</v>
      </c>
      <c r="T87" s="135" t="s">
        <v>519</v>
      </c>
      <c r="U87" s="136" t="s">
        <v>755</v>
      </c>
    </row>
    <row r="88" spans="1:24" ht="18" hidden="1" customHeight="1" x14ac:dyDescent="0.2">
      <c r="A88" s="136" t="s">
        <v>376</v>
      </c>
      <c r="B88" s="128"/>
      <c r="C88" s="128"/>
      <c r="D88" s="128"/>
      <c r="E88" s="128" t="s">
        <v>490</v>
      </c>
      <c r="F88" s="128"/>
      <c r="G88" s="129"/>
      <c r="H88" s="131" t="s">
        <v>490</v>
      </c>
      <c r="I88" s="131" t="s">
        <v>490</v>
      </c>
      <c r="J88" s="131" t="s">
        <v>490</v>
      </c>
      <c r="K88" s="131" t="s">
        <v>616</v>
      </c>
      <c r="L88" s="132">
        <v>9160100</v>
      </c>
      <c r="M88" s="133">
        <v>772400</v>
      </c>
      <c r="N88" s="133">
        <v>11305000</v>
      </c>
      <c r="O88" s="133">
        <v>975900</v>
      </c>
      <c r="P88" s="169">
        <v>40908</v>
      </c>
      <c r="Q88" s="139">
        <v>49</v>
      </c>
      <c r="R88" s="141">
        <v>40800</v>
      </c>
      <c r="S88" s="141" t="s">
        <v>377</v>
      </c>
      <c r="T88" s="142" t="s">
        <v>519</v>
      </c>
      <c r="U88" s="136" t="s">
        <v>756</v>
      </c>
    </row>
    <row r="89" spans="1:24" ht="18" hidden="1" customHeight="1" x14ac:dyDescent="0.2">
      <c r="A89" s="136" t="s">
        <v>471</v>
      </c>
      <c r="B89" s="128" t="s">
        <v>490</v>
      </c>
      <c r="C89" s="128" t="s">
        <v>490</v>
      </c>
      <c r="D89" s="128"/>
      <c r="E89" s="128"/>
      <c r="F89" s="128"/>
      <c r="G89" s="129"/>
      <c r="H89" s="131" t="s">
        <v>490</v>
      </c>
      <c r="I89" s="131" t="s">
        <v>616</v>
      </c>
      <c r="J89" s="131" t="s">
        <v>616</v>
      </c>
      <c r="K89" s="131" t="s">
        <v>616</v>
      </c>
      <c r="L89" s="132">
        <v>8966900</v>
      </c>
      <c r="M89" s="133">
        <v>192000</v>
      </c>
      <c r="N89" s="133" t="s">
        <v>525</v>
      </c>
      <c r="O89" s="133" t="s">
        <v>525</v>
      </c>
      <c r="P89" s="169">
        <v>40543</v>
      </c>
      <c r="Q89" s="139">
        <v>48</v>
      </c>
      <c r="R89" s="141">
        <v>86170</v>
      </c>
      <c r="S89" s="141" t="s">
        <v>472</v>
      </c>
      <c r="T89" s="142" t="s">
        <v>519</v>
      </c>
      <c r="U89" s="136" t="s">
        <v>757</v>
      </c>
    </row>
    <row r="90" spans="1:24" ht="18" hidden="1" customHeight="1" x14ac:dyDescent="0.25">
      <c r="A90" s="127" t="s">
        <v>758</v>
      </c>
      <c r="B90" s="131"/>
      <c r="C90" s="166" t="s">
        <v>490</v>
      </c>
      <c r="D90" s="166"/>
      <c r="E90" s="128"/>
      <c r="F90" s="128"/>
      <c r="G90" s="129"/>
      <c r="H90" s="131" t="s">
        <v>616</v>
      </c>
      <c r="I90" s="131" t="s">
        <v>616</v>
      </c>
      <c r="J90" s="131" t="s">
        <v>616</v>
      </c>
      <c r="K90" s="131" t="s">
        <v>616</v>
      </c>
      <c r="L90" s="137" t="s">
        <v>525</v>
      </c>
      <c r="M90" s="138" t="s">
        <v>525</v>
      </c>
      <c r="N90" s="138">
        <v>2372700</v>
      </c>
      <c r="O90" s="138">
        <v>71500</v>
      </c>
      <c r="P90" s="170">
        <v>40816</v>
      </c>
      <c r="Q90" s="139">
        <v>30</v>
      </c>
      <c r="R90" s="141">
        <v>79170</v>
      </c>
      <c r="S90" s="141" t="s">
        <v>759</v>
      </c>
      <c r="T90" s="142" t="s">
        <v>519</v>
      </c>
      <c r="U90" s="136" t="s">
        <v>760</v>
      </c>
    </row>
    <row r="91" spans="1:24" s="4" customFormat="1" ht="18" hidden="1" customHeight="1" x14ac:dyDescent="0.2">
      <c r="A91" s="136" t="s">
        <v>218</v>
      </c>
      <c r="B91" s="128"/>
      <c r="C91" s="128"/>
      <c r="D91" s="128"/>
      <c r="E91" s="128"/>
      <c r="F91" s="128"/>
      <c r="G91" s="129" t="s">
        <v>490</v>
      </c>
      <c r="H91" s="131" t="s">
        <v>616</v>
      </c>
      <c r="I91" s="131" t="s">
        <v>616</v>
      </c>
      <c r="J91" s="131" t="s">
        <v>616</v>
      </c>
      <c r="K91" s="131" t="s">
        <v>616</v>
      </c>
      <c r="L91" s="132">
        <v>4103000</v>
      </c>
      <c r="M91" s="133">
        <v>204000</v>
      </c>
      <c r="N91" s="133">
        <v>4476800</v>
      </c>
      <c r="O91" s="133">
        <v>3400</v>
      </c>
      <c r="P91" s="169">
        <v>40724</v>
      </c>
      <c r="Q91" s="139">
        <v>40</v>
      </c>
      <c r="R91" s="141">
        <v>16230</v>
      </c>
      <c r="S91" s="141" t="s">
        <v>219</v>
      </c>
      <c r="T91" s="142" t="s">
        <v>519</v>
      </c>
      <c r="U91" s="136" t="s">
        <v>761</v>
      </c>
      <c r="V91"/>
      <c r="W91"/>
      <c r="X91"/>
    </row>
    <row r="92" spans="1:24" ht="18" hidden="1" customHeight="1" x14ac:dyDescent="0.2">
      <c r="A92" s="127" t="s">
        <v>510</v>
      </c>
      <c r="B92" s="131"/>
      <c r="C92" s="128"/>
      <c r="D92" s="128" t="s">
        <v>490</v>
      </c>
      <c r="E92" s="128"/>
      <c r="F92" s="128"/>
      <c r="G92" s="129"/>
      <c r="H92" s="131" t="s">
        <v>490</v>
      </c>
      <c r="I92" s="131" t="s">
        <v>616</v>
      </c>
      <c r="J92" s="131" t="s">
        <v>616</v>
      </c>
      <c r="K92" s="131" t="s">
        <v>616</v>
      </c>
      <c r="L92" s="132">
        <v>1951000</v>
      </c>
      <c r="M92" s="133">
        <v>180000</v>
      </c>
      <c r="N92" s="133">
        <v>1757800</v>
      </c>
      <c r="O92" s="133">
        <v>20300</v>
      </c>
      <c r="P92" s="169">
        <v>40816</v>
      </c>
      <c r="Q92" s="139">
        <v>14</v>
      </c>
      <c r="R92" s="141">
        <v>62310</v>
      </c>
      <c r="S92" s="141" t="s">
        <v>1</v>
      </c>
      <c r="T92" s="142" t="s">
        <v>519</v>
      </c>
      <c r="U92" s="136" t="s">
        <v>762</v>
      </c>
    </row>
    <row r="93" spans="1:24" ht="18" hidden="1" customHeight="1" x14ac:dyDescent="0.2">
      <c r="A93" s="127" t="s">
        <v>324</v>
      </c>
      <c r="B93" s="131" t="s">
        <v>490</v>
      </c>
      <c r="C93" s="128" t="s">
        <v>490</v>
      </c>
      <c r="D93" s="128"/>
      <c r="E93" s="128"/>
      <c r="F93" s="128"/>
      <c r="G93" s="129"/>
      <c r="H93" s="131" t="s">
        <v>490</v>
      </c>
      <c r="I93" s="131" t="s">
        <v>490</v>
      </c>
      <c r="J93" s="131" t="s">
        <v>616</v>
      </c>
      <c r="K93" s="131" t="s">
        <v>490</v>
      </c>
      <c r="L93" s="132">
        <v>41900000</v>
      </c>
      <c r="M93" s="133" t="s">
        <v>525</v>
      </c>
      <c r="N93" s="133">
        <v>58665800</v>
      </c>
      <c r="O93" s="181" t="s">
        <v>525</v>
      </c>
      <c r="P93" s="182">
        <v>40877</v>
      </c>
      <c r="Q93" s="139">
        <v>48</v>
      </c>
      <c r="R93" s="141">
        <v>45801</v>
      </c>
      <c r="S93" s="141" t="s">
        <v>325</v>
      </c>
      <c r="T93" s="142" t="s">
        <v>519</v>
      </c>
      <c r="U93" s="136" t="s">
        <v>763</v>
      </c>
    </row>
    <row r="94" spans="1:24" ht="18" hidden="1" customHeight="1" x14ac:dyDescent="0.2">
      <c r="A94" s="127" t="s">
        <v>514</v>
      </c>
      <c r="B94" s="131" t="s">
        <v>490</v>
      </c>
      <c r="C94" s="131" t="s">
        <v>490</v>
      </c>
      <c r="D94" s="131" t="s">
        <v>490</v>
      </c>
      <c r="E94" s="131"/>
      <c r="F94" s="131"/>
      <c r="G94" s="163"/>
      <c r="H94" s="131" t="s">
        <v>490</v>
      </c>
      <c r="I94" s="131" t="s">
        <v>490</v>
      </c>
      <c r="J94" s="131" t="s">
        <v>616</v>
      </c>
      <c r="K94" s="131" t="s">
        <v>616</v>
      </c>
      <c r="L94" s="137">
        <v>16530000</v>
      </c>
      <c r="M94" s="138">
        <v>3710000</v>
      </c>
      <c r="N94" s="138">
        <v>15555400</v>
      </c>
      <c r="O94" s="138">
        <v>4056200</v>
      </c>
      <c r="P94" s="170">
        <v>40663</v>
      </c>
      <c r="Q94" s="164">
        <v>110</v>
      </c>
      <c r="R94" s="188">
        <v>35590</v>
      </c>
      <c r="S94" s="134" t="s">
        <v>515</v>
      </c>
      <c r="T94" s="135" t="s">
        <v>519</v>
      </c>
      <c r="U94" s="136" t="s">
        <v>764</v>
      </c>
    </row>
    <row r="95" spans="1:24" ht="18" hidden="1" customHeight="1" x14ac:dyDescent="0.2">
      <c r="A95" s="136" t="s">
        <v>476</v>
      </c>
      <c r="B95" s="128" t="s">
        <v>490</v>
      </c>
      <c r="C95" s="128" t="s">
        <v>490</v>
      </c>
      <c r="D95" s="128" t="s">
        <v>490</v>
      </c>
      <c r="E95" s="128"/>
      <c r="F95" s="128" t="s">
        <v>490</v>
      </c>
      <c r="G95" s="129" t="s">
        <v>490</v>
      </c>
      <c r="H95" s="131" t="s">
        <v>490</v>
      </c>
      <c r="I95" s="131" t="s">
        <v>616</v>
      </c>
      <c r="J95" s="131" t="s">
        <v>616</v>
      </c>
      <c r="K95" s="131" t="s">
        <v>616</v>
      </c>
      <c r="L95" s="132">
        <v>8000000</v>
      </c>
      <c r="M95" s="133">
        <v>200000</v>
      </c>
      <c r="N95" s="133">
        <v>8932500</v>
      </c>
      <c r="O95" s="133">
        <v>668300</v>
      </c>
      <c r="P95" s="169">
        <v>40694</v>
      </c>
      <c r="Q95" s="139">
        <v>27</v>
      </c>
      <c r="R95" s="141">
        <v>41008</v>
      </c>
      <c r="S95" s="141" t="s">
        <v>477</v>
      </c>
      <c r="T95" s="142" t="s">
        <v>519</v>
      </c>
      <c r="U95" s="136" t="s">
        <v>765</v>
      </c>
    </row>
    <row r="96" spans="1:24" ht="18" hidden="1" customHeight="1" x14ac:dyDescent="0.2">
      <c r="A96" s="127" t="s">
        <v>559</v>
      </c>
      <c r="B96" s="131"/>
      <c r="C96" s="131"/>
      <c r="D96" s="131"/>
      <c r="E96" s="131"/>
      <c r="F96" s="131"/>
      <c r="G96" s="163"/>
      <c r="H96" s="131" t="s">
        <v>490</v>
      </c>
      <c r="I96" s="131" t="s">
        <v>490</v>
      </c>
      <c r="J96" s="131" t="s">
        <v>490</v>
      </c>
      <c r="K96" s="131" t="s">
        <v>616</v>
      </c>
      <c r="L96" s="137" t="s">
        <v>525</v>
      </c>
      <c r="M96" s="133" t="s">
        <v>525</v>
      </c>
      <c r="N96" s="138">
        <v>10452500</v>
      </c>
      <c r="O96" s="138">
        <v>8114900</v>
      </c>
      <c r="P96" s="170">
        <v>40816</v>
      </c>
      <c r="Q96" s="164">
        <v>34</v>
      </c>
      <c r="R96" s="134">
        <v>18570</v>
      </c>
      <c r="S96" s="134" t="s">
        <v>560</v>
      </c>
      <c r="T96" s="135" t="s">
        <v>519</v>
      </c>
      <c r="U96" s="136" t="s">
        <v>696</v>
      </c>
    </row>
    <row r="97" spans="1:24" ht="18" hidden="1" customHeight="1" x14ac:dyDescent="0.2">
      <c r="A97" s="127" t="s">
        <v>380</v>
      </c>
      <c r="B97" s="131"/>
      <c r="C97" s="128"/>
      <c r="D97" s="128"/>
      <c r="E97" s="128" t="s">
        <v>490</v>
      </c>
      <c r="F97" s="128"/>
      <c r="G97" s="129" t="s">
        <v>490</v>
      </c>
      <c r="H97" s="131" t="s">
        <v>616</v>
      </c>
      <c r="I97" s="131" t="s">
        <v>616</v>
      </c>
      <c r="J97" s="131" t="s">
        <v>616</v>
      </c>
      <c r="K97" s="131" t="s">
        <v>616</v>
      </c>
      <c r="L97" s="132" t="s">
        <v>525</v>
      </c>
      <c r="M97" s="133" t="s">
        <v>525</v>
      </c>
      <c r="N97" s="133" t="s">
        <v>525</v>
      </c>
      <c r="O97" s="133" t="s">
        <v>525</v>
      </c>
      <c r="P97" s="169" t="s">
        <v>525</v>
      </c>
      <c r="Q97" s="139"/>
      <c r="R97" s="141">
        <v>38380</v>
      </c>
      <c r="S97" s="141" t="s">
        <v>381</v>
      </c>
      <c r="T97" s="142" t="s">
        <v>519</v>
      </c>
      <c r="U97" s="136" t="s">
        <v>766</v>
      </c>
    </row>
    <row r="98" spans="1:24" ht="18" hidden="1" customHeight="1" x14ac:dyDescent="0.2">
      <c r="A98" s="127" t="s">
        <v>411</v>
      </c>
      <c r="B98" s="131" t="s">
        <v>490</v>
      </c>
      <c r="C98" s="128"/>
      <c r="D98" s="128"/>
      <c r="E98" s="128"/>
      <c r="F98" s="128"/>
      <c r="G98" s="129"/>
      <c r="H98" s="131" t="s">
        <v>490</v>
      </c>
      <c r="I98" s="131" t="s">
        <v>490</v>
      </c>
      <c r="J98" s="131" t="s">
        <v>616</v>
      </c>
      <c r="K98" s="131" t="s">
        <v>616</v>
      </c>
      <c r="L98" s="185">
        <v>12531900</v>
      </c>
      <c r="M98" s="181">
        <v>471300</v>
      </c>
      <c r="N98" s="181">
        <v>16940800</v>
      </c>
      <c r="O98" s="181">
        <v>320000</v>
      </c>
      <c r="P98" s="182">
        <v>40908</v>
      </c>
      <c r="Q98" s="139">
        <v>23</v>
      </c>
      <c r="R98" s="141">
        <v>35120</v>
      </c>
      <c r="S98" s="141" t="s">
        <v>412</v>
      </c>
      <c r="T98" s="142" t="s">
        <v>519</v>
      </c>
      <c r="U98" s="136" t="s">
        <v>767</v>
      </c>
    </row>
    <row r="99" spans="1:24" ht="18" hidden="1" customHeight="1" x14ac:dyDescent="0.2">
      <c r="A99" s="127" t="s">
        <v>337</v>
      </c>
      <c r="B99" s="131" t="s">
        <v>490</v>
      </c>
      <c r="C99" s="128" t="s">
        <v>490</v>
      </c>
      <c r="D99" s="128"/>
      <c r="E99" s="128"/>
      <c r="F99" s="128"/>
      <c r="G99" s="129"/>
      <c r="H99" s="131" t="s">
        <v>490</v>
      </c>
      <c r="I99" s="131" t="s">
        <v>490</v>
      </c>
      <c r="J99" s="131" t="s">
        <v>490</v>
      </c>
      <c r="K99" s="131" t="s">
        <v>490</v>
      </c>
      <c r="L99" s="185">
        <v>476776</v>
      </c>
      <c r="M99" s="181" t="s">
        <v>525</v>
      </c>
      <c r="N99" s="133" t="s">
        <v>525</v>
      </c>
      <c r="O99" s="133" t="s">
        <v>525</v>
      </c>
      <c r="P99" s="169">
        <v>40543</v>
      </c>
      <c r="Q99" s="139">
        <v>2180</v>
      </c>
      <c r="R99" s="141">
        <v>85260</v>
      </c>
      <c r="S99" s="141" t="s">
        <v>291</v>
      </c>
      <c r="T99" s="142" t="s">
        <v>519</v>
      </c>
      <c r="U99" s="136" t="s">
        <v>768</v>
      </c>
    </row>
    <row r="100" spans="1:24" ht="18" hidden="1" customHeight="1" x14ac:dyDescent="0.2">
      <c r="A100" s="127" t="s">
        <v>555</v>
      </c>
      <c r="B100" s="131" t="s">
        <v>490</v>
      </c>
      <c r="C100" s="128" t="s">
        <v>490</v>
      </c>
      <c r="D100" s="128"/>
      <c r="E100" s="128"/>
      <c r="F100" s="128"/>
      <c r="G100" s="129"/>
      <c r="H100" s="131" t="s">
        <v>490</v>
      </c>
      <c r="I100" s="131" t="s">
        <v>490</v>
      </c>
      <c r="J100" s="131" t="s">
        <v>616</v>
      </c>
      <c r="K100" s="131" t="s">
        <v>490</v>
      </c>
      <c r="L100" s="132">
        <v>62160700</v>
      </c>
      <c r="M100" s="133">
        <v>837100</v>
      </c>
      <c r="N100" s="133">
        <v>91986200</v>
      </c>
      <c r="O100" s="133">
        <v>1150000</v>
      </c>
      <c r="P100" s="169">
        <v>40908</v>
      </c>
      <c r="Q100" s="139">
        <v>82</v>
      </c>
      <c r="R100" s="141">
        <v>45803</v>
      </c>
      <c r="S100" s="141" t="s">
        <v>556</v>
      </c>
      <c r="T100" s="142" t="s">
        <v>519</v>
      </c>
      <c r="U100" s="136" t="s">
        <v>769</v>
      </c>
    </row>
    <row r="101" spans="1:24" ht="18" hidden="1" customHeight="1" x14ac:dyDescent="0.2">
      <c r="A101" s="127" t="s">
        <v>382</v>
      </c>
      <c r="B101" s="131"/>
      <c r="C101" s="128"/>
      <c r="D101" s="128"/>
      <c r="E101" s="128" t="s">
        <v>490</v>
      </c>
      <c r="F101" s="128"/>
      <c r="G101" s="129"/>
      <c r="H101" s="131" t="s">
        <v>616</v>
      </c>
      <c r="I101" s="131" t="s">
        <v>616</v>
      </c>
      <c r="J101" s="131" t="s">
        <v>616</v>
      </c>
      <c r="K101" s="131" t="s">
        <v>616</v>
      </c>
      <c r="L101" s="132">
        <v>340000</v>
      </c>
      <c r="M101" s="181" t="s">
        <v>525</v>
      </c>
      <c r="N101" s="133">
        <v>29600</v>
      </c>
      <c r="O101" s="181" t="s">
        <v>525</v>
      </c>
      <c r="P101" s="182">
        <v>40724</v>
      </c>
      <c r="Q101" s="139">
        <v>2</v>
      </c>
      <c r="R101" s="141">
        <v>40700</v>
      </c>
      <c r="S101" s="141" t="s">
        <v>383</v>
      </c>
      <c r="T101" s="142" t="s">
        <v>519</v>
      </c>
      <c r="U101" s="136"/>
    </row>
    <row r="102" spans="1:24" ht="18" hidden="1" customHeight="1" x14ac:dyDescent="0.25">
      <c r="A102" s="172" t="s">
        <v>499</v>
      </c>
      <c r="B102" s="166"/>
      <c r="C102" s="166"/>
      <c r="D102" s="166"/>
      <c r="E102" s="166"/>
      <c r="F102" s="166"/>
      <c r="G102" s="174" t="s">
        <v>490</v>
      </c>
      <c r="H102" s="175" t="s">
        <v>616</v>
      </c>
      <c r="I102" s="175" t="s">
        <v>616</v>
      </c>
      <c r="J102" s="131" t="s">
        <v>616</v>
      </c>
      <c r="K102" s="131" t="s">
        <v>616</v>
      </c>
      <c r="L102" s="176">
        <v>2664000</v>
      </c>
      <c r="M102" s="168" t="s">
        <v>525</v>
      </c>
      <c r="N102" s="168">
        <v>2806700</v>
      </c>
      <c r="O102" s="168" t="s">
        <v>525</v>
      </c>
      <c r="P102" s="177">
        <v>40574</v>
      </c>
      <c r="Q102" s="178">
        <v>20</v>
      </c>
      <c r="R102" s="179">
        <v>56800</v>
      </c>
      <c r="S102" s="179" t="s">
        <v>533</v>
      </c>
      <c r="T102" s="180" t="s">
        <v>519</v>
      </c>
      <c r="U102" s="136" t="s">
        <v>770</v>
      </c>
    </row>
    <row r="103" spans="1:24" ht="18" hidden="1" customHeight="1" x14ac:dyDescent="0.2">
      <c r="A103" s="127" t="s">
        <v>191</v>
      </c>
      <c r="B103" s="131"/>
      <c r="C103" s="128"/>
      <c r="D103" s="128"/>
      <c r="E103" s="128" t="s">
        <v>490</v>
      </c>
      <c r="F103" s="128"/>
      <c r="G103" s="129" t="s">
        <v>490</v>
      </c>
      <c r="H103" s="131" t="s">
        <v>490</v>
      </c>
      <c r="I103" s="131" t="s">
        <v>616</v>
      </c>
      <c r="J103" s="131" t="s">
        <v>616</v>
      </c>
      <c r="K103" s="131" t="s">
        <v>616</v>
      </c>
      <c r="L103" s="132">
        <v>2332400</v>
      </c>
      <c r="M103" s="181" t="s">
        <v>525</v>
      </c>
      <c r="N103" s="133">
        <v>3122500</v>
      </c>
      <c r="O103" s="181" t="s">
        <v>525</v>
      </c>
      <c r="P103" s="182">
        <v>40816</v>
      </c>
      <c r="Q103" s="139">
        <v>26</v>
      </c>
      <c r="R103" s="141">
        <v>28800</v>
      </c>
      <c r="S103" s="141" t="s">
        <v>192</v>
      </c>
      <c r="T103" s="142" t="s">
        <v>519</v>
      </c>
      <c r="U103" s="136" t="s">
        <v>771</v>
      </c>
    </row>
    <row r="104" spans="1:24" s="16" customFormat="1" ht="18" hidden="1" customHeight="1" x14ac:dyDescent="0.2">
      <c r="A104" s="127" t="s">
        <v>449</v>
      </c>
      <c r="B104" s="131"/>
      <c r="C104" s="128"/>
      <c r="D104" s="128"/>
      <c r="E104" s="128" t="s">
        <v>490</v>
      </c>
      <c r="F104" s="128"/>
      <c r="G104" s="129"/>
      <c r="H104" s="131" t="s">
        <v>616</v>
      </c>
      <c r="I104" s="131" t="s">
        <v>616</v>
      </c>
      <c r="J104" s="131" t="s">
        <v>616</v>
      </c>
      <c r="K104" s="131" t="s">
        <v>616</v>
      </c>
      <c r="L104" s="132">
        <v>1312000</v>
      </c>
      <c r="M104" s="181" t="s">
        <v>525</v>
      </c>
      <c r="N104" s="133">
        <v>1601600</v>
      </c>
      <c r="O104" s="181" t="s">
        <v>525</v>
      </c>
      <c r="P104" s="182">
        <v>40816</v>
      </c>
      <c r="Q104" s="139">
        <v>10</v>
      </c>
      <c r="R104" s="141">
        <v>64420</v>
      </c>
      <c r="S104" s="141" t="s">
        <v>448</v>
      </c>
      <c r="T104" s="142" t="s">
        <v>519</v>
      </c>
      <c r="U104" s="136"/>
      <c r="V104"/>
      <c r="W104"/>
      <c r="X104"/>
    </row>
    <row r="105" spans="1:24" s="2" customFormat="1" ht="18" hidden="1" customHeight="1" x14ac:dyDescent="0.2">
      <c r="A105" s="136" t="s">
        <v>484</v>
      </c>
      <c r="B105" s="128"/>
      <c r="C105" s="128"/>
      <c r="D105" s="128" t="s">
        <v>490</v>
      </c>
      <c r="E105" s="128" t="s">
        <v>490</v>
      </c>
      <c r="F105" s="128"/>
      <c r="G105" s="129" t="s">
        <v>490</v>
      </c>
      <c r="H105" s="131" t="s">
        <v>490</v>
      </c>
      <c r="I105" s="131" t="s">
        <v>616</v>
      </c>
      <c r="J105" s="131" t="s">
        <v>616</v>
      </c>
      <c r="K105" s="131" t="s">
        <v>616</v>
      </c>
      <c r="L105" s="132">
        <v>9437400</v>
      </c>
      <c r="M105" s="133">
        <v>623600</v>
      </c>
      <c r="N105" s="133">
        <v>11014100</v>
      </c>
      <c r="O105" s="133">
        <v>475200</v>
      </c>
      <c r="P105" s="169">
        <v>40908</v>
      </c>
      <c r="Q105" s="139">
        <v>86</v>
      </c>
      <c r="R105" s="141">
        <v>27330</v>
      </c>
      <c r="S105" s="141" t="s">
        <v>485</v>
      </c>
      <c r="T105" s="142" t="s">
        <v>519</v>
      </c>
      <c r="U105" s="136" t="s">
        <v>772</v>
      </c>
      <c r="V105"/>
      <c r="W105"/>
      <c r="X105"/>
    </row>
    <row r="106" spans="1:24" s="2" customFormat="1" ht="18" hidden="1" customHeight="1" x14ac:dyDescent="0.2">
      <c r="A106" s="127" t="s">
        <v>444</v>
      </c>
      <c r="B106" s="131"/>
      <c r="C106" s="128"/>
      <c r="D106" s="128"/>
      <c r="E106" s="128" t="s">
        <v>490</v>
      </c>
      <c r="F106" s="128"/>
      <c r="G106" s="129" t="s">
        <v>490</v>
      </c>
      <c r="H106" s="131" t="s">
        <v>616</v>
      </c>
      <c r="I106" s="131" t="s">
        <v>616</v>
      </c>
      <c r="J106" s="131" t="s">
        <v>616</v>
      </c>
      <c r="K106" s="131" t="s">
        <v>616</v>
      </c>
      <c r="L106" s="132">
        <v>8190000</v>
      </c>
      <c r="M106" s="181" t="s">
        <v>525</v>
      </c>
      <c r="N106" s="133">
        <v>8558700</v>
      </c>
      <c r="O106" s="133" t="s">
        <v>525</v>
      </c>
      <c r="P106" s="169">
        <v>40633</v>
      </c>
      <c r="Q106" s="139">
        <v>41</v>
      </c>
      <c r="R106" s="141">
        <v>56450</v>
      </c>
      <c r="S106" s="141" t="s">
        <v>445</v>
      </c>
      <c r="T106" s="142" t="s">
        <v>519</v>
      </c>
      <c r="U106" s="136" t="s">
        <v>773</v>
      </c>
      <c r="V106"/>
      <c r="W106"/>
      <c r="X106"/>
    </row>
    <row r="107" spans="1:24" s="2" customFormat="1" ht="18" hidden="1" customHeight="1" x14ac:dyDescent="0.2">
      <c r="A107" s="127" t="s">
        <v>0</v>
      </c>
      <c r="B107" s="131"/>
      <c r="C107" s="131"/>
      <c r="D107" s="131" t="s">
        <v>490</v>
      </c>
      <c r="E107" s="131" t="s">
        <v>490</v>
      </c>
      <c r="F107" s="131"/>
      <c r="G107" s="163"/>
      <c r="H107" s="131" t="s">
        <v>490</v>
      </c>
      <c r="I107" s="131" t="s">
        <v>616</v>
      </c>
      <c r="J107" s="131" t="s">
        <v>616</v>
      </c>
      <c r="K107" s="131" t="s">
        <v>616</v>
      </c>
      <c r="L107" s="137">
        <v>3808000</v>
      </c>
      <c r="M107" s="138">
        <v>459000</v>
      </c>
      <c r="N107" s="138">
        <v>5790000</v>
      </c>
      <c r="O107" s="138">
        <v>820100</v>
      </c>
      <c r="P107" s="170">
        <v>40816</v>
      </c>
      <c r="Q107" s="164">
        <v>35</v>
      </c>
      <c r="R107" s="134">
        <v>62310</v>
      </c>
      <c r="S107" s="134" t="s">
        <v>1</v>
      </c>
      <c r="T107" s="135" t="s">
        <v>519</v>
      </c>
      <c r="U107" s="136" t="s">
        <v>774</v>
      </c>
      <c r="V107"/>
      <c r="W107"/>
      <c r="X107"/>
    </row>
    <row r="108" spans="1:24" s="2" customFormat="1" ht="18" hidden="1" customHeight="1" x14ac:dyDescent="0.2">
      <c r="A108" s="136" t="s">
        <v>0</v>
      </c>
      <c r="B108" s="128"/>
      <c r="C108" s="128"/>
      <c r="D108" s="128"/>
      <c r="E108" s="128" t="s">
        <v>490</v>
      </c>
      <c r="F108" s="128"/>
      <c r="G108" s="129" t="s">
        <v>490</v>
      </c>
      <c r="H108" s="131" t="s">
        <v>490</v>
      </c>
      <c r="I108" s="131" t="s">
        <v>616</v>
      </c>
      <c r="J108" s="131" t="s">
        <v>616</v>
      </c>
      <c r="K108" s="131" t="s">
        <v>616</v>
      </c>
      <c r="L108" s="132">
        <v>1696000</v>
      </c>
      <c r="M108" s="133">
        <v>14000</v>
      </c>
      <c r="N108" s="133">
        <v>1799500</v>
      </c>
      <c r="O108" s="181" t="s">
        <v>525</v>
      </c>
      <c r="P108" s="182">
        <v>40816</v>
      </c>
      <c r="Q108" s="139">
        <v>16</v>
      </c>
      <c r="R108" s="141">
        <v>70170</v>
      </c>
      <c r="S108" s="141" t="s">
        <v>387</v>
      </c>
      <c r="T108" s="142" t="s">
        <v>519</v>
      </c>
      <c r="U108" s="136" t="s">
        <v>776</v>
      </c>
      <c r="V108"/>
      <c r="W108"/>
      <c r="X108"/>
    </row>
    <row r="109" spans="1:24" s="2" customFormat="1" ht="18" hidden="1" customHeight="1" x14ac:dyDescent="0.2">
      <c r="A109" s="127" t="s">
        <v>195</v>
      </c>
      <c r="B109" s="131" t="s">
        <v>490</v>
      </c>
      <c r="C109" s="128" t="s">
        <v>490</v>
      </c>
      <c r="D109" s="128"/>
      <c r="E109" s="128"/>
      <c r="F109" s="128"/>
      <c r="G109" s="129"/>
      <c r="H109" s="131" t="s">
        <v>490</v>
      </c>
      <c r="I109" s="131" t="s">
        <v>490</v>
      </c>
      <c r="J109" s="131" t="s">
        <v>490</v>
      </c>
      <c r="K109" s="131" t="s">
        <v>616</v>
      </c>
      <c r="L109" s="132">
        <v>14018300</v>
      </c>
      <c r="M109" s="133">
        <v>3730600</v>
      </c>
      <c r="N109" s="133">
        <v>19899600</v>
      </c>
      <c r="O109" s="133">
        <v>5178500</v>
      </c>
      <c r="P109" s="169">
        <v>40908</v>
      </c>
      <c r="Q109" s="139">
        <v>150</v>
      </c>
      <c r="R109" s="141">
        <v>85130</v>
      </c>
      <c r="S109" s="141" t="s">
        <v>196</v>
      </c>
      <c r="T109" s="142" t="s">
        <v>519</v>
      </c>
      <c r="U109" s="136" t="s">
        <v>775</v>
      </c>
      <c r="V109"/>
      <c r="W109"/>
      <c r="X109"/>
    </row>
    <row r="110" spans="1:24" s="2" customFormat="1" ht="18" hidden="1" customHeight="1" x14ac:dyDescent="0.2">
      <c r="A110" s="127" t="s">
        <v>1032</v>
      </c>
      <c r="B110" s="131"/>
      <c r="C110" s="128"/>
      <c r="D110" s="128" t="s">
        <v>490</v>
      </c>
      <c r="E110" s="128" t="s">
        <v>490</v>
      </c>
      <c r="F110" s="128"/>
      <c r="G110" s="129"/>
      <c r="H110" s="131" t="s">
        <v>616</v>
      </c>
      <c r="I110" s="131" t="s">
        <v>616</v>
      </c>
      <c r="J110" s="131" t="s">
        <v>616</v>
      </c>
      <c r="K110" s="131" t="s">
        <v>616</v>
      </c>
      <c r="L110" s="132" t="s">
        <v>576</v>
      </c>
      <c r="M110" s="133" t="s">
        <v>576</v>
      </c>
      <c r="N110" s="133" t="s">
        <v>576</v>
      </c>
      <c r="O110" s="133" t="s">
        <v>576</v>
      </c>
      <c r="P110" s="169" t="s">
        <v>576</v>
      </c>
      <c r="Q110" s="139"/>
      <c r="R110" s="171" t="s">
        <v>335</v>
      </c>
      <c r="S110" s="141" t="s">
        <v>466</v>
      </c>
      <c r="T110" s="142" t="s">
        <v>519</v>
      </c>
      <c r="U110" s="136"/>
      <c r="V110"/>
      <c r="W110"/>
      <c r="X110"/>
    </row>
    <row r="111" spans="1:24" s="2" customFormat="1" ht="18" hidden="1" customHeight="1" x14ac:dyDescent="0.2">
      <c r="A111" s="136" t="s">
        <v>386</v>
      </c>
      <c r="B111" s="128"/>
      <c r="C111" s="128"/>
      <c r="D111" s="128"/>
      <c r="E111" s="128" t="s">
        <v>490</v>
      </c>
      <c r="F111" s="128"/>
      <c r="G111" s="129" t="s">
        <v>490</v>
      </c>
      <c r="H111" s="131" t="s">
        <v>616</v>
      </c>
      <c r="I111" s="131" t="s">
        <v>616</v>
      </c>
      <c r="J111" s="131" t="s">
        <v>616</v>
      </c>
      <c r="K111" s="131" t="s">
        <v>616</v>
      </c>
      <c r="L111" s="132">
        <v>2434700</v>
      </c>
      <c r="M111" s="133">
        <v>237800</v>
      </c>
      <c r="N111" s="133" t="s">
        <v>525</v>
      </c>
      <c r="O111" s="133" t="s">
        <v>525</v>
      </c>
      <c r="P111" s="169">
        <v>40482</v>
      </c>
      <c r="Q111" s="139">
        <v>6</v>
      </c>
      <c r="R111" s="141">
        <v>70170</v>
      </c>
      <c r="S111" s="141" t="s">
        <v>387</v>
      </c>
      <c r="T111" s="142" t="s">
        <v>519</v>
      </c>
      <c r="U111" s="197" t="s">
        <v>777</v>
      </c>
      <c r="V111"/>
      <c r="W111"/>
      <c r="X111"/>
    </row>
    <row r="112" spans="1:24" s="2" customFormat="1" ht="18" hidden="1" customHeight="1" x14ac:dyDescent="0.2">
      <c r="A112" s="136" t="s">
        <v>778</v>
      </c>
      <c r="B112" s="128"/>
      <c r="C112" s="128"/>
      <c r="D112" s="128"/>
      <c r="E112" s="128"/>
      <c r="F112" s="128" t="s">
        <v>490</v>
      </c>
      <c r="G112" s="129"/>
      <c r="H112" s="131" t="s">
        <v>490</v>
      </c>
      <c r="I112" s="131" t="s">
        <v>616</v>
      </c>
      <c r="J112" s="131" t="s">
        <v>616</v>
      </c>
      <c r="K112" s="131" t="s">
        <v>616</v>
      </c>
      <c r="L112" s="132">
        <v>4945800</v>
      </c>
      <c r="M112" s="133">
        <v>249000</v>
      </c>
      <c r="N112" s="133">
        <v>4904700</v>
      </c>
      <c r="O112" s="133">
        <v>215500</v>
      </c>
      <c r="P112" s="169">
        <v>40847</v>
      </c>
      <c r="Q112" s="139">
        <v>39</v>
      </c>
      <c r="R112" s="141">
        <v>53940</v>
      </c>
      <c r="S112" s="141" t="s">
        <v>3</v>
      </c>
      <c r="T112" s="142" t="s">
        <v>519</v>
      </c>
      <c r="U112" s="136" t="s">
        <v>779</v>
      </c>
      <c r="V112"/>
      <c r="W112"/>
      <c r="X112"/>
    </row>
    <row r="113" spans="1:24" s="2" customFormat="1" ht="18" hidden="1" customHeight="1" x14ac:dyDescent="0.2">
      <c r="A113" s="136" t="s">
        <v>388</v>
      </c>
      <c r="B113" s="128"/>
      <c r="C113" s="128" t="s">
        <v>490</v>
      </c>
      <c r="D113" s="128"/>
      <c r="E113" s="128"/>
      <c r="F113" s="128"/>
      <c r="G113" s="129" t="s">
        <v>490</v>
      </c>
      <c r="H113" s="131" t="s">
        <v>490</v>
      </c>
      <c r="I113" s="131" t="s">
        <v>616</v>
      </c>
      <c r="J113" s="131" t="s">
        <v>616</v>
      </c>
      <c r="K113" s="131" t="s">
        <v>616</v>
      </c>
      <c r="L113" s="132" t="s">
        <v>525</v>
      </c>
      <c r="M113" s="133" t="s">
        <v>525</v>
      </c>
      <c r="N113" s="133" t="s">
        <v>525</v>
      </c>
      <c r="O113" s="133" t="s">
        <v>525</v>
      </c>
      <c r="P113" s="169" t="s">
        <v>525</v>
      </c>
      <c r="Q113" s="139">
        <v>51</v>
      </c>
      <c r="R113" s="141">
        <v>89200</v>
      </c>
      <c r="S113" s="141" t="s">
        <v>389</v>
      </c>
      <c r="T113" s="142" t="s">
        <v>519</v>
      </c>
      <c r="U113" s="136" t="s">
        <v>780</v>
      </c>
      <c r="V113"/>
      <c r="W113"/>
      <c r="X113"/>
    </row>
    <row r="114" spans="1:24" s="2" customFormat="1" ht="18" hidden="1" customHeight="1" x14ac:dyDescent="0.2">
      <c r="A114" s="127" t="s">
        <v>417</v>
      </c>
      <c r="B114" s="131" t="s">
        <v>490</v>
      </c>
      <c r="C114" s="128"/>
      <c r="D114" s="128"/>
      <c r="E114" s="128"/>
      <c r="F114" s="128"/>
      <c r="G114" s="129"/>
      <c r="H114" s="131" t="s">
        <v>616</v>
      </c>
      <c r="I114" s="131" t="s">
        <v>616</v>
      </c>
      <c r="J114" s="131" t="s">
        <v>616</v>
      </c>
      <c r="K114" s="131" t="s">
        <v>616</v>
      </c>
      <c r="L114" s="132" t="s">
        <v>525</v>
      </c>
      <c r="M114" s="133" t="s">
        <v>525</v>
      </c>
      <c r="N114" s="133" t="s">
        <v>525</v>
      </c>
      <c r="O114" s="133" t="s">
        <v>525</v>
      </c>
      <c r="P114" s="169" t="s">
        <v>525</v>
      </c>
      <c r="Q114" s="139">
        <v>3</v>
      </c>
      <c r="R114" s="141">
        <v>76240</v>
      </c>
      <c r="S114" s="141" t="s">
        <v>418</v>
      </c>
      <c r="T114" s="142" t="s">
        <v>519</v>
      </c>
      <c r="U114" s="136"/>
      <c r="V114"/>
      <c r="W114"/>
      <c r="X114"/>
    </row>
    <row r="115" spans="1:24" s="2" customFormat="1" ht="18" hidden="1" customHeight="1" x14ac:dyDescent="0.2">
      <c r="A115" s="136" t="s">
        <v>4</v>
      </c>
      <c r="B115" s="128"/>
      <c r="C115" s="128"/>
      <c r="D115" s="128" t="s">
        <v>490</v>
      </c>
      <c r="E115" s="128"/>
      <c r="F115" s="128" t="s">
        <v>490</v>
      </c>
      <c r="G115" s="129"/>
      <c r="H115" s="131" t="s">
        <v>616</v>
      </c>
      <c r="I115" s="131" t="s">
        <v>616</v>
      </c>
      <c r="J115" s="131" t="s">
        <v>616</v>
      </c>
      <c r="K115" s="131" t="s">
        <v>616</v>
      </c>
      <c r="L115" s="132">
        <v>9380000</v>
      </c>
      <c r="M115" s="133">
        <v>1333000</v>
      </c>
      <c r="N115" s="133">
        <v>10638500</v>
      </c>
      <c r="O115" s="133" t="s">
        <v>525</v>
      </c>
      <c r="P115" s="169">
        <v>40908</v>
      </c>
      <c r="Q115" s="139">
        <v>80</v>
      </c>
      <c r="R115" s="141">
        <v>25510</v>
      </c>
      <c r="S115" s="141" t="s">
        <v>5</v>
      </c>
      <c r="T115" s="142" t="s">
        <v>519</v>
      </c>
      <c r="U115" s="136" t="s">
        <v>781</v>
      </c>
      <c r="V115"/>
      <c r="W115"/>
      <c r="X115"/>
    </row>
    <row r="116" spans="1:24" s="2" customFormat="1" ht="18" hidden="1" customHeight="1" x14ac:dyDescent="0.2">
      <c r="A116" s="127" t="s">
        <v>452</v>
      </c>
      <c r="B116" s="131"/>
      <c r="C116" s="128"/>
      <c r="D116" s="128" t="s">
        <v>490</v>
      </c>
      <c r="E116" s="128" t="s">
        <v>490</v>
      </c>
      <c r="F116" s="128"/>
      <c r="G116" s="129" t="s">
        <v>490</v>
      </c>
      <c r="H116" s="131" t="s">
        <v>616</v>
      </c>
      <c r="I116" s="131" t="s">
        <v>616</v>
      </c>
      <c r="J116" s="131" t="s">
        <v>616</v>
      </c>
      <c r="K116" s="131" t="s">
        <v>616</v>
      </c>
      <c r="L116" s="132">
        <v>4014900</v>
      </c>
      <c r="M116" s="133">
        <v>30400</v>
      </c>
      <c r="N116" s="133">
        <v>4620200</v>
      </c>
      <c r="O116" s="133" t="s">
        <v>525</v>
      </c>
      <c r="P116" s="169">
        <v>40908</v>
      </c>
      <c r="Q116" s="139">
        <v>29</v>
      </c>
      <c r="R116" s="141">
        <v>76210</v>
      </c>
      <c r="S116" s="141" t="s">
        <v>782</v>
      </c>
      <c r="T116" s="142" t="s">
        <v>519</v>
      </c>
      <c r="U116" s="136" t="s">
        <v>783</v>
      </c>
      <c r="V116"/>
      <c r="W116"/>
      <c r="X116"/>
    </row>
    <row r="117" spans="1:24" s="2" customFormat="1" ht="18" hidden="1" customHeight="1" x14ac:dyDescent="0.2">
      <c r="A117" s="127" t="s">
        <v>567</v>
      </c>
      <c r="B117" s="131"/>
      <c r="C117" s="131"/>
      <c r="D117" s="131"/>
      <c r="E117" s="131"/>
      <c r="F117" s="131"/>
      <c r="G117" s="163"/>
      <c r="H117" s="131" t="s">
        <v>490</v>
      </c>
      <c r="I117" s="131" t="s">
        <v>490</v>
      </c>
      <c r="J117" s="131" t="s">
        <v>616</v>
      </c>
      <c r="K117" s="131" t="s">
        <v>616</v>
      </c>
      <c r="L117" s="137" t="s">
        <v>576</v>
      </c>
      <c r="M117" s="138" t="s">
        <v>576</v>
      </c>
      <c r="N117" s="138" t="s">
        <v>576</v>
      </c>
      <c r="O117" s="138" t="s">
        <v>576</v>
      </c>
      <c r="P117" s="170" t="s">
        <v>576</v>
      </c>
      <c r="Q117" s="164">
        <v>26</v>
      </c>
      <c r="R117" s="134">
        <v>62860</v>
      </c>
      <c r="S117" s="134" t="s">
        <v>574</v>
      </c>
      <c r="T117" s="135" t="s">
        <v>519</v>
      </c>
      <c r="U117" s="136" t="s">
        <v>784</v>
      </c>
      <c r="V117"/>
      <c r="W117"/>
      <c r="X117"/>
    </row>
    <row r="118" spans="1:24" s="2" customFormat="1" ht="18" hidden="1" customHeight="1" x14ac:dyDescent="0.2">
      <c r="A118" s="136" t="s">
        <v>785</v>
      </c>
      <c r="B118" s="128"/>
      <c r="C118" s="128" t="s">
        <v>490</v>
      </c>
      <c r="D118" s="128" t="s">
        <v>490</v>
      </c>
      <c r="E118" s="128"/>
      <c r="F118" s="128"/>
      <c r="G118" s="129"/>
      <c r="H118" s="131" t="s">
        <v>490</v>
      </c>
      <c r="I118" s="131" t="s">
        <v>616</v>
      </c>
      <c r="J118" s="131" t="s">
        <v>616</v>
      </c>
      <c r="K118" s="131" t="s">
        <v>616</v>
      </c>
      <c r="L118" s="132">
        <v>4817400</v>
      </c>
      <c r="M118" s="133">
        <v>2308400</v>
      </c>
      <c r="N118" s="133">
        <v>5206000</v>
      </c>
      <c r="O118" s="133">
        <v>1706400</v>
      </c>
      <c r="P118" s="169">
        <v>40847</v>
      </c>
      <c r="Q118" s="139">
        <v>50</v>
      </c>
      <c r="R118" s="141">
        <v>55100</v>
      </c>
      <c r="S118" s="141" t="s">
        <v>786</v>
      </c>
      <c r="T118" s="142" t="s">
        <v>519</v>
      </c>
      <c r="U118" s="136" t="s">
        <v>787</v>
      </c>
      <c r="V118"/>
      <c r="W118"/>
      <c r="X118"/>
    </row>
    <row r="119" spans="1:24" s="2" customFormat="1" ht="18" hidden="1" customHeight="1" x14ac:dyDescent="0.2">
      <c r="A119" s="136" t="s">
        <v>8</v>
      </c>
      <c r="B119" s="128"/>
      <c r="C119" s="128"/>
      <c r="D119" s="128"/>
      <c r="E119" s="128"/>
      <c r="F119" s="128" t="s">
        <v>490</v>
      </c>
      <c r="G119" s="129"/>
      <c r="H119" s="131" t="s">
        <v>490</v>
      </c>
      <c r="I119" s="131" t="s">
        <v>490</v>
      </c>
      <c r="J119" s="131" t="s">
        <v>616</v>
      </c>
      <c r="K119" s="131" t="s">
        <v>616</v>
      </c>
      <c r="L119" s="132">
        <v>20423200</v>
      </c>
      <c r="M119" s="133">
        <v>5749300</v>
      </c>
      <c r="N119" s="133">
        <v>23693000</v>
      </c>
      <c r="O119" s="133">
        <v>5943100</v>
      </c>
      <c r="P119" s="169">
        <v>40908</v>
      </c>
      <c r="Q119" s="139">
        <v>112</v>
      </c>
      <c r="R119" s="141">
        <v>29490</v>
      </c>
      <c r="S119" s="141" t="s">
        <v>9</v>
      </c>
      <c r="T119" s="142" t="s">
        <v>519</v>
      </c>
      <c r="U119" s="136" t="s">
        <v>788</v>
      </c>
      <c r="V119"/>
      <c r="W119"/>
      <c r="X119"/>
    </row>
    <row r="120" spans="1:24" s="2" customFormat="1" ht="18" hidden="1" customHeight="1" x14ac:dyDescent="0.2">
      <c r="A120" s="127" t="s">
        <v>298</v>
      </c>
      <c r="B120" s="131"/>
      <c r="C120" s="128"/>
      <c r="D120" s="128"/>
      <c r="E120" s="128"/>
      <c r="F120" s="128"/>
      <c r="G120" s="129" t="s">
        <v>490</v>
      </c>
      <c r="H120" s="131" t="s">
        <v>616</v>
      </c>
      <c r="I120" s="131" t="s">
        <v>616</v>
      </c>
      <c r="J120" s="131" t="s">
        <v>616</v>
      </c>
      <c r="K120" s="131" t="s">
        <v>616</v>
      </c>
      <c r="L120" s="132">
        <v>3545400</v>
      </c>
      <c r="M120" s="133">
        <v>17300</v>
      </c>
      <c r="N120" s="133">
        <v>3978100</v>
      </c>
      <c r="O120" s="133">
        <v>84400</v>
      </c>
      <c r="P120" s="169">
        <v>40816</v>
      </c>
      <c r="Q120" s="139">
        <v>31</v>
      </c>
      <c r="R120" s="141">
        <v>58420</v>
      </c>
      <c r="S120" s="141" t="s">
        <v>299</v>
      </c>
      <c r="T120" s="142" t="s">
        <v>519</v>
      </c>
      <c r="U120" s="193" t="s">
        <v>789</v>
      </c>
      <c r="V120"/>
      <c r="W120"/>
      <c r="X120"/>
    </row>
    <row r="121" spans="1:24" s="2" customFormat="1" ht="18" hidden="1" customHeight="1" x14ac:dyDescent="0.25">
      <c r="A121" s="172" t="s">
        <v>790</v>
      </c>
      <c r="B121" s="166"/>
      <c r="C121" s="166"/>
      <c r="D121" s="166"/>
      <c r="E121" s="166" t="s">
        <v>490</v>
      </c>
      <c r="F121" s="166"/>
      <c r="G121" s="174"/>
      <c r="H121" s="175" t="s">
        <v>616</v>
      </c>
      <c r="I121" s="175" t="s">
        <v>616</v>
      </c>
      <c r="J121" s="131" t="s">
        <v>616</v>
      </c>
      <c r="K121" s="131" t="s">
        <v>616</v>
      </c>
      <c r="L121" s="176">
        <v>6907000</v>
      </c>
      <c r="M121" s="168" t="s">
        <v>525</v>
      </c>
      <c r="N121" s="168">
        <v>5306600</v>
      </c>
      <c r="O121" s="168">
        <v>492000</v>
      </c>
      <c r="P121" s="177">
        <v>40816</v>
      </c>
      <c r="Q121" s="178">
        <v>19</v>
      </c>
      <c r="R121" s="179">
        <v>59266</v>
      </c>
      <c r="S121" s="179" t="s">
        <v>531</v>
      </c>
      <c r="T121" s="180" t="s">
        <v>519</v>
      </c>
      <c r="U121" s="199" t="s">
        <v>791</v>
      </c>
      <c r="V121"/>
      <c r="W121"/>
      <c r="X121"/>
    </row>
    <row r="122" spans="1:24" s="2" customFormat="1" ht="18" hidden="1" customHeight="1" x14ac:dyDescent="0.2">
      <c r="A122" s="127" t="s">
        <v>392</v>
      </c>
      <c r="B122" s="131"/>
      <c r="C122" s="128"/>
      <c r="D122" s="128"/>
      <c r="E122" s="128" t="s">
        <v>490</v>
      </c>
      <c r="F122" s="128"/>
      <c r="G122" s="129" t="s">
        <v>490</v>
      </c>
      <c r="H122" s="131" t="s">
        <v>490</v>
      </c>
      <c r="I122" s="131" t="s">
        <v>616</v>
      </c>
      <c r="J122" s="131" t="s">
        <v>616</v>
      </c>
      <c r="K122" s="131" t="s">
        <v>616</v>
      </c>
      <c r="L122" s="132" t="s">
        <v>525</v>
      </c>
      <c r="M122" s="133" t="s">
        <v>525</v>
      </c>
      <c r="N122" s="133" t="s">
        <v>525</v>
      </c>
      <c r="O122" s="133" t="s">
        <v>525</v>
      </c>
      <c r="P122" s="169" t="s">
        <v>525</v>
      </c>
      <c r="Q122" s="139">
        <v>30</v>
      </c>
      <c r="R122" s="141">
        <v>53440</v>
      </c>
      <c r="S122" s="141" t="s">
        <v>393</v>
      </c>
      <c r="T122" s="142" t="s">
        <v>519</v>
      </c>
      <c r="U122" s="136" t="s">
        <v>792</v>
      </c>
      <c r="V122"/>
      <c r="W122"/>
      <c r="X122"/>
    </row>
    <row r="123" spans="1:24" s="2" customFormat="1" ht="18" hidden="1" customHeight="1" x14ac:dyDescent="0.2">
      <c r="A123" s="127" t="s">
        <v>793</v>
      </c>
      <c r="B123" s="131" t="s">
        <v>490</v>
      </c>
      <c r="C123" s="128"/>
      <c r="D123" s="128"/>
      <c r="E123" s="128"/>
      <c r="F123" s="128"/>
      <c r="G123" s="129"/>
      <c r="H123" s="131" t="s">
        <v>616</v>
      </c>
      <c r="I123" s="131" t="s">
        <v>490</v>
      </c>
      <c r="J123" s="131" t="s">
        <v>490</v>
      </c>
      <c r="K123" s="131" t="s">
        <v>616</v>
      </c>
      <c r="L123" s="132">
        <v>3328600</v>
      </c>
      <c r="M123" s="133">
        <v>46500</v>
      </c>
      <c r="N123" s="133">
        <v>4763000</v>
      </c>
      <c r="O123" s="133">
        <v>260800</v>
      </c>
      <c r="P123" s="169">
        <v>40908</v>
      </c>
      <c r="Q123" s="139">
        <v>6</v>
      </c>
      <c r="R123" s="141">
        <v>35440</v>
      </c>
      <c r="S123" s="141" t="s">
        <v>794</v>
      </c>
      <c r="T123" s="142" t="s">
        <v>519</v>
      </c>
      <c r="U123" s="136" t="s">
        <v>795</v>
      </c>
      <c r="V123"/>
      <c r="W123"/>
      <c r="X123"/>
    </row>
    <row r="124" spans="1:24" s="2" customFormat="1" ht="18" hidden="1" customHeight="1" x14ac:dyDescent="0.2">
      <c r="A124" s="136" t="s">
        <v>455</v>
      </c>
      <c r="B124" s="128"/>
      <c r="C124" s="128"/>
      <c r="D124" s="128"/>
      <c r="E124" s="128" t="s">
        <v>490</v>
      </c>
      <c r="F124" s="128"/>
      <c r="G124" s="129" t="s">
        <v>490</v>
      </c>
      <c r="H124" s="131" t="s">
        <v>616</v>
      </c>
      <c r="I124" s="131" t="s">
        <v>616</v>
      </c>
      <c r="J124" s="131" t="s">
        <v>616</v>
      </c>
      <c r="K124" s="131" t="s">
        <v>616</v>
      </c>
      <c r="L124" s="132" t="s">
        <v>525</v>
      </c>
      <c r="M124" s="133" t="s">
        <v>525</v>
      </c>
      <c r="N124" s="133" t="s">
        <v>525</v>
      </c>
      <c r="O124" s="133" t="s">
        <v>525</v>
      </c>
      <c r="P124" s="169">
        <v>40178</v>
      </c>
      <c r="Q124" s="139"/>
      <c r="R124" s="141">
        <v>70800</v>
      </c>
      <c r="S124" s="141" t="s">
        <v>456</v>
      </c>
      <c r="T124" s="142" t="s">
        <v>519</v>
      </c>
      <c r="U124" s="136" t="s">
        <v>796</v>
      </c>
      <c r="V124"/>
      <c r="W124"/>
      <c r="X124"/>
    </row>
    <row r="125" spans="1:24" s="16" customFormat="1" ht="18" hidden="1" customHeight="1" x14ac:dyDescent="0.2">
      <c r="A125" s="127" t="s">
        <v>300</v>
      </c>
      <c r="B125" s="131"/>
      <c r="C125" s="131"/>
      <c r="D125" s="131" t="s">
        <v>490</v>
      </c>
      <c r="E125" s="131" t="s">
        <v>490</v>
      </c>
      <c r="F125" s="131"/>
      <c r="G125" s="163"/>
      <c r="H125" s="131" t="s">
        <v>616</v>
      </c>
      <c r="I125" s="131" t="s">
        <v>616</v>
      </c>
      <c r="J125" s="131" t="s">
        <v>616</v>
      </c>
      <c r="K125" s="131" t="s">
        <v>616</v>
      </c>
      <c r="L125" s="137">
        <v>1247600</v>
      </c>
      <c r="M125" s="133">
        <v>108900</v>
      </c>
      <c r="N125" s="138">
        <v>1272200</v>
      </c>
      <c r="O125" s="138">
        <v>148800</v>
      </c>
      <c r="P125" s="170">
        <v>41090</v>
      </c>
      <c r="Q125" s="164"/>
      <c r="R125" s="134">
        <v>26400</v>
      </c>
      <c r="S125" s="134" t="s">
        <v>301</v>
      </c>
      <c r="T125" s="135" t="s">
        <v>519</v>
      </c>
      <c r="U125" s="136" t="s">
        <v>797</v>
      </c>
      <c r="V125"/>
      <c r="W125"/>
      <c r="X125"/>
    </row>
    <row r="126" spans="1:24" s="2" customFormat="1" ht="18" hidden="1" customHeight="1" x14ac:dyDescent="0.2">
      <c r="A126" s="136" t="s">
        <v>266</v>
      </c>
      <c r="B126" s="131"/>
      <c r="C126" s="131"/>
      <c r="D126" s="131" t="s">
        <v>490</v>
      </c>
      <c r="E126" s="131" t="s">
        <v>490</v>
      </c>
      <c r="F126" s="131"/>
      <c r="G126" s="131"/>
      <c r="H126" s="131" t="s">
        <v>616</v>
      </c>
      <c r="I126" s="131" t="s">
        <v>616</v>
      </c>
      <c r="J126" s="131" t="s">
        <v>616</v>
      </c>
      <c r="K126" s="131" t="s">
        <v>616</v>
      </c>
      <c r="L126" s="132" t="s">
        <v>576</v>
      </c>
      <c r="M126" s="133" t="s">
        <v>576</v>
      </c>
      <c r="N126" s="133" t="s">
        <v>576</v>
      </c>
      <c r="O126" s="133" t="s">
        <v>576</v>
      </c>
      <c r="P126" s="169" t="s">
        <v>576</v>
      </c>
      <c r="Q126" s="139">
        <v>42</v>
      </c>
      <c r="R126" s="141">
        <v>31790</v>
      </c>
      <c r="S126" s="141" t="s">
        <v>323</v>
      </c>
      <c r="T126" s="142" t="s">
        <v>519</v>
      </c>
      <c r="U126" s="136" t="s">
        <v>798</v>
      </c>
      <c r="V126"/>
      <c r="W126"/>
      <c r="X126"/>
    </row>
    <row r="127" spans="1:24" s="2" customFormat="1" ht="18" hidden="1" customHeight="1" x14ac:dyDescent="0.2">
      <c r="A127" s="136" t="s">
        <v>394</v>
      </c>
      <c r="B127" s="131"/>
      <c r="C127" s="131"/>
      <c r="D127" s="131" t="s">
        <v>490</v>
      </c>
      <c r="E127" s="131" t="s">
        <v>490</v>
      </c>
      <c r="F127" s="131"/>
      <c r="G127" s="131" t="s">
        <v>490</v>
      </c>
      <c r="H127" s="131" t="s">
        <v>490</v>
      </c>
      <c r="I127" s="131" t="s">
        <v>490</v>
      </c>
      <c r="J127" s="131" t="s">
        <v>616</v>
      </c>
      <c r="K127" s="131" t="s">
        <v>616</v>
      </c>
      <c r="L127" s="132">
        <v>26765600</v>
      </c>
      <c r="M127" s="133">
        <v>5879600</v>
      </c>
      <c r="N127" s="133">
        <v>31896900</v>
      </c>
      <c r="O127" s="133">
        <v>6993000</v>
      </c>
      <c r="P127" s="169">
        <v>40847</v>
      </c>
      <c r="Q127" s="139">
        <v>1891</v>
      </c>
      <c r="R127" s="141">
        <v>29800</v>
      </c>
      <c r="S127" s="141" t="s">
        <v>799</v>
      </c>
      <c r="T127" s="142" t="s">
        <v>519</v>
      </c>
      <c r="U127" s="136" t="s">
        <v>800</v>
      </c>
      <c r="V127"/>
      <c r="W127"/>
      <c r="X127"/>
    </row>
    <row r="128" spans="1:24" s="2" customFormat="1" ht="18" hidden="1" customHeight="1" x14ac:dyDescent="0.25">
      <c r="A128" s="172" t="s">
        <v>501</v>
      </c>
      <c r="B128" s="131"/>
      <c r="C128" s="131"/>
      <c r="D128" s="131"/>
      <c r="E128" s="131" t="s">
        <v>490</v>
      </c>
      <c r="F128" s="131"/>
      <c r="G128" s="131"/>
      <c r="H128" s="131" t="s">
        <v>616</v>
      </c>
      <c r="I128" s="175" t="s">
        <v>616</v>
      </c>
      <c r="J128" s="131" t="s">
        <v>616</v>
      </c>
      <c r="K128" s="131" t="s">
        <v>616</v>
      </c>
      <c r="L128" s="176">
        <v>1927000</v>
      </c>
      <c r="M128" s="168" t="s">
        <v>525</v>
      </c>
      <c r="N128" s="168">
        <v>1709900</v>
      </c>
      <c r="O128" s="168" t="s">
        <v>525</v>
      </c>
      <c r="P128" s="177">
        <v>40633</v>
      </c>
      <c r="Q128" s="178">
        <v>10</v>
      </c>
      <c r="R128" s="179">
        <v>51310</v>
      </c>
      <c r="S128" s="179" t="s">
        <v>530</v>
      </c>
      <c r="T128" s="180" t="s">
        <v>519</v>
      </c>
      <c r="U128" s="136" t="s">
        <v>801</v>
      </c>
      <c r="V128"/>
      <c r="W128"/>
      <c r="X128"/>
    </row>
    <row r="129" spans="1:24" s="2" customFormat="1" ht="18" hidden="1" customHeight="1" x14ac:dyDescent="0.25">
      <c r="A129" s="187" t="s">
        <v>502</v>
      </c>
      <c r="B129" s="131"/>
      <c r="C129" s="131"/>
      <c r="D129" s="131"/>
      <c r="E129" s="131" t="s">
        <v>490</v>
      </c>
      <c r="F129" s="131" t="s">
        <v>490</v>
      </c>
      <c r="G129" s="131" t="s">
        <v>490</v>
      </c>
      <c r="H129" s="131" t="s">
        <v>616</v>
      </c>
      <c r="I129" s="175" t="s">
        <v>616</v>
      </c>
      <c r="J129" s="131" t="s">
        <v>616</v>
      </c>
      <c r="K129" s="131" t="s">
        <v>616</v>
      </c>
      <c r="L129" s="176" t="s">
        <v>525</v>
      </c>
      <c r="M129" s="168" t="s">
        <v>525</v>
      </c>
      <c r="N129" s="168" t="s">
        <v>525</v>
      </c>
      <c r="O129" s="168" t="s">
        <v>525</v>
      </c>
      <c r="P129" s="177" t="s">
        <v>525</v>
      </c>
      <c r="Q129" s="178"/>
      <c r="R129" s="179">
        <v>70000</v>
      </c>
      <c r="S129" s="179" t="s">
        <v>529</v>
      </c>
      <c r="T129" s="180" t="s">
        <v>519</v>
      </c>
      <c r="U129" s="136"/>
      <c r="V129"/>
      <c r="W129"/>
      <c r="X129"/>
    </row>
    <row r="130" spans="1:24" s="2" customFormat="1" ht="18" hidden="1" customHeight="1" x14ac:dyDescent="0.25">
      <c r="A130" s="187" t="s">
        <v>554</v>
      </c>
      <c r="B130" s="131"/>
      <c r="C130" s="131"/>
      <c r="D130" s="131"/>
      <c r="E130" s="131" t="s">
        <v>490</v>
      </c>
      <c r="F130" s="131"/>
      <c r="G130" s="131"/>
      <c r="H130" s="131" t="s">
        <v>490</v>
      </c>
      <c r="I130" s="175" t="s">
        <v>616</v>
      </c>
      <c r="J130" s="131" t="s">
        <v>490</v>
      </c>
      <c r="K130" s="131" t="s">
        <v>616</v>
      </c>
      <c r="L130" s="176">
        <v>2349200</v>
      </c>
      <c r="M130" s="168">
        <v>200600</v>
      </c>
      <c r="N130" s="168" t="s">
        <v>525</v>
      </c>
      <c r="O130" s="168" t="s">
        <v>525</v>
      </c>
      <c r="P130" s="177">
        <v>40543</v>
      </c>
      <c r="Q130" s="178"/>
      <c r="R130" s="179">
        <v>36400</v>
      </c>
      <c r="S130" s="179" t="s">
        <v>575</v>
      </c>
      <c r="T130" s="180" t="s">
        <v>519</v>
      </c>
      <c r="U130" s="136" t="s">
        <v>802</v>
      </c>
      <c r="V130"/>
      <c r="W130"/>
      <c r="X130"/>
    </row>
    <row r="131" spans="1:24" s="2" customFormat="1" ht="18" hidden="1" customHeight="1" x14ac:dyDescent="0.2">
      <c r="A131" s="127" t="s">
        <v>509</v>
      </c>
      <c r="B131" s="131"/>
      <c r="C131" s="131"/>
      <c r="D131" s="131"/>
      <c r="E131" s="131" t="s">
        <v>490</v>
      </c>
      <c r="F131" s="131" t="s">
        <v>490</v>
      </c>
      <c r="G131" s="131"/>
      <c r="H131" s="131" t="s">
        <v>490</v>
      </c>
      <c r="I131" s="131" t="s">
        <v>490</v>
      </c>
      <c r="J131" s="131" t="s">
        <v>616</v>
      </c>
      <c r="K131" s="131" t="s">
        <v>616</v>
      </c>
      <c r="L131" s="132">
        <v>6350000</v>
      </c>
      <c r="M131" s="181">
        <v>1310000</v>
      </c>
      <c r="N131" s="133">
        <v>7329700</v>
      </c>
      <c r="O131" s="181">
        <v>1426100</v>
      </c>
      <c r="P131" s="182">
        <v>40663</v>
      </c>
      <c r="Q131" s="139">
        <v>28</v>
      </c>
      <c r="R131" s="141">
        <v>53390</v>
      </c>
      <c r="S131" s="141" t="s">
        <v>803</v>
      </c>
      <c r="T131" s="142" t="s">
        <v>519</v>
      </c>
      <c r="U131" s="136" t="s">
        <v>764</v>
      </c>
      <c r="V131"/>
      <c r="W131"/>
      <c r="X131"/>
    </row>
    <row r="132" spans="1:24" s="2" customFormat="1" ht="18" hidden="1" customHeight="1" x14ac:dyDescent="0.2">
      <c r="A132" s="136" t="s">
        <v>304</v>
      </c>
      <c r="B132" s="131"/>
      <c r="C132" s="131"/>
      <c r="D132" s="131" t="s">
        <v>490</v>
      </c>
      <c r="E132" s="131" t="s">
        <v>490</v>
      </c>
      <c r="F132" s="131" t="s">
        <v>490</v>
      </c>
      <c r="G132" s="131"/>
      <c r="H132" s="131" t="s">
        <v>616</v>
      </c>
      <c r="I132" s="131" t="s">
        <v>616</v>
      </c>
      <c r="J132" s="131" t="s">
        <v>616</v>
      </c>
      <c r="K132" s="131" t="s">
        <v>616</v>
      </c>
      <c r="L132" s="132" t="s">
        <v>525</v>
      </c>
      <c r="M132" s="133" t="s">
        <v>525</v>
      </c>
      <c r="N132" s="133" t="s">
        <v>525</v>
      </c>
      <c r="O132" s="133" t="s">
        <v>525</v>
      </c>
      <c r="P132" s="169" t="s">
        <v>525</v>
      </c>
      <c r="Q132" s="139"/>
      <c r="R132" s="141">
        <v>22550</v>
      </c>
      <c r="S132" s="141" t="s">
        <v>243</v>
      </c>
      <c r="T132" s="142" t="s">
        <v>519</v>
      </c>
      <c r="U132" s="136"/>
      <c r="V132"/>
      <c r="W132"/>
      <c r="X132"/>
    </row>
    <row r="133" spans="1:24" s="2" customFormat="1" ht="18" hidden="1" customHeight="1" x14ac:dyDescent="0.2">
      <c r="A133" s="187" t="s">
        <v>804</v>
      </c>
      <c r="B133" s="131"/>
      <c r="C133" s="131"/>
      <c r="D133" s="131"/>
      <c r="E133" s="131" t="s">
        <v>490</v>
      </c>
      <c r="F133" s="131" t="s">
        <v>490</v>
      </c>
      <c r="G133" s="131" t="s">
        <v>490</v>
      </c>
      <c r="H133" s="131" t="s">
        <v>616</v>
      </c>
      <c r="I133" s="131" t="s">
        <v>616</v>
      </c>
      <c r="J133" s="131" t="s">
        <v>616</v>
      </c>
      <c r="K133" s="131" t="s">
        <v>616</v>
      </c>
      <c r="L133" s="132">
        <v>1262000</v>
      </c>
      <c r="M133" s="133" t="s">
        <v>525</v>
      </c>
      <c r="N133" s="133">
        <v>1162900</v>
      </c>
      <c r="O133" s="133" t="s">
        <v>525</v>
      </c>
      <c r="P133" s="169">
        <v>40755</v>
      </c>
      <c r="Q133" s="139"/>
      <c r="R133" s="141">
        <v>85190</v>
      </c>
      <c r="S133" s="141" t="s">
        <v>805</v>
      </c>
      <c r="T133" s="142" t="s">
        <v>519</v>
      </c>
      <c r="U133" s="136" t="s">
        <v>806</v>
      </c>
      <c r="V133"/>
      <c r="W133"/>
      <c r="X133"/>
    </row>
    <row r="134" spans="1:24" s="2" customFormat="1" ht="18" hidden="1" customHeight="1" x14ac:dyDescent="0.2">
      <c r="A134" s="136" t="s">
        <v>306</v>
      </c>
      <c r="B134" s="131"/>
      <c r="C134" s="131"/>
      <c r="D134" s="131" t="s">
        <v>490</v>
      </c>
      <c r="E134" s="131" t="s">
        <v>490</v>
      </c>
      <c r="F134" s="131" t="s">
        <v>490</v>
      </c>
      <c r="G134" s="131"/>
      <c r="H134" s="131" t="s">
        <v>490</v>
      </c>
      <c r="I134" s="131" t="s">
        <v>616</v>
      </c>
      <c r="J134" s="131" t="s">
        <v>616</v>
      </c>
      <c r="K134" s="131" t="s">
        <v>616</v>
      </c>
      <c r="L134" s="132">
        <v>20007000</v>
      </c>
      <c r="M134" s="133">
        <v>164900</v>
      </c>
      <c r="N134" s="133" t="s">
        <v>525</v>
      </c>
      <c r="O134" s="133" t="s">
        <v>525</v>
      </c>
      <c r="P134" s="169">
        <v>40543</v>
      </c>
      <c r="Q134" s="139">
        <v>143</v>
      </c>
      <c r="R134" s="189">
        <v>22550</v>
      </c>
      <c r="S134" s="189" t="s">
        <v>243</v>
      </c>
      <c r="T134" s="189" t="s">
        <v>519</v>
      </c>
      <c r="U134" s="136" t="s">
        <v>807</v>
      </c>
      <c r="V134"/>
      <c r="W134"/>
      <c r="X134"/>
    </row>
    <row r="135" spans="1:24" s="2" customFormat="1" ht="18" hidden="1" customHeight="1" x14ac:dyDescent="0.2">
      <c r="A135" s="136" t="s">
        <v>396</v>
      </c>
      <c r="B135" s="131"/>
      <c r="C135" s="131"/>
      <c r="D135" s="131" t="s">
        <v>490</v>
      </c>
      <c r="E135" s="131" t="s">
        <v>490</v>
      </c>
      <c r="F135" s="131"/>
      <c r="G135" s="131"/>
      <c r="H135" s="131" t="s">
        <v>616</v>
      </c>
      <c r="I135" s="131" t="s">
        <v>616</v>
      </c>
      <c r="J135" s="131" t="s">
        <v>616</v>
      </c>
      <c r="K135" s="131" t="s">
        <v>616</v>
      </c>
      <c r="L135" s="132">
        <v>8260000</v>
      </c>
      <c r="M135" s="133">
        <v>160000</v>
      </c>
      <c r="N135" s="133">
        <v>12132000</v>
      </c>
      <c r="O135" s="133">
        <v>601000</v>
      </c>
      <c r="P135" s="169">
        <v>40633</v>
      </c>
      <c r="Q135" s="139">
        <v>57</v>
      </c>
      <c r="R135" s="141">
        <v>44540</v>
      </c>
      <c r="S135" s="141" t="s">
        <v>397</v>
      </c>
      <c r="T135" s="142" t="s">
        <v>519</v>
      </c>
      <c r="U135" s="136" t="s">
        <v>808</v>
      </c>
      <c r="V135"/>
      <c r="W135"/>
      <c r="X135"/>
    </row>
    <row r="136" spans="1:24" s="2" customFormat="1" ht="18" hidden="1" customHeight="1" x14ac:dyDescent="0.2">
      <c r="A136" s="127" t="s">
        <v>931</v>
      </c>
      <c r="B136" s="131" t="s">
        <v>490</v>
      </c>
      <c r="C136" s="131"/>
      <c r="D136" s="131"/>
      <c r="E136" s="131" t="s">
        <v>490</v>
      </c>
      <c r="F136" s="131" t="s">
        <v>490</v>
      </c>
      <c r="G136" s="131"/>
      <c r="H136" s="131" t="s">
        <v>616</v>
      </c>
      <c r="I136" s="131" t="s">
        <v>616</v>
      </c>
      <c r="J136" s="131" t="s">
        <v>616</v>
      </c>
      <c r="K136" s="131" t="s">
        <v>616</v>
      </c>
      <c r="L136" s="132" t="s">
        <v>525</v>
      </c>
      <c r="M136" s="133" t="s">
        <v>525</v>
      </c>
      <c r="N136" s="133" t="s">
        <v>525</v>
      </c>
      <c r="O136" s="133" t="s">
        <v>525</v>
      </c>
      <c r="P136" s="169" t="s">
        <v>525</v>
      </c>
      <c r="Q136" s="139"/>
      <c r="R136" s="141"/>
      <c r="S136" s="141" t="s">
        <v>932</v>
      </c>
      <c r="T136" s="142" t="s">
        <v>534</v>
      </c>
      <c r="U136" s="136" t="s">
        <v>1006</v>
      </c>
      <c r="V136"/>
      <c r="W136"/>
      <c r="X136"/>
    </row>
    <row r="137" spans="1:24" s="2" customFormat="1" ht="18" hidden="1" customHeight="1" x14ac:dyDescent="0.2">
      <c r="A137" s="127" t="s">
        <v>1018</v>
      </c>
      <c r="B137" s="131" t="s">
        <v>490</v>
      </c>
      <c r="C137" s="131" t="s">
        <v>490</v>
      </c>
      <c r="D137" s="131"/>
      <c r="E137" s="131"/>
      <c r="F137" s="131"/>
      <c r="G137" s="131"/>
      <c r="H137" s="131" t="s">
        <v>616</v>
      </c>
      <c r="I137" s="131" t="s">
        <v>490</v>
      </c>
      <c r="J137" s="131" t="s">
        <v>490</v>
      </c>
      <c r="K137" s="131" t="s">
        <v>616</v>
      </c>
      <c r="L137" s="137" t="s">
        <v>525</v>
      </c>
      <c r="M137" s="138" t="s">
        <v>525</v>
      </c>
      <c r="N137" s="138" t="s">
        <v>525</v>
      </c>
      <c r="O137" s="138" t="s">
        <v>525</v>
      </c>
      <c r="P137" s="169" t="s">
        <v>525</v>
      </c>
      <c r="Q137" s="139"/>
      <c r="R137" s="141"/>
      <c r="S137" s="141" t="s">
        <v>408</v>
      </c>
      <c r="T137" s="142" t="s">
        <v>534</v>
      </c>
      <c r="U137" s="136" t="s">
        <v>811</v>
      </c>
      <c r="V137"/>
      <c r="W137"/>
      <c r="X137"/>
    </row>
    <row r="138" spans="1:24" s="2" customFormat="1" ht="18" customHeight="1" x14ac:dyDescent="0.2">
      <c r="A138" s="127" t="s">
        <v>579</v>
      </c>
      <c r="B138" s="131" t="s">
        <v>490</v>
      </c>
      <c r="C138" s="131"/>
      <c r="D138" s="131"/>
      <c r="E138" s="131"/>
      <c r="F138" s="131"/>
      <c r="G138" s="131"/>
      <c r="H138" s="131" t="s">
        <v>616</v>
      </c>
      <c r="I138" s="131" t="s">
        <v>490</v>
      </c>
      <c r="J138" s="131" t="s">
        <v>490</v>
      </c>
      <c r="K138" s="131" t="s">
        <v>490</v>
      </c>
      <c r="L138" s="132" t="s">
        <v>525</v>
      </c>
      <c r="M138" s="133" t="s">
        <v>525</v>
      </c>
      <c r="N138" s="133" t="s">
        <v>525</v>
      </c>
      <c r="O138" s="133" t="s">
        <v>525</v>
      </c>
      <c r="P138" s="169" t="s">
        <v>525</v>
      </c>
      <c r="Q138" s="139"/>
      <c r="R138" s="141">
        <v>39100</v>
      </c>
      <c r="S138" s="141" t="s">
        <v>597</v>
      </c>
      <c r="T138" s="142" t="s">
        <v>521</v>
      </c>
      <c r="U138" s="201" t="s">
        <v>812</v>
      </c>
      <c r="V138" s="195" t="s">
        <v>1022</v>
      </c>
      <c r="W138"/>
      <c r="X138"/>
    </row>
    <row r="139" spans="1:24" s="2" customFormat="1" ht="18" customHeight="1" x14ac:dyDescent="0.2">
      <c r="A139" s="127" t="s">
        <v>578</v>
      </c>
      <c r="B139" s="131" t="s">
        <v>490</v>
      </c>
      <c r="C139" s="131"/>
      <c r="D139" s="131"/>
      <c r="E139" s="131"/>
      <c r="F139" s="131"/>
      <c r="G139" s="131"/>
      <c r="H139" s="131" t="s">
        <v>616</v>
      </c>
      <c r="I139" s="131" t="s">
        <v>616</v>
      </c>
      <c r="J139" s="131" t="s">
        <v>490</v>
      </c>
      <c r="K139" s="131" t="s">
        <v>490</v>
      </c>
      <c r="L139" s="132" t="s">
        <v>525</v>
      </c>
      <c r="M139" s="133" t="s">
        <v>525</v>
      </c>
      <c r="N139" s="133" t="s">
        <v>525</v>
      </c>
      <c r="O139" s="133" t="s">
        <v>525</v>
      </c>
      <c r="P139" s="169" t="s">
        <v>525</v>
      </c>
      <c r="Q139" s="139"/>
      <c r="R139" s="141">
        <v>35021</v>
      </c>
      <c r="S139" s="141" t="s">
        <v>596</v>
      </c>
      <c r="T139" s="142" t="s">
        <v>521</v>
      </c>
      <c r="U139" s="201" t="s">
        <v>813</v>
      </c>
      <c r="V139" s="195" t="s">
        <v>1020</v>
      </c>
      <c r="W139"/>
      <c r="X139"/>
    </row>
    <row r="140" spans="1:24" s="2" customFormat="1" ht="18" customHeight="1" x14ac:dyDescent="0.2">
      <c r="A140" s="127" t="s">
        <v>1035</v>
      </c>
      <c r="B140" s="131"/>
      <c r="C140" s="131"/>
      <c r="D140" s="131" t="s">
        <v>490</v>
      </c>
      <c r="E140" s="131" t="s">
        <v>490</v>
      </c>
      <c r="F140" s="131" t="s">
        <v>490</v>
      </c>
      <c r="G140" s="131"/>
      <c r="H140" s="131" t="s">
        <v>616</v>
      </c>
      <c r="I140" s="131" t="s">
        <v>616</v>
      </c>
      <c r="J140" s="131" t="s">
        <v>616</v>
      </c>
      <c r="K140" s="131" t="s">
        <v>616</v>
      </c>
      <c r="L140" s="132" t="s">
        <v>525</v>
      </c>
      <c r="M140" s="133" t="s">
        <v>525</v>
      </c>
      <c r="N140" s="133" t="s">
        <v>525</v>
      </c>
      <c r="O140" s="133" t="s">
        <v>525</v>
      </c>
      <c r="P140" s="169" t="s">
        <v>525</v>
      </c>
      <c r="Q140" s="139"/>
      <c r="R140" s="141">
        <v>12030</v>
      </c>
      <c r="S140" s="141" t="s">
        <v>1036</v>
      </c>
      <c r="T140" s="142" t="s">
        <v>521</v>
      </c>
      <c r="U140" s="197" t="s">
        <v>1037</v>
      </c>
      <c r="V140" s="196"/>
      <c r="W140"/>
      <c r="X140"/>
    </row>
    <row r="141" spans="1:24" s="2" customFormat="1" ht="18" customHeight="1" x14ac:dyDescent="0.2">
      <c r="A141" s="127" t="s">
        <v>593</v>
      </c>
      <c r="B141" s="131"/>
      <c r="C141" s="131" t="s">
        <v>490</v>
      </c>
      <c r="D141" s="131" t="s">
        <v>490</v>
      </c>
      <c r="E141" s="131" t="s">
        <v>490</v>
      </c>
      <c r="F141" s="131"/>
      <c r="G141" s="131"/>
      <c r="H141" s="131" t="s">
        <v>490</v>
      </c>
      <c r="I141" s="131" t="s">
        <v>490</v>
      </c>
      <c r="J141" s="131" t="s">
        <v>616</v>
      </c>
      <c r="K141" s="131" t="s">
        <v>490</v>
      </c>
      <c r="L141" s="132" t="s">
        <v>525</v>
      </c>
      <c r="M141" s="133" t="s">
        <v>525</v>
      </c>
      <c r="N141" s="133" t="s">
        <v>525</v>
      </c>
      <c r="O141" s="133" t="s">
        <v>525</v>
      </c>
      <c r="P141" s="169" t="s">
        <v>525</v>
      </c>
      <c r="Q141" s="139"/>
      <c r="R141" s="141">
        <v>41043</v>
      </c>
      <c r="S141" s="141" t="s">
        <v>814</v>
      </c>
      <c r="T141" s="142" t="s">
        <v>521</v>
      </c>
      <c r="U141" s="197" t="s">
        <v>815</v>
      </c>
      <c r="V141"/>
      <c r="W141"/>
      <c r="X141"/>
    </row>
    <row r="142" spans="1:24" s="2" customFormat="1" ht="18" customHeight="1" x14ac:dyDescent="0.2">
      <c r="A142" s="127" t="s">
        <v>816</v>
      </c>
      <c r="B142" s="131"/>
      <c r="C142" s="131"/>
      <c r="D142" s="131" t="s">
        <v>490</v>
      </c>
      <c r="E142" s="131" t="s">
        <v>490</v>
      </c>
      <c r="F142" s="131"/>
      <c r="G142" s="131"/>
      <c r="H142" s="131" t="s">
        <v>616</v>
      </c>
      <c r="I142" s="131" t="s">
        <v>490</v>
      </c>
      <c r="J142" s="131" t="s">
        <v>490</v>
      </c>
      <c r="K142" s="131" t="s">
        <v>616</v>
      </c>
      <c r="L142" s="132" t="s">
        <v>525</v>
      </c>
      <c r="M142" s="133" t="s">
        <v>525</v>
      </c>
      <c r="N142" s="133" t="s">
        <v>525</v>
      </c>
      <c r="O142" s="133" t="s">
        <v>525</v>
      </c>
      <c r="P142" s="169" t="s">
        <v>525</v>
      </c>
      <c r="Q142" s="127"/>
      <c r="R142" s="191" t="s">
        <v>817</v>
      </c>
      <c r="S142" s="134" t="s">
        <v>818</v>
      </c>
      <c r="T142" s="135" t="s">
        <v>521</v>
      </c>
      <c r="U142" s="136" t="s">
        <v>819</v>
      </c>
      <c r="V142" t="s">
        <v>1021</v>
      </c>
      <c r="W142"/>
      <c r="X142"/>
    </row>
    <row r="143" spans="1:24" s="2" customFormat="1" ht="18" customHeight="1" x14ac:dyDescent="0.2">
      <c r="A143" s="136" t="s">
        <v>572</v>
      </c>
      <c r="B143" s="131" t="s">
        <v>490</v>
      </c>
      <c r="C143" s="131"/>
      <c r="D143" s="131"/>
      <c r="E143" s="131"/>
      <c r="F143" s="131"/>
      <c r="G143" s="131"/>
      <c r="H143" s="131" t="s">
        <v>616</v>
      </c>
      <c r="I143" s="131" t="s">
        <v>616</v>
      </c>
      <c r="J143" s="131" t="s">
        <v>616</v>
      </c>
      <c r="K143" s="131" t="s">
        <v>490</v>
      </c>
      <c r="L143" s="132" t="s">
        <v>525</v>
      </c>
      <c r="M143" s="133" t="s">
        <v>525</v>
      </c>
      <c r="N143" s="133" t="s">
        <v>525</v>
      </c>
      <c r="O143" s="133" t="s">
        <v>525</v>
      </c>
      <c r="P143" s="169" t="s">
        <v>525</v>
      </c>
      <c r="Q143" s="139"/>
      <c r="R143" s="141">
        <v>12048</v>
      </c>
      <c r="S143" s="141" t="s">
        <v>573</v>
      </c>
      <c r="T143" s="142" t="s">
        <v>521</v>
      </c>
      <c r="U143" s="197" t="s">
        <v>820</v>
      </c>
      <c r="V143" t="s">
        <v>1023</v>
      </c>
      <c r="W143"/>
      <c r="X143"/>
    </row>
    <row r="144" spans="1:24" s="2" customFormat="1" ht="18" customHeight="1" x14ac:dyDescent="0.2">
      <c r="A144" s="127" t="s">
        <v>586</v>
      </c>
      <c r="B144" s="131"/>
      <c r="C144" s="131"/>
      <c r="D144" s="131"/>
      <c r="E144" s="131" t="s">
        <v>490</v>
      </c>
      <c r="F144" s="131" t="s">
        <v>490</v>
      </c>
      <c r="G144" s="131"/>
      <c r="H144" s="131" t="s">
        <v>616</v>
      </c>
      <c r="I144" s="131" t="s">
        <v>616</v>
      </c>
      <c r="J144" s="131" t="s">
        <v>616</v>
      </c>
      <c r="K144" s="131" t="s">
        <v>490</v>
      </c>
      <c r="L144" s="132" t="s">
        <v>525</v>
      </c>
      <c r="M144" s="133" t="s">
        <v>525</v>
      </c>
      <c r="N144" s="133" t="s">
        <v>525</v>
      </c>
      <c r="O144" s="133" t="s">
        <v>525</v>
      </c>
      <c r="P144" s="169" t="s">
        <v>525</v>
      </c>
      <c r="Q144" s="139"/>
      <c r="R144" s="141">
        <v>73048</v>
      </c>
      <c r="S144" s="141" t="s">
        <v>604</v>
      </c>
      <c r="T144" s="142" t="s">
        <v>521</v>
      </c>
      <c r="U144" s="197" t="s">
        <v>821</v>
      </c>
      <c r="V144" s="196"/>
      <c r="W144"/>
      <c r="X144"/>
    </row>
    <row r="145" spans="1:24" s="2" customFormat="1" ht="18" customHeight="1" x14ac:dyDescent="0.2">
      <c r="A145" s="127" t="s">
        <v>592</v>
      </c>
      <c r="B145" s="131"/>
      <c r="C145" s="131"/>
      <c r="D145" s="131"/>
      <c r="E145" s="131" t="s">
        <v>490</v>
      </c>
      <c r="F145" s="131" t="s">
        <v>490</v>
      </c>
      <c r="G145" s="131"/>
      <c r="H145" s="131" t="s">
        <v>616</v>
      </c>
      <c r="I145" s="131" t="s">
        <v>490</v>
      </c>
      <c r="J145" s="131" t="s">
        <v>616</v>
      </c>
      <c r="K145" s="131" t="s">
        <v>490</v>
      </c>
      <c r="L145" s="137" t="s">
        <v>525</v>
      </c>
      <c r="M145" s="133" t="s">
        <v>525</v>
      </c>
      <c r="N145" s="133" t="s">
        <v>525</v>
      </c>
      <c r="O145" s="133" t="s">
        <v>525</v>
      </c>
      <c r="P145" s="169" t="s">
        <v>525</v>
      </c>
      <c r="Q145" s="139"/>
      <c r="R145" s="141">
        <v>25013</v>
      </c>
      <c r="S145" s="134" t="s">
        <v>822</v>
      </c>
      <c r="T145" s="142" t="s">
        <v>521</v>
      </c>
      <c r="U145" s="197" t="s">
        <v>823</v>
      </c>
      <c r="V145"/>
      <c r="W145"/>
      <c r="X145"/>
    </row>
    <row r="146" spans="1:24" s="2" customFormat="1" ht="18" customHeight="1" x14ac:dyDescent="0.2">
      <c r="A146" s="127" t="s">
        <v>1038</v>
      </c>
      <c r="B146" s="131"/>
      <c r="C146" s="131"/>
      <c r="D146" s="131" t="s">
        <v>490</v>
      </c>
      <c r="E146" s="131" t="s">
        <v>490</v>
      </c>
      <c r="F146" s="131" t="s">
        <v>490</v>
      </c>
      <c r="G146" s="131"/>
      <c r="H146" s="131" t="s">
        <v>616</v>
      </c>
      <c r="I146" s="131" t="s">
        <v>616</v>
      </c>
      <c r="J146" s="131" t="s">
        <v>616</v>
      </c>
      <c r="K146" s="131" t="s">
        <v>490</v>
      </c>
      <c r="L146" s="137" t="s">
        <v>525</v>
      </c>
      <c r="M146" s="133" t="s">
        <v>525</v>
      </c>
      <c r="N146" s="133" t="s">
        <v>525</v>
      </c>
      <c r="O146" s="133" t="s">
        <v>525</v>
      </c>
      <c r="P146" s="169" t="s">
        <v>525</v>
      </c>
      <c r="Q146" s="139"/>
      <c r="R146" s="141">
        <v>5200</v>
      </c>
      <c r="S146" s="134" t="s">
        <v>1039</v>
      </c>
      <c r="T146" s="142" t="s">
        <v>521</v>
      </c>
      <c r="U146" s="197" t="s">
        <v>1078</v>
      </c>
      <c r="V146"/>
      <c r="W146"/>
      <c r="X146"/>
    </row>
    <row r="147" spans="1:24" s="2" customFormat="1" ht="18" customHeight="1" x14ac:dyDescent="0.2">
      <c r="A147" s="127" t="s">
        <v>398</v>
      </c>
      <c r="B147" s="131"/>
      <c r="C147" s="131" t="s">
        <v>490</v>
      </c>
      <c r="D147" s="131"/>
      <c r="E147" s="131"/>
      <c r="F147" s="131"/>
      <c r="G147" s="131"/>
      <c r="H147" s="131" t="s">
        <v>616</v>
      </c>
      <c r="I147" s="131" t="s">
        <v>616</v>
      </c>
      <c r="J147" s="131" t="s">
        <v>616</v>
      </c>
      <c r="K147" s="131" t="s">
        <v>490</v>
      </c>
      <c r="L147" s="132" t="s">
        <v>525</v>
      </c>
      <c r="M147" s="133" t="s">
        <v>525</v>
      </c>
      <c r="N147" s="133" t="s">
        <v>525</v>
      </c>
      <c r="O147" s="133" t="s">
        <v>525</v>
      </c>
      <c r="P147" s="169" t="s">
        <v>525</v>
      </c>
      <c r="Q147" s="139"/>
      <c r="R147" s="141">
        <v>12038</v>
      </c>
      <c r="S147" s="141" t="s">
        <v>399</v>
      </c>
      <c r="T147" s="142" t="s">
        <v>521</v>
      </c>
      <c r="U147" s="197" t="s">
        <v>824</v>
      </c>
      <c r="V147" s="195" t="s">
        <v>1024</v>
      </c>
      <c r="W147"/>
      <c r="X147"/>
    </row>
    <row r="148" spans="1:24" s="2" customFormat="1" ht="18" customHeight="1" x14ac:dyDescent="0.2">
      <c r="A148" s="127" t="s">
        <v>1009</v>
      </c>
      <c r="B148" s="131"/>
      <c r="C148" s="131"/>
      <c r="D148" s="131"/>
      <c r="E148" s="131" t="s">
        <v>490</v>
      </c>
      <c r="F148" s="131"/>
      <c r="G148" s="131"/>
      <c r="H148" s="131" t="s">
        <v>616</v>
      </c>
      <c r="I148" s="131" t="s">
        <v>616</v>
      </c>
      <c r="J148" s="131" t="s">
        <v>616</v>
      </c>
      <c r="K148" s="131" t="s">
        <v>616</v>
      </c>
      <c r="L148" s="132" t="s">
        <v>525</v>
      </c>
      <c r="M148" s="133" t="s">
        <v>525</v>
      </c>
      <c r="N148" s="133" t="s">
        <v>525</v>
      </c>
      <c r="O148" s="133" t="s">
        <v>525</v>
      </c>
      <c r="P148" s="169" t="s">
        <v>525</v>
      </c>
      <c r="Q148" s="139"/>
      <c r="R148" s="141">
        <v>70022</v>
      </c>
      <c r="S148" s="141" t="s">
        <v>1010</v>
      </c>
      <c r="T148" s="142" t="s">
        <v>521</v>
      </c>
      <c r="U148" s="197" t="s">
        <v>1011</v>
      </c>
      <c r="V148"/>
      <c r="W148"/>
      <c r="X148"/>
    </row>
    <row r="149" spans="1:24" s="2" customFormat="1" ht="18" customHeight="1" x14ac:dyDescent="0.2">
      <c r="A149" s="127" t="s">
        <v>825</v>
      </c>
      <c r="B149" s="131"/>
      <c r="C149" s="131"/>
      <c r="D149" s="131"/>
      <c r="E149" s="131"/>
      <c r="F149" s="131" t="s">
        <v>490</v>
      </c>
      <c r="G149" s="131"/>
      <c r="H149" s="131" t="s">
        <v>616</v>
      </c>
      <c r="I149" s="131" t="s">
        <v>616</v>
      </c>
      <c r="J149" s="131" t="s">
        <v>616</v>
      </c>
      <c r="K149" s="131" t="s">
        <v>616</v>
      </c>
      <c r="L149" s="132" t="s">
        <v>525</v>
      </c>
      <c r="M149" s="133" t="s">
        <v>525</v>
      </c>
      <c r="N149" s="133" t="s">
        <v>525</v>
      </c>
      <c r="O149" s="133" t="s">
        <v>525</v>
      </c>
      <c r="P149" s="169" t="s">
        <v>525</v>
      </c>
      <c r="Q149" s="133"/>
      <c r="R149" s="141">
        <v>46044</v>
      </c>
      <c r="S149" s="141" t="s">
        <v>826</v>
      </c>
      <c r="T149" s="142" t="s">
        <v>521</v>
      </c>
      <c r="U149" s="136" t="s">
        <v>1040</v>
      </c>
      <c r="V149"/>
      <c r="W149"/>
      <c r="X149"/>
    </row>
    <row r="150" spans="1:24" s="2" customFormat="1" ht="18" customHeight="1" x14ac:dyDescent="0.2">
      <c r="A150" s="136" t="s">
        <v>570</v>
      </c>
      <c r="B150" s="131"/>
      <c r="C150" s="131"/>
      <c r="D150" s="131" t="s">
        <v>490</v>
      </c>
      <c r="E150" s="131" t="s">
        <v>490</v>
      </c>
      <c r="F150" s="131" t="s">
        <v>490</v>
      </c>
      <c r="G150" s="131"/>
      <c r="H150" s="131" t="s">
        <v>616</v>
      </c>
      <c r="I150" s="131" t="s">
        <v>616</v>
      </c>
      <c r="J150" s="131" t="s">
        <v>616</v>
      </c>
      <c r="K150" s="131" t="s">
        <v>616</v>
      </c>
      <c r="L150" s="132" t="s">
        <v>525</v>
      </c>
      <c r="M150" s="133" t="s">
        <v>525</v>
      </c>
      <c r="N150" s="133" t="s">
        <v>525</v>
      </c>
      <c r="O150" s="133" t="s">
        <v>525</v>
      </c>
      <c r="P150" s="169" t="s">
        <v>525</v>
      </c>
      <c r="Q150" s="133"/>
      <c r="R150" s="141">
        <v>12030</v>
      </c>
      <c r="S150" s="141" t="s">
        <v>571</v>
      </c>
      <c r="T150" s="142" t="s">
        <v>521</v>
      </c>
      <c r="U150" s="197" t="s">
        <v>827</v>
      </c>
      <c r="V150"/>
      <c r="W150"/>
      <c r="X150"/>
    </row>
    <row r="151" spans="1:24" s="2" customFormat="1" ht="18" customHeight="1" x14ac:dyDescent="0.2">
      <c r="A151" s="127" t="s">
        <v>561</v>
      </c>
      <c r="B151" s="131" t="s">
        <v>490</v>
      </c>
      <c r="C151" s="131"/>
      <c r="D151" s="131"/>
      <c r="E151" s="131"/>
      <c r="F151" s="131"/>
      <c r="G151" s="131"/>
      <c r="H151" s="131" t="s">
        <v>616</v>
      </c>
      <c r="I151" s="131" t="s">
        <v>616</v>
      </c>
      <c r="J151" s="131" t="s">
        <v>616</v>
      </c>
      <c r="K151" s="131" t="s">
        <v>490</v>
      </c>
      <c r="L151" s="132" t="s">
        <v>525</v>
      </c>
      <c r="M151" s="133" t="s">
        <v>525</v>
      </c>
      <c r="N151" s="133" t="s">
        <v>525</v>
      </c>
      <c r="O151" s="133" t="s">
        <v>525</v>
      </c>
      <c r="P151" s="169" t="s">
        <v>525</v>
      </c>
      <c r="Q151" s="139"/>
      <c r="R151" s="141">
        <v>30121</v>
      </c>
      <c r="S151" s="141" t="s">
        <v>562</v>
      </c>
      <c r="T151" s="142" t="s">
        <v>521</v>
      </c>
      <c r="U151" s="197" t="s">
        <v>828</v>
      </c>
      <c r="V151"/>
      <c r="W151"/>
      <c r="X151"/>
    </row>
    <row r="152" spans="1:24" s="2" customFormat="1" ht="18" customHeight="1" x14ac:dyDescent="0.2">
      <c r="A152" s="127" t="s">
        <v>187</v>
      </c>
      <c r="B152" s="131" t="s">
        <v>490</v>
      </c>
      <c r="C152" s="131" t="s">
        <v>490</v>
      </c>
      <c r="D152" s="131"/>
      <c r="E152" s="131"/>
      <c r="F152" s="131"/>
      <c r="G152" s="131"/>
      <c r="H152" s="131" t="s">
        <v>490</v>
      </c>
      <c r="I152" s="131" t="s">
        <v>616</v>
      </c>
      <c r="J152" s="131" t="s">
        <v>616</v>
      </c>
      <c r="K152" s="131" t="s">
        <v>490</v>
      </c>
      <c r="L152" s="132" t="s">
        <v>525</v>
      </c>
      <c r="M152" s="133" t="s">
        <v>525</v>
      </c>
      <c r="N152" s="133" t="s">
        <v>525</v>
      </c>
      <c r="O152" s="133" t="s">
        <v>525</v>
      </c>
      <c r="P152" s="169" t="s">
        <v>525</v>
      </c>
      <c r="Q152" s="139"/>
      <c r="R152" s="141">
        <v>36042</v>
      </c>
      <c r="S152" s="141" t="s">
        <v>188</v>
      </c>
      <c r="T152" s="142" t="s">
        <v>521</v>
      </c>
      <c r="U152" s="197" t="s">
        <v>829</v>
      </c>
      <c r="V152"/>
      <c r="W152"/>
      <c r="X152"/>
    </row>
    <row r="153" spans="1:24" s="2" customFormat="1" ht="18" customHeight="1" x14ac:dyDescent="0.2">
      <c r="A153" s="127" t="s">
        <v>580</v>
      </c>
      <c r="B153" s="131" t="s">
        <v>490</v>
      </c>
      <c r="C153" s="131"/>
      <c r="D153" s="131"/>
      <c r="E153" s="131"/>
      <c r="F153" s="131"/>
      <c r="G153" s="131"/>
      <c r="H153" s="131" t="s">
        <v>616</v>
      </c>
      <c r="I153" s="131" t="s">
        <v>616</v>
      </c>
      <c r="J153" s="131" t="s">
        <v>616</v>
      </c>
      <c r="K153" s="131" t="s">
        <v>616</v>
      </c>
      <c r="L153" s="132" t="s">
        <v>525</v>
      </c>
      <c r="M153" s="133" t="s">
        <v>525</v>
      </c>
      <c r="N153" s="133" t="s">
        <v>525</v>
      </c>
      <c r="O153" s="133" t="s">
        <v>525</v>
      </c>
      <c r="P153" s="169" t="s">
        <v>525</v>
      </c>
      <c r="Q153" s="139"/>
      <c r="R153" s="141">
        <v>26100</v>
      </c>
      <c r="S153" s="141" t="s">
        <v>830</v>
      </c>
      <c r="T153" s="142" t="s">
        <v>521</v>
      </c>
      <c r="U153" s="136"/>
      <c r="V153"/>
      <c r="W153"/>
      <c r="X153"/>
    </row>
    <row r="154" spans="1:24" s="2" customFormat="1" ht="18" customHeight="1" x14ac:dyDescent="0.2">
      <c r="A154" s="127" t="s">
        <v>589</v>
      </c>
      <c r="B154" s="131"/>
      <c r="C154" s="131"/>
      <c r="D154" s="131" t="s">
        <v>490</v>
      </c>
      <c r="E154" s="131" t="s">
        <v>490</v>
      </c>
      <c r="F154" s="131"/>
      <c r="G154" s="131"/>
      <c r="H154" s="131" t="s">
        <v>616</v>
      </c>
      <c r="I154" s="131" t="s">
        <v>616</v>
      </c>
      <c r="J154" s="131" t="s">
        <v>616</v>
      </c>
      <c r="K154" s="131" t="s">
        <v>490</v>
      </c>
      <c r="L154" s="132" t="s">
        <v>525</v>
      </c>
      <c r="M154" s="133" t="s">
        <v>525</v>
      </c>
      <c r="N154" s="133" t="s">
        <v>525</v>
      </c>
      <c r="O154" s="133" t="s">
        <v>525</v>
      </c>
      <c r="P154" s="169" t="s">
        <v>525</v>
      </c>
      <c r="Q154" s="139"/>
      <c r="R154" s="141">
        <v>26030</v>
      </c>
      <c r="S154" s="141" t="s">
        <v>606</v>
      </c>
      <c r="T154" s="142" t="s">
        <v>521</v>
      </c>
      <c r="U154" s="197" t="s">
        <v>831</v>
      </c>
      <c r="V154"/>
      <c r="W154"/>
      <c r="X154"/>
    </row>
    <row r="155" spans="1:24" s="2" customFormat="1" ht="18" customHeight="1" x14ac:dyDescent="0.2">
      <c r="A155" s="127" t="s">
        <v>409</v>
      </c>
      <c r="B155" s="131" t="s">
        <v>490</v>
      </c>
      <c r="C155" s="131" t="s">
        <v>490</v>
      </c>
      <c r="D155" s="131"/>
      <c r="E155" s="131"/>
      <c r="F155" s="131"/>
      <c r="G155" s="131"/>
      <c r="H155" s="131" t="s">
        <v>616</v>
      </c>
      <c r="I155" s="131" t="s">
        <v>616</v>
      </c>
      <c r="J155" s="131" t="s">
        <v>616</v>
      </c>
      <c r="K155" s="131" t="s">
        <v>490</v>
      </c>
      <c r="L155" s="132" t="s">
        <v>525</v>
      </c>
      <c r="M155" s="133" t="s">
        <v>525</v>
      </c>
      <c r="N155" s="133" t="s">
        <v>525</v>
      </c>
      <c r="O155" s="133" t="s">
        <v>525</v>
      </c>
      <c r="P155" s="169" t="s">
        <v>525</v>
      </c>
      <c r="Q155" s="139"/>
      <c r="R155" s="141">
        <v>25018</v>
      </c>
      <c r="S155" s="141" t="s">
        <v>410</v>
      </c>
      <c r="T155" s="142" t="s">
        <v>521</v>
      </c>
      <c r="U155" s="197" t="s">
        <v>832</v>
      </c>
      <c r="V155"/>
      <c r="W155"/>
      <c r="X155"/>
    </row>
    <row r="156" spans="1:24" s="2" customFormat="1" ht="18" customHeight="1" x14ac:dyDescent="0.2">
      <c r="A156" s="127" t="s">
        <v>413</v>
      </c>
      <c r="B156" s="131"/>
      <c r="C156" s="131" t="s">
        <v>490</v>
      </c>
      <c r="D156" s="131"/>
      <c r="E156" s="131"/>
      <c r="F156" s="131"/>
      <c r="G156" s="131"/>
      <c r="H156" s="131" t="s">
        <v>616</v>
      </c>
      <c r="I156" s="131" t="s">
        <v>616</v>
      </c>
      <c r="J156" s="131" t="s">
        <v>616</v>
      </c>
      <c r="K156" s="131" t="s">
        <v>616</v>
      </c>
      <c r="L156" s="132" t="s">
        <v>525</v>
      </c>
      <c r="M156" s="133" t="s">
        <v>525</v>
      </c>
      <c r="N156" s="133" t="s">
        <v>525</v>
      </c>
      <c r="O156" s="133" t="s">
        <v>525</v>
      </c>
      <c r="P156" s="169" t="s">
        <v>525</v>
      </c>
      <c r="Q156" s="139"/>
      <c r="R156" s="141">
        <v>25010</v>
      </c>
      <c r="S156" s="141" t="s">
        <v>414</v>
      </c>
      <c r="T156" s="142" t="s">
        <v>521</v>
      </c>
      <c r="U156" s="136" t="s">
        <v>833</v>
      </c>
      <c r="V156"/>
      <c r="W156"/>
      <c r="X156"/>
    </row>
    <row r="157" spans="1:24" s="2" customFormat="1" ht="18" customHeight="1" x14ac:dyDescent="0.2">
      <c r="A157" s="127" t="s">
        <v>1033</v>
      </c>
      <c r="B157" s="131"/>
      <c r="C157" s="131"/>
      <c r="D157" s="131" t="s">
        <v>490</v>
      </c>
      <c r="E157" s="131" t="s">
        <v>490</v>
      </c>
      <c r="F157" s="131" t="s">
        <v>490</v>
      </c>
      <c r="G157" s="131"/>
      <c r="H157" s="131" t="s">
        <v>616</v>
      </c>
      <c r="I157" s="131" t="s">
        <v>616</v>
      </c>
      <c r="J157" s="131" t="s">
        <v>616</v>
      </c>
      <c r="K157" s="131" t="s">
        <v>490</v>
      </c>
      <c r="L157" s="132" t="s">
        <v>525</v>
      </c>
      <c r="M157" s="133" t="s">
        <v>525</v>
      </c>
      <c r="N157" s="133" t="s">
        <v>525</v>
      </c>
      <c r="O157" s="133" t="s">
        <v>525</v>
      </c>
      <c r="P157" s="169" t="s">
        <v>525</v>
      </c>
      <c r="Q157" s="139"/>
      <c r="R157" s="141">
        <v>25012</v>
      </c>
      <c r="S157" s="141" t="s">
        <v>926</v>
      </c>
      <c r="T157" s="142" t="s">
        <v>521</v>
      </c>
      <c r="U157" s="136" t="s">
        <v>1034</v>
      </c>
      <c r="V157"/>
      <c r="W157"/>
      <c r="X157"/>
    </row>
    <row r="158" spans="1:24" s="2" customFormat="1" ht="18" customHeight="1" x14ac:dyDescent="0.2">
      <c r="A158" s="127" t="s">
        <v>419</v>
      </c>
      <c r="B158" s="131" t="s">
        <v>490</v>
      </c>
      <c r="C158" s="131" t="s">
        <v>490</v>
      </c>
      <c r="D158" s="131"/>
      <c r="E158" s="131"/>
      <c r="F158" s="131"/>
      <c r="G158" s="131"/>
      <c r="H158" s="131" t="s">
        <v>616</v>
      </c>
      <c r="I158" s="131" t="s">
        <v>616</v>
      </c>
      <c r="J158" s="131" t="s">
        <v>616</v>
      </c>
      <c r="K158" s="131" t="s">
        <v>490</v>
      </c>
      <c r="L158" s="132" t="s">
        <v>525</v>
      </c>
      <c r="M158" s="133" t="s">
        <v>525</v>
      </c>
      <c r="N158" s="133" t="s">
        <v>525</v>
      </c>
      <c r="O158" s="133" t="s">
        <v>525</v>
      </c>
      <c r="P158" s="169" t="s">
        <v>525</v>
      </c>
      <c r="Q158" s="139"/>
      <c r="R158" s="141">
        <v>46040</v>
      </c>
      <c r="S158" s="141" t="s">
        <v>420</v>
      </c>
      <c r="T158" s="142" t="s">
        <v>521</v>
      </c>
      <c r="U158" s="197" t="s">
        <v>833</v>
      </c>
      <c r="V158"/>
      <c r="W158"/>
      <c r="X158"/>
    </row>
    <row r="159" spans="1:24" s="2" customFormat="1" ht="18" customHeight="1" x14ac:dyDescent="0.2">
      <c r="A159" s="127" t="s">
        <v>1028</v>
      </c>
      <c r="B159" s="131"/>
      <c r="C159" s="131" t="s">
        <v>490</v>
      </c>
      <c r="D159" s="131" t="s">
        <v>490</v>
      </c>
      <c r="E159" s="131" t="s">
        <v>490</v>
      </c>
      <c r="F159" s="131" t="s">
        <v>490</v>
      </c>
      <c r="G159" s="131"/>
      <c r="H159" s="131" t="s">
        <v>616</v>
      </c>
      <c r="I159" s="131" t="s">
        <v>616</v>
      </c>
      <c r="J159" s="131" t="s">
        <v>616</v>
      </c>
      <c r="K159" s="131" t="s">
        <v>490</v>
      </c>
      <c r="L159" s="132" t="s">
        <v>525</v>
      </c>
      <c r="M159" s="133" t="s">
        <v>525</v>
      </c>
      <c r="N159" s="133" t="s">
        <v>525</v>
      </c>
      <c r="O159" s="133" t="s">
        <v>525</v>
      </c>
      <c r="P159" s="169" t="s">
        <v>525</v>
      </c>
      <c r="Q159" s="139"/>
      <c r="R159" s="141">
        <v>46041</v>
      </c>
      <c r="S159" s="141" t="s">
        <v>1029</v>
      </c>
      <c r="T159" s="142" t="s">
        <v>521</v>
      </c>
      <c r="U159" s="136" t="s">
        <v>1094</v>
      </c>
      <c r="V159"/>
      <c r="W159"/>
      <c r="X159"/>
    </row>
    <row r="160" spans="1:24" s="2" customFormat="1" ht="18" customHeight="1" x14ac:dyDescent="0.25">
      <c r="A160" s="187" t="s">
        <v>1025</v>
      </c>
      <c r="B160" s="131" t="s">
        <v>490</v>
      </c>
      <c r="C160" s="131" t="s">
        <v>490</v>
      </c>
      <c r="D160" s="131"/>
      <c r="E160" s="131"/>
      <c r="F160" s="131"/>
      <c r="G160" s="131"/>
      <c r="H160" s="131" t="s">
        <v>616</v>
      </c>
      <c r="I160" s="175" t="s">
        <v>616</v>
      </c>
      <c r="J160" s="175" t="s">
        <v>616</v>
      </c>
      <c r="K160" s="175" t="s">
        <v>616</v>
      </c>
      <c r="L160" s="132" t="s">
        <v>525</v>
      </c>
      <c r="M160" s="133" t="s">
        <v>525</v>
      </c>
      <c r="N160" s="133" t="s">
        <v>525</v>
      </c>
      <c r="O160" s="133" t="s">
        <v>525</v>
      </c>
      <c r="P160" s="169" t="s">
        <v>525</v>
      </c>
      <c r="Q160" s="178"/>
      <c r="R160" s="179">
        <v>10067</v>
      </c>
      <c r="S160" s="179" t="s">
        <v>1026</v>
      </c>
      <c r="T160" s="180" t="s">
        <v>521</v>
      </c>
      <c r="U160" s="136" t="s">
        <v>1027</v>
      </c>
      <c r="V160"/>
      <c r="W160"/>
      <c r="X160"/>
    </row>
    <row r="161" spans="1:24" s="2" customFormat="1" ht="18" customHeight="1" x14ac:dyDescent="0.2">
      <c r="A161" s="127" t="s">
        <v>587</v>
      </c>
      <c r="B161" s="131"/>
      <c r="C161" s="131"/>
      <c r="D161" s="131" t="s">
        <v>490</v>
      </c>
      <c r="E161" s="131" t="s">
        <v>490</v>
      </c>
      <c r="F161" s="131" t="s">
        <v>490</v>
      </c>
      <c r="G161" s="131"/>
      <c r="H161" s="131" t="s">
        <v>616</v>
      </c>
      <c r="I161" s="131" t="s">
        <v>616</v>
      </c>
      <c r="J161" s="131" t="s">
        <v>616</v>
      </c>
      <c r="K161" s="131" t="s">
        <v>490</v>
      </c>
      <c r="L161" s="132" t="s">
        <v>525</v>
      </c>
      <c r="M161" s="133" t="s">
        <v>525</v>
      </c>
      <c r="N161" s="133" t="s">
        <v>525</v>
      </c>
      <c r="O161" s="133" t="s">
        <v>525</v>
      </c>
      <c r="P161" s="169" t="s">
        <v>525</v>
      </c>
      <c r="Q161" s="139"/>
      <c r="R161" s="141" t="s">
        <v>928</v>
      </c>
      <c r="S161" s="141" t="s">
        <v>834</v>
      </c>
      <c r="T161" s="142" t="s">
        <v>521</v>
      </c>
      <c r="U161" s="197" t="s">
        <v>927</v>
      </c>
      <c r="V161"/>
      <c r="W161"/>
      <c r="X161"/>
    </row>
    <row r="162" spans="1:24" s="2" customFormat="1" ht="18" customHeight="1" x14ac:dyDescent="0.2">
      <c r="A162" s="127" t="s">
        <v>590</v>
      </c>
      <c r="B162" s="131" t="s">
        <v>490</v>
      </c>
      <c r="C162" s="131"/>
      <c r="D162" s="131" t="s">
        <v>490</v>
      </c>
      <c r="E162" s="131" t="s">
        <v>490</v>
      </c>
      <c r="F162" s="131"/>
      <c r="G162" s="131"/>
      <c r="H162" s="131" t="s">
        <v>616</v>
      </c>
      <c r="I162" s="131" t="s">
        <v>616</v>
      </c>
      <c r="J162" s="131" t="s">
        <v>616</v>
      </c>
      <c r="K162" s="131" t="s">
        <v>490</v>
      </c>
      <c r="L162" s="132" t="s">
        <v>525</v>
      </c>
      <c r="M162" s="133" t="s">
        <v>525</v>
      </c>
      <c r="N162" s="133" t="s">
        <v>525</v>
      </c>
      <c r="O162" s="133" t="s">
        <v>525</v>
      </c>
      <c r="P162" s="169" t="s">
        <v>525</v>
      </c>
      <c r="Q162" s="139"/>
      <c r="R162" s="141">
        <v>46030</v>
      </c>
      <c r="S162" s="141" t="s">
        <v>607</v>
      </c>
      <c r="T162" s="142" t="s">
        <v>521</v>
      </c>
      <c r="U162" s="136" t="s">
        <v>835</v>
      </c>
      <c r="V162"/>
      <c r="W162"/>
      <c r="X162"/>
    </row>
    <row r="163" spans="1:24" s="2" customFormat="1" ht="18" customHeight="1" x14ac:dyDescent="0.2">
      <c r="A163" s="127" t="s">
        <v>457</v>
      </c>
      <c r="B163" s="131" t="s">
        <v>490</v>
      </c>
      <c r="C163" s="131"/>
      <c r="D163" s="131"/>
      <c r="E163" s="131"/>
      <c r="F163" s="131"/>
      <c r="G163" s="131"/>
      <c r="H163" s="131" t="s">
        <v>616</v>
      </c>
      <c r="I163" s="131" t="s">
        <v>490</v>
      </c>
      <c r="J163" s="131" t="s">
        <v>490</v>
      </c>
      <c r="K163" s="131" t="s">
        <v>490</v>
      </c>
      <c r="L163" s="132" t="s">
        <v>525</v>
      </c>
      <c r="M163" s="133" t="s">
        <v>525</v>
      </c>
      <c r="N163" s="133" t="s">
        <v>525</v>
      </c>
      <c r="O163" s="133" t="s">
        <v>525</v>
      </c>
      <c r="P163" s="169" t="s">
        <v>525</v>
      </c>
      <c r="Q163" s="139"/>
      <c r="R163" s="141">
        <v>35010</v>
      </c>
      <c r="S163" s="141" t="s">
        <v>836</v>
      </c>
      <c r="T163" s="142" t="s">
        <v>521</v>
      </c>
      <c r="U163" s="136" t="s">
        <v>837</v>
      </c>
      <c r="V163"/>
      <c r="W163"/>
      <c r="X163"/>
    </row>
    <row r="164" spans="1:24" s="2" customFormat="1" ht="18" customHeight="1" x14ac:dyDescent="0.2">
      <c r="A164" s="127" t="s">
        <v>459</v>
      </c>
      <c r="B164" s="131"/>
      <c r="C164" s="131"/>
      <c r="D164" s="131" t="s">
        <v>490</v>
      </c>
      <c r="E164" s="131" t="s">
        <v>490</v>
      </c>
      <c r="F164" s="131"/>
      <c r="G164" s="131"/>
      <c r="H164" s="131" t="s">
        <v>616</v>
      </c>
      <c r="I164" s="131" t="s">
        <v>616</v>
      </c>
      <c r="J164" s="131" t="s">
        <v>490</v>
      </c>
      <c r="K164" s="131" t="s">
        <v>616</v>
      </c>
      <c r="L164" s="132" t="s">
        <v>525</v>
      </c>
      <c r="M164" s="133" t="s">
        <v>525</v>
      </c>
      <c r="N164" s="133" t="s">
        <v>525</v>
      </c>
      <c r="O164" s="133" t="s">
        <v>525</v>
      </c>
      <c r="P164" s="169" t="s">
        <v>525</v>
      </c>
      <c r="Q164" s="139"/>
      <c r="R164" s="141">
        <v>26845</v>
      </c>
      <c r="S164" s="141" t="s">
        <v>838</v>
      </c>
      <c r="T164" s="142" t="s">
        <v>521</v>
      </c>
      <c r="U164" s="136" t="s">
        <v>839</v>
      </c>
      <c r="V164"/>
      <c r="W164"/>
      <c r="X164"/>
    </row>
    <row r="165" spans="1:24" s="2" customFormat="1" ht="18" customHeight="1" x14ac:dyDescent="0.25">
      <c r="A165" s="187" t="s">
        <v>840</v>
      </c>
      <c r="B165" s="131" t="s">
        <v>490</v>
      </c>
      <c r="C165" s="131"/>
      <c r="D165" s="131"/>
      <c r="E165" s="131"/>
      <c r="F165" s="131"/>
      <c r="G165" s="131"/>
      <c r="H165" s="131" t="s">
        <v>616</v>
      </c>
      <c r="I165" s="175" t="s">
        <v>490</v>
      </c>
      <c r="J165" s="175" t="s">
        <v>490</v>
      </c>
      <c r="K165" s="175" t="s">
        <v>490</v>
      </c>
      <c r="L165" s="132" t="s">
        <v>525</v>
      </c>
      <c r="M165" s="132" t="s">
        <v>525</v>
      </c>
      <c r="N165" s="132" t="s">
        <v>525</v>
      </c>
      <c r="O165" s="133" t="s">
        <v>525</v>
      </c>
      <c r="P165" s="169" t="s">
        <v>525</v>
      </c>
      <c r="Q165" s="178"/>
      <c r="R165" s="179">
        <v>6018</v>
      </c>
      <c r="S165" s="179" t="s">
        <v>818</v>
      </c>
      <c r="T165" s="180" t="s">
        <v>521</v>
      </c>
      <c r="U165" s="197" t="s">
        <v>841</v>
      </c>
      <c r="V165"/>
      <c r="W165"/>
      <c r="X165"/>
    </row>
    <row r="166" spans="1:24" s="2" customFormat="1" ht="18" customHeight="1" x14ac:dyDescent="0.2">
      <c r="A166" s="127" t="s">
        <v>461</v>
      </c>
      <c r="B166" s="131"/>
      <c r="C166" s="131"/>
      <c r="D166" s="131"/>
      <c r="E166" s="131"/>
      <c r="F166" s="131"/>
      <c r="G166" s="131"/>
      <c r="H166" s="131" t="s">
        <v>616</v>
      </c>
      <c r="I166" s="131" t="s">
        <v>616</v>
      </c>
      <c r="J166" s="131" t="s">
        <v>616</v>
      </c>
      <c r="K166" s="131" t="s">
        <v>616</v>
      </c>
      <c r="L166" s="132" t="s">
        <v>525</v>
      </c>
      <c r="M166" s="132" t="s">
        <v>525</v>
      </c>
      <c r="N166" s="132" t="s">
        <v>525</v>
      </c>
      <c r="O166" s="133" t="s">
        <v>525</v>
      </c>
      <c r="P166" s="169" t="s">
        <v>525</v>
      </c>
      <c r="Q166" s="139"/>
      <c r="R166" s="141">
        <v>37050</v>
      </c>
      <c r="S166" s="141" t="s">
        <v>564</v>
      </c>
      <c r="T166" s="142" t="s">
        <v>521</v>
      </c>
      <c r="U166" s="136"/>
      <c r="V166"/>
      <c r="W166"/>
      <c r="X166"/>
    </row>
    <row r="167" spans="1:24" s="2" customFormat="1" ht="18" customHeight="1" x14ac:dyDescent="0.2">
      <c r="A167" s="136" t="s">
        <v>563</v>
      </c>
      <c r="B167" s="131" t="s">
        <v>490</v>
      </c>
      <c r="C167" s="131" t="s">
        <v>490</v>
      </c>
      <c r="D167" s="131" t="s">
        <v>490</v>
      </c>
      <c r="E167" s="131"/>
      <c r="F167" s="131"/>
      <c r="G167" s="131"/>
      <c r="H167" s="131" t="s">
        <v>490</v>
      </c>
      <c r="I167" s="131" t="s">
        <v>490</v>
      </c>
      <c r="J167" s="131" t="s">
        <v>490</v>
      </c>
      <c r="K167" s="131" t="s">
        <v>490</v>
      </c>
      <c r="L167" s="132" t="s">
        <v>525</v>
      </c>
      <c r="M167" s="132" t="s">
        <v>525</v>
      </c>
      <c r="N167" s="132" t="s">
        <v>525</v>
      </c>
      <c r="O167" s="133" t="s">
        <v>525</v>
      </c>
      <c r="P167" s="169" t="s">
        <v>525</v>
      </c>
      <c r="Q167" s="139"/>
      <c r="R167" s="141">
        <v>12037</v>
      </c>
      <c r="S167" s="141" t="s">
        <v>601</v>
      </c>
      <c r="T167" s="142" t="s">
        <v>521</v>
      </c>
      <c r="U167" s="136" t="s">
        <v>842</v>
      </c>
      <c r="V167"/>
      <c r="W167"/>
      <c r="X167"/>
    </row>
    <row r="168" spans="1:24" s="2" customFormat="1" ht="18" customHeight="1" x14ac:dyDescent="0.2">
      <c r="A168" s="127" t="s">
        <v>582</v>
      </c>
      <c r="B168" s="131" t="s">
        <v>490</v>
      </c>
      <c r="C168" s="131"/>
      <c r="D168" s="131"/>
      <c r="E168" s="131"/>
      <c r="F168" s="131"/>
      <c r="G168" s="131"/>
      <c r="H168" s="131" t="s">
        <v>490</v>
      </c>
      <c r="I168" s="131" t="s">
        <v>616</v>
      </c>
      <c r="J168" s="131" t="s">
        <v>490</v>
      </c>
      <c r="K168" s="131" t="s">
        <v>490</v>
      </c>
      <c r="L168" s="132" t="s">
        <v>525</v>
      </c>
      <c r="M168" s="132" t="s">
        <v>525</v>
      </c>
      <c r="N168" s="132" t="s">
        <v>525</v>
      </c>
      <c r="O168" s="168" t="s">
        <v>525</v>
      </c>
      <c r="P168" s="169" t="s">
        <v>525</v>
      </c>
      <c r="Q168" s="164"/>
      <c r="R168" s="134">
        <v>12037</v>
      </c>
      <c r="S168" s="134" t="s">
        <v>601</v>
      </c>
      <c r="T168" s="135" t="s">
        <v>521</v>
      </c>
      <c r="U168" s="136" t="s">
        <v>843</v>
      </c>
      <c r="V168"/>
      <c r="W168"/>
      <c r="X168"/>
    </row>
    <row r="169" spans="1:24" s="2" customFormat="1" ht="18" customHeight="1" x14ac:dyDescent="0.2">
      <c r="A169" s="127" t="s">
        <v>844</v>
      </c>
      <c r="B169" s="131"/>
      <c r="C169" s="131"/>
      <c r="D169" s="131"/>
      <c r="E169" s="131" t="s">
        <v>490</v>
      </c>
      <c r="F169" s="131"/>
      <c r="G169" s="131"/>
      <c r="H169" s="131" t="s">
        <v>616</v>
      </c>
      <c r="I169" s="131" t="s">
        <v>616</v>
      </c>
      <c r="J169" s="131" t="s">
        <v>616</v>
      </c>
      <c r="K169" s="131" t="s">
        <v>490</v>
      </c>
      <c r="L169" s="132" t="s">
        <v>525</v>
      </c>
      <c r="M169" s="132" t="s">
        <v>525</v>
      </c>
      <c r="N169" s="132" t="s">
        <v>525</v>
      </c>
      <c r="O169" s="133" t="s">
        <v>525</v>
      </c>
      <c r="P169" s="169" t="s">
        <v>525</v>
      </c>
      <c r="Q169" s="139"/>
      <c r="R169" s="191">
        <v>37047</v>
      </c>
      <c r="S169" s="191" t="s">
        <v>845</v>
      </c>
      <c r="T169" s="192" t="s">
        <v>521</v>
      </c>
      <c r="U169" s="136" t="s">
        <v>929</v>
      </c>
      <c r="V169"/>
      <c r="W169"/>
      <c r="X169"/>
    </row>
    <row r="170" spans="1:24" s="2" customFormat="1" ht="18" customHeight="1" x14ac:dyDescent="0.2">
      <c r="A170" s="127" t="s">
        <v>585</v>
      </c>
      <c r="B170" s="131"/>
      <c r="C170" s="131"/>
      <c r="D170" s="131"/>
      <c r="E170" s="131" t="s">
        <v>490</v>
      </c>
      <c r="F170" s="131" t="s">
        <v>490</v>
      </c>
      <c r="G170" s="131"/>
      <c r="H170" s="131" t="s">
        <v>616</v>
      </c>
      <c r="I170" s="131" t="s">
        <v>616</v>
      </c>
      <c r="J170" s="131" t="s">
        <v>616</v>
      </c>
      <c r="K170" s="131" t="s">
        <v>490</v>
      </c>
      <c r="L170" s="132" t="s">
        <v>525</v>
      </c>
      <c r="M170" s="132" t="s">
        <v>525</v>
      </c>
      <c r="N170" s="132" t="s">
        <v>525</v>
      </c>
      <c r="O170" s="133" t="s">
        <v>525</v>
      </c>
      <c r="P170" s="169" t="s">
        <v>525</v>
      </c>
      <c r="Q170" s="139"/>
      <c r="R170" s="141">
        <v>25012</v>
      </c>
      <c r="S170" s="141" t="s">
        <v>926</v>
      </c>
      <c r="T170" s="142" t="s">
        <v>521</v>
      </c>
      <c r="U170" s="136" t="s">
        <v>925</v>
      </c>
      <c r="V170"/>
      <c r="W170"/>
      <c r="X170"/>
    </row>
    <row r="171" spans="1:24" s="2" customFormat="1" ht="18" customHeight="1" x14ac:dyDescent="0.2">
      <c r="A171" s="127" t="s">
        <v>584</v>
      </c>
      <c r="B171" s="131"/>
      <c r="C171" s="131"/>
      <c r="D171" s="131"/>
      <c r="E171" s="131"/>
      <c r="F171" s="131" t="s">
        <v>490</v>
      </c>
      <c r="G171" s="131"/>
      <c r="H171" s="131" t="s">
        <v>616</v>
      </c>
      <c r="I171" s="131" t="s">
        <v>616</v>
      </c>
      <c r="J171" s="131" t="s">
        <v>616</v>
      </c>
      <c r="K171" s="131" t="s">
        <v>490</v>
      </c>
      <c r="L171" s="132" t="s">
        <v>525</v>
      </c>
      <c r="M171" s="132" t="s">
        <v>525</v>
      </c>
      <c r="N171" s="132" t="s">
        <v>525</v>
      </c>
      <c r="O171" s="133" t="s">
        <v>525</v>
      </c>
      <c r="P171" s="169" t="s">
        <v>525</v>
      </c>
      <c r="Q171" s="139"/>
      <c r="R171" s="141">
        <v>41014</v>
      </c>
      <c r="S171" s="141" t="s">
        <v>846</v>
      </c>
      <c r="T171" s="142" t="s">
        <v>521</v>
      </c>
      <c r="U171" s="136" t="s">
        <v>847</v>
      </c>
      <c r="V171"/>
      <c r="W171"/>
      <c r="X171"/>
    </row>
    <row r="172" spans="1:24" s="2" customFormat="1" ht="18" customHeight="1" x14ac:dyDescent="0.2">
      <c r="A172" s="127" t="s">
        <v>588</v>
      </c>
      <c r="B172" s="131"/>
      <c r="C172" s="131"/>
      <c r="D172" s="131"/>
      <c r="E172" s="131" t="s">
        <v>490</v>
      </c>
      <c r="F172" s="131"/>
      <c r="G172" s="131"/>
      <c r="H172" s="131" t="s">
        <v>616</v>
      </c>
      <c r="I172" s="131" t="s">
        <v>616</v>
      </c>
      <c r="J172" s="131" t="s">
        <v>616</v>
      </c>
      <c r="K172" s="131" t="s">
        <v>490</v>
      </c>
      <c r="L172" s="132" t="s">
        <v>525</v>
      </c>
      <c r="M172" s="133" t="s">
        <v>525</v>
      </c>
      <c r="N172" s="133" t="s">
        <v>525</v>
      </c>
      <c r="O172" s="133" t="s">
        <v>525</v>
      </c>
      <c r="P172" s="169" t="s">
        <v>525</v>
      </c>
      <c r="Q172" s="139"/>
      <c r="R172" s="141">
        <v>31057</v>
      </c>
      <c r="S172" s="141" t="s">
        <v>605</v>
      </c>
      <c r="T172" s="141" t="s">
        <v>521</v>
      </c>
      <c r="U172" s="136" t="s">
        <v>848</v>
      </c>
      <c r="V172"/>
      <c r="W172"/>
      <c r="X172"/>
    </row>
    <row r="173" spans="1:24" s="2" customFormat="1" ht="18" customHeight="1" x14ac:dyDescent="0.2">
      <c r="A173" s="127" t="s">
        <v>591</v>
      </c>
      <c r="B173" s="131"/>
      <c r="C173" s="131" t="s">
        <v>490</v>
      </c>
      <c r="D173" s="131"/>
      <c r="E173" s="131"/>
      <c r="F173" s="131"/>
      <c r="G173" s="131"/>
      <c r="H173" s="131" t="s">
        <v>490</v>
      </c>
      <c r="I173" s="131" t="s">
        <v>490</v>
      </c>
      <c r="J173" s="131" t="s">
        <v>616</v>
      </c>
      <c r="K173" s="131" t="s">
        <v>490</v>
      </c>
      <c r="L173" s="132" t="s">
        <v>525</v>
      </c>
      <c r="M173" s="133" t="s">
        <v>525</v>
      </c>
      <c r="N173" s="133" t="s">
        <v>525</v>
      </c>
      <c r="O173" s="133" t="s">
        <v>525</v>
      </c>
      <c r="P173" s="169" t="s">
        <v>525</v>
      </c>
      <c r="Q173" s="139"/>
      <c r="R173" s="134">
        <v>41055</v>
      </c>
      <c r="S173" s="134" t="s">
        <v>608</v>
      </c>
      <c r="T173" s="134" t="s">
        <v>521</v>
      </c>
      <c r="U173" s="136" t="s">
        <v>849</v>
      </c>
      <c r="V173"/>
      <c r="W173"/>
      <c r="X173"/>
    </row>
    <row r="174" spans="1:24" s="2" customFormat="1" ht="18" customHeight="1" x14ac:dyDescent="0.2">
      <c r="A174" s="127" t="s">
        <v>254</v>
      </c>
      <c r="B174" s="131" t="s">
        <v>490</v>
      </c>
      <c r="C174" s="131" t="s">
        <v>490</v>
      </c>
      <c r="D174" s="131"/>
      <c r="E174" s="131"/>
      <c r="F174" s="131"/>
      <c r="G174" s="131"/>
      <c r="H174" s="131" t="s">
        <v>490</v>
      </c>
      <c r="I174" s="131" t="s">
        <v>490</v>
      </c>
      <c r="J174" s="131" t="s">
        <v>616</v>
      </c>
      <c r="K174" s="131" t="s">
        <v>490</v>
      </c>
      <c r="L174" s="132" t="s">
        <v>525</v>
      </c>
      <c r="M174" s="133" t="s">
        <v>525</v>
      </c>
      <c r="N174" s="133" t="s">
        <v>525</v>
      </c>
      <c r="O174" s="133" t="s">
        <v>525</v>
      </c>
      <c r="P174" s="169" t="s">
        <v>525</v>
      </c>
      <c r="Q174" s="200"/>
      <c r="R174" s="134">
        <v>35010</v>
      </c>
      <c r="S174" s="134" t="s">
        <v>536</v>
      </c>
      <c r="T174" s="134" t="s">
        <v>521</v>
      </c>
      <c r="U174" s="197" t="s">
        <v>850</v>
      </c>
      <c r="V174"/>
      <c r="W174"/>
      <c r="X174"/>
    </row>
    <row r="175" spans="1:24" s="2" customFormat="1" ht="18" hidden="1" customHeight="1" x14ac:dyDescent="0.2">
      <c r="A175" s="127" t="s">
        <v>851</v>
      </c>
      <c r="B175" s="131"/>
      <c r="C175" s="131"/>
      <c r="D175" s="131"/>
      <c r="E175" s="131" t="s">
        <v>490</v>
      </c>
      <c r="F175" s="131"/>
      <c r="G175" s="131"/>
      <c r="H175" s="131" t="s">
        <v>616</v>
      </c>
      <c r="I175" s="131" t="s">
        <v>490</v>
      </c>
      <c r="J175" s="131" t="s">
        <v>616</v>
      </c>
      <c r="K175" s="131" t="s">
        <v>616</v>
      </c>
      <c r="L175" s="132" t="s">
        <v>525</v>
      </c>
      <c r="M175" s="133" t="s">
        <v>525</v>
      </c>
      <c r="N175" s="133" t="s">
        <v>525</v>
      </c>
      <c r="O175" s="133" t="s">
        <v>525</v>
      </c>
      <c r="P175" s="169" t="s">
        <v>525</v>
      </c>
      <c r="Q175" s="127"/>
      <c r="R175" s="134">
        <v>4131</v>
      </c>
      <c r="S175" s="134" t="s">
        <v>852</v>
      </c>
      <c r="T175" s="134" t="s">
        <v>1016</v>
      </c>
      <c r="U175" s="136" t="s">
        <v>853</v>
      </c>
      <c r="V175"/>
      <c r="W175"/>
      <c r="X175"/>
    </row>
    <row r="176" spans="1:24" s="2" customFormat="1" ht="18" hidden="1" customHeight="1" x14ac:dyDescent="0.2">
      <c r="A176" s="136" t="s">
        <v>854</v>
      </c>
      <c r="B176" s="131"/>
      <c r="C176" s="131"/>
      <c r="D176" s="131"/>
      <c r="E176" s="131"/>
      <c r="F176" s="131" t="s">
        <v>490</v>
      </c>
      <c r="G176" s="131"/>
      <c r="H176" s="131" t="s">
        <v>616</v>
      </c>
      <c r="I176" s="131" t="s">
        <v>490</v>
      </c>
      <c r="J176" s="131" t="s">
        <v>490</v>
      </c>
      <c r="K176" s="131" t="s">
        <v>616</v>
      </c>
      <c r="L176" s="137" t="s">
        <v>525</v>
      </c>
      <c r="M176" s="138" t="s">
        <v>525</v>
      </c>
      <c r="N176" s="138" t="s">
        <v>525</v>
      </c>
      <c r="O176" s="138" t="s">
        <v>525</v>
      </c>
      <c r="P176" s="169" t="s">
        <v>525</v>
      </c>
      <c r="Q176" s="139"/>
      <c r="R176" s="141" t="s">
        <v>855</v>
      </c>
      <c r="S176" s="141" t="s">
        <v>856</v>
      </c>
      <c r="T176" s="141" t="s">
        <v>1016</v>
      </c>
      <c r="U176" s="136" t="s">
        <v>857</v>
      </c>
      <c r="V176"/>
      <c r="W176"/>
      <c r="X176"/>
    </row>
    <row r="177" spans="1:24" s="2" customFormat="1" ht="18" hidden="1" customHeight="1" x14ac:dyDescent="0.2">
      <c r="A177" s="160" t="s">
        <v>858</v>
      </c>
      <c r="B177" s="131"/>
      <c r="C177" s="131" t="s">
        <v>490</v>
      </c>
      <c r="D177" s="131"/>
      <c r="E177" s="131"/>
      <c r="F177" s="131"/>
      <c r="G177" s="131"/>
      <c r="H177" s="131" t="s">
        <v>616</v>
      </c>
      <c r="I177" s="131" t="s">
        <v>616</v>
      </c>
      <c r="J177" s="131" t="s">
        <v>490</v>
      </c>
      <c r="K177" s="131" t="s">
        <v>616</v>
      </c>
      <c r="L177" s="137" t="s">
        <v>525</v>
      </c>
      <c r="M177" s="138" t="s">
        <v>525</v>
      </c>
      <c r="N177" s="138" t="s">
        <v>525</v>
      </c>
      <c r="O177" s="138" t="s">
        <v>525</v>
      </c>
      <c r="P177" s="169" t="s">
        <v>525</v>
      </c>
      <c r="Q177" s="139"/>
      <c r="R177" s="141">
        <v>7122</v>
      </c>
      <c r="S177" s="141" t="s">
        <v>859</v>
      </c>
      <c r="T177" s="141" t="s">
        <v>1016</v>
      </c>
      <c r="U177" s="136" t="s">
        <v>860</v>
      </c>
      <c r="V177"/>
      <c r="W177"/>
      <c r="X177"/>
    </row>
    <row r="178" spans="1:24" s="2" customFormat="1" ht="18" hidden="1" customHeight="1" x14ac:dyDescent="0.2">
      <c r="A178" s="190" t="s">
        <v>861</v>
      </c>
      <c r="B178" s="131"/>
      <c r="C178" s="131"/>
      <c r="D178" s="131"/>
      <c r="E178" s="131" t="s">
        <v>490</v>
      </c>
      <c r="F178" s="131"/>
      <c r="G178" s="131"/>
      <c r="H178" s="131" t="s">
        <v>616</v>
      </c>
      <c r="I178" s="131" t="s">
        <v>616</v>
      </c>
      <c r="J178" s="131" t="s">
        <v>616</v>
      </c>
      <c r="K178" s="131" t="s">
        <v>616</v>
      </c>
      <c r="L178" s="137" t="s">
        <v>525</v>
      </c>
      <c r="M178" s="138" t="s">
        <v>525</v>
      </c>
      <c r="N178" s="138" t="s">
        <v>525</v>
      </c>
      <c r="O178" s="138" t="s">
        <v>525</v>
      </c>
      <c r="P178" s="169" t="s">
        <v>525</v>
      </c>
      <c r="Q178" s="139"/>
      <c r="R178" s="171">
        <v>8102</v>
      </c>
      <c r="S178" s="141" t="s">
        <v>862</v>
      </c>
      <c r="T178" s="141" t="s">
        <v>1016</v>
      </c>
      <c r="U178" s="136" t="s">
        <v>863</v>
      </c>
      <c r="V178"/>
      <c r="W178"/>
      <c r="X178"/>
    </row>
    <row r="179" spans="1:24" s="2" customFormat="1" ht="18" hidden="1" customHeight="1" x14ac:dyDescent="0.2">
      <c r="A179" s="160" t="s">
        <v>864</v>
      </c>
      <c r="B179" s="131"/>
      <c r="C179" s="131"/>
      <c r="D179" s="131"/>
      <c r="E179" s="131"/>
      <c r="F179" s="131" t="s">
        <v>490</v>
      </c>
      <c r="G179" s="131"/>
      <c r="H179" s="131" t="s">
        <v>616</v>
      </c>
      <c r="I179" s="131" t="s">
        <v>616</v>
      </c>
      <c r="J179" s="131" t="s">
        <v>616</v>
      </c>
      <c r="K179" s="131" t="s">
        <v>616</v>
      </c>
      <c r="L179" s="137" t="s">
        <v>525</v>
      </c>
      <c r="M179" s="138" t="s">
        <v>525</v>
      </c>
      <c r="N179" s="138" t="s">
        <v>525</v>
      </c>
      <c r="O179" s="138" t="s">
        <v>525</v>
      </c>
      <c r="P179" s="169" t="s">
        <v>525</v>
      </c>
      <c r="Q179" s="139"/>
      <c r="R179" s="141">
        <v>6902</v>
      </c>
      <c r="S179" s="141" t="s">
        <v>865</v>
      </c>
      <c r="T179" s="141" t="s">
        <v>1016</v>
      </c>
      <c r="U179" s="136" t="s">
        <v>866</v>
      </c>
      <c r="V179"/>
      <c r="W179"/>
      <c r="X179"/>
    </row>
    <row r="180" spans="1:24" s="2" customFormat="1" ht="18" hidden="1" customHeight="1" x14ac:dyDescent="0.2">
      <c r="A180" s="136" t="s">
        <v>307</v>
      </c>
      <c r="B180" s="131" t="s">
        <v>490</v>
      </c>
      <c r="C180" s="131"/>
      <c r="D180" s="131"/>
      <c r="E180" s="131"/>
      <c r="F180" s="131"/>
      <c r="G180" s="131"/>
      <c r="H180" s="131" t="s">
        <v>616</v>
      </c>
      <c r="I180" s="131" t="s">
        <v>616</v>
      </c>
      <c r="J180" s="131" t="s">
        <v>616</v>
      </c>
      <c r="K180" s="131" t="s">
        <v>616</v>
      </c>
      <c r="L180" s="132" t="s">
        <v>525</v>
      </c>
      <c r="M180" s="133" t="s">
        <v>525</v>
      </c>
      <c r="N180" s="133" t="s">
        <v>525</v>
      </c>
      <c r="O180" s="133" t="s">
        <v>525</v>
      </c>
      <c r="P180" s="169" t="s">
        <v>525</v>
      </c>
      <c r="Q180" s="139"/>
      <c r="R180" s="141">
        <v>7575</v>
      </c>
      <c r="S180" s="141" t="s">
        <v>213</v>
      </c>
      <c r="T180" s="141" t="s">
        <v>1016</v>
      </c>
      <c r="U180" s="136"/>
      <c r="V180"/>
      <c r="W180"/>
      <c r="X180"/>
    </row>
    <row r="181" spans="1:24" s="2" customFormat="1" ht="18" hidden="1" customHeight="1" x14ac:dyDescent="0.2">
      <c r="A181" s="127" t="s">
        <v>212</v>
      </c>
      <c r="B181" s="131"/>
      <c r="C181" s="131" t="s">
        <v>490</v>
      </c>
      <c r="D181" s="131"/>
      <c r="E181" s="131"/>
      <c r="F181" s="131"/>
      <c r="G181" s="131"/>
      <c r="H181" s="131" t="s">
        <v>616</v>
      </c>
      <c r="I181" s="131" t="s">
        <v>616</v>
      </c>
      <c r="J181" s="131" t="s">
        <v>490</v>
      </c>
      <c r="K181" s="131" t="s">
        <v>616</v>
      </c>
      <c r="L181" s="132" t="s">
        <v>525</v>
      </c>
      <c r="M181" s="133" t="s">
        <v>525</v>
      </c>
      <c r="N181" s="133" t="s">
        <v>525</v>
      </c>
      <c r="O181" s="133" t="s">
        <v>525</v>
      </c>
      <c r="P181" s="169" t="s">
        <v>525</v>
      </c>
      <c r="Q181" s="139"/>
      <c r="R181" s="141">
        <v>7575</v>
      </c>
      <c r="S181" s="141" t="s">
        <v>867</v>
      </c>
      <c r="T181" s="141" t="s">
        <v>1016</v>
      </c>
      <c r="U181" s="136" t="s">
        <v>868</v>
      </c>
      <c r="V181"/>
      <c r="W181"/>
      <c r="X181"/>
    </row>
    <row r="182" spans="1:24" s="2" customFormat="1" ht="18" hidden="1" customHeight="1" x14ac:dyDescent="0.2">
      <c r="A182" s="127" t="s">
        <v>952</v>
      </c>
      <c r="B182" s="131"/>
      <c r="C182" s="131"/>
      <c r="D182" s="131"/>
      <c r="E182" s="131" t="s">
        <v>490</v>
      </c>
      <c r="F182" s="131"/>
      <c r="G182" s="131"/>
      <c r="H182" s="131" t="s">
        <v>616</v>
      </c>
      <c r="I182" s="131" t="s">
        <v>616</v>
      </c>
      <c r="J182" s="131" t="s">
        <v>616</v>
      </c>
      <c r="K182" s="131" t="s">
        <v>616</v>
      </c>
      <c r="L182" s="132" t="s">
        <v>525</v>
      </c>
      <c r="M182" s="133" t="s">
        <v>525</v>
      </c>
      <c r="N182" s="133" t="s">
        <v>525</v>
      </c>
      <c r="O182" s="133" t="s">
        <v>525</v>
      </c>
      <c r="P182" s="169" t="s">
        <v>525</v>
      </c>
      <c r="Q182" s="139"/>
      <c r="R182" s="141" t="s">
        <v>953</v>
      </c>
      <c r="S182" s="141" t="s">
        <v>954</v>
      </c>
      <c r="T182" s="141" t="s">
        <v>871</v>
      </c>
      <c r="U182" s="136" t="s">
        <v>955</v>
      </c>
      <c r="V182"/>
      <c r="W182"/>
      <c r="X182"/>
    </row>
    <row r="183" spans="1:24" s="2" customFormat="1" ht="18" hidden="1" customHeight="1" x14ac:dyDescent="0.2">
      <c r="A183" s="127" t="s">
        <v>869</v>
      </c>
      <c r="B183" s="131"/>
      <c r="C183" s="131"/>
      <c r="D183" s="131" t="s">
        <v>490</v>
      </c>
      <c r="E183" s="131" t="s">
        <v>490</v>
      </c>
      <c r="F183" s="131"/>
      <c r="G183" s="131"/>
      <c r="H183" s="131" t="s">
        <v>616</v>
      </c>
      <c r="I183" s="131" t="s">
        <v>490</v>
      </c>
      <c r="J183" s="131" t="s">
        <v>616</v>
      </c>
      <c r="K183" s="131" t="s">
        <v>616</v>
      </c>
      <c r="L183" s="132" t="s">
        <v>525</v>
      </c>
      <c r="M183" s="133" t="s">
        <v>525</v>
      </c>
      <c r="N183" s="133" t="s">
        <v>525</v>
      </c>
      <c r="O183" s="133" t="s">
        <v>525</v>
      </c>
      <c r="P183" s="169" t="s">
        <v>525</v>
      </c>
      <c r="Q183" s="127"/>
      <c r="R183" s="134">
        <v>78650</v>
      </c>
      <c r="S183" s="134" t="s">
        <v>870</v>
      </c>
      <c r="T183" s="134" t="s">
        <v>871</v>
      </c>
      <c r="U183" s="136" t="s">
        <v>872</v>
      </c>
      <c r="V183"/>
      <c r="W183"/>
      <c r="X183"/>
    </row>
    <row r="184" spans="1:24" s="2" customFormat="1" ht="18" hidden="1" customHeight="1" x14ac:dyDescent="0.2">
      <c r="A184" s="127" t="s">
        <v>873</v>
      </c>
      <c r="B184" s="131"/>
      <c r="C184" s="131"/>
      <c r="D184" s="131"/>
      <c r="E184" s="131" t="s">
        <v>490</v>
      </c>
      <c r="F184" s="131" t="s">
        <v>490</v>
      </c>
      <c r="G184" s="131"/>
      <c r="H184" s="131" t="s">
        <v>616</v>
      </c>
      <c r="I184" s="131" t="s">
        <v>490</v>
      </c>
      <c r="J184" s="131" t="s">
        <v>616</v>
      </c>
      <c r="K184" s="131" t="s">
        <v>616</v>
      </c>
      <c r="L184" s="132" t="s">
        <v>525</v>
      </c>
      <c r="M184" s="133" t="s">
        <v>525</v>
      </c>
      <c r="N184" s="133" t="s">
        <v>525</v>
      </c>
      <c r="O184" s="133" t="s">
        <v>525</v>
      </c>
      <c r="P184" s="169" t="s">
        <v>525</v>
      </c>
      <c r="Q184" s="127"/>
      <c r="R184" s="134">
        <v>74500</v>
      </c>
      <c r="S184" s="134" t="s">
        <v>874</v>
      </c>
      <c r="T184" s="134" t="s">
        <v>871</v>
      </c>
      <c r="U184" s="136" t="s">
        <v>875</v>
      </c>
      <c r="V184"/>
      <c r="W184"/>
      <c r="X184"/>
    </row>
    <row r="185" spans="1:24" s="2" customFormat="1" ht="18" hidden="1" customHeight="1" x14ac:dyDescent="0.2">
      <c r="A185" s="127" t="s">
        <v>876</v>
      </c>
      <c r="B185" s="131"/>
      <c r="C185" s="131"/>
      <c r="D185" s="131"/>
      <c r="E185" s="131" t="s">
        <v>490</v>
      </c>
      <c r="F185" s="131"/>
      <c r="G185" s="131"/>
      <c r="H185" s="131" t="s">
        <v>616</v>
      </c>
      <c r="I185" s="131" t="s">
        <v>616</v>
      </c>
      <c r="J185" s="131" t="s">
        <v>616</v>
      </c>
      <c r="K185" s="131" t="s">
        <v>616</v>
      </c>
      <c r="L185" s="132" t="s">
        <v>525</v>
      </c>
      <c r="M185" s="133" t="s">
        <v>525</v>
      </c>
      <c r="N185" s="133" t="s">
        <v>525</v>
      </c>
      <c r="O185" s="133" t="s">
        <v>525</v>
      </c>
      <c r="P185" s="169" t="s">
        <v>525</v>
      </c>
      <c r="Q185" s="127"/>
      <c r="R185" s="134" t="s">
        <v>877</v>
      </c>
      <c r="S185" s="134" t="s">
        <v>878</v>
      </c>
      <c r="T185" s="134" t="s">
        <v>871</v>
      </c>
      <c r="U185" s="136"/>
      <c r="V185"/>
      <c r="W185"/>
      <c r="X185"/>
    </row>
    <row r="186" spans="1:24" s="2" customFormat="1" ht="18" hidden="1" customHeight="1" x14ac:dyDescent="0.2">
      <c r="A186" s="127" t="s">
        <v>879</v>
      </c>
      <c r="B186" s="131"/>
      <c r="C186" s="131" t="s">
        <v>490</v>
      </c>
      <c r="D186" s="131"/>
      <c r="E186" s="131"/>
      <c r="F186" s="131"/>
      <c r="G186" s="131"/>
      <c r="H186" s="131" t="s">
        <v>616</v>
      </c>
      <c r="I186" s="131" t="s">
        <v>616</v>
      </c>
      <c r="J186" s="131" t="s">
        <v>616</v>
      </c>
      <c r="K186" s="131" t="s">
        <v>616</v>
      </c>
      <c r="L186" s="132" t="s">
        <v>525</v>
      </c>
      <c r="M186" s="133" t="s">
        <v>525</v>
      </c>
      <c r="N186" s="133" t="s">
        <v>525</v>
      </c>
      <c r="O186" s="133" t="s">
        <v>525</v>
      </c>
      <c r="P186" s="169" t="s">
        <v>525</v>
      </c>
      <c r="Q186" s="127"/>
      <c r="R186" s="134">
        <v>20469</v>
      </c>
      <c r="S186" s="134" t="s">
        <v>880</v>
      </c>
      <c r="T186" s="134" t="s">
        <v>871</v>
      </c>
      <c r="U186" s="136" t="s">
        <v>881</v>
      </c>
      <c r="V186"/>
      <c r="W186"/>
      <c r="X186"/>
    </row>
    <row r="187" spans="1:24" s="2" customFormat="1" ht="18" hidden="1" customHeight="1" x14ac:dyDescent="0.2">
      <c r="A187" s="127" t="s">
        <v>882</v>
      </c>
      <c r="B187" s="131"/>
      <c r="C187" s="131"/>
      <c r="D187" s="131"/>
      <c r="E187" s="131" t="s">
        <v>490</v>
      </c>
      <c r="F187" s="131"/>
      <c r="G187" s="131"/>
      <c r="H187" s="131" t="s">
        <v>616</v>
      </c>
      <c r="I187" s="131" t="s">
        <v>490</v>
      </c>
      <c r="J187" s="131" t="s">
        <v>616</v>
      </c>
      <c r="K187" s="131" t="s">
        <v>616</v>
      </c>
      <c r="L187" s="132" t="s">
        <v>525</v>
      </c>
      <c r="M187" s="133" t="s">
        <v>525</v>
      </c>
      <c r="N187" s="133" t="s">
        <v>525</v>
      </c>
      <c r="O187" s="133" t="s">
        <v>525</v>
      </c>
      <c r="P187" s="169" t="s">
        <v>525</v>
      </c>
      <c r="Q187" s="127"/>
      <c r="R187" s="134" t="s">
        <v>883</v>
      </c>
      <c r="S187" s="134" t="s">
        <v>884</v>
      </c>
      <c r="T187" s="134" t="s">
        <v>885</v>
      </c>
      <c r="U187" s="136" t="s">
        <v>886</v>
      </c>
      <c r="V187"/>
      <c r="W187"/>
      <c r="X187"/>
    </row>
    <row r="188" spans="1:24" s="2" customFormat="1" ht="18" hidden="1" customHeight="1" x14ac:dyDescent="0.2">
      <c r="A188" s="127" t="s">
        <v>887</v>
      </c>
      <c r="B188" s="131"/>
      <c r="C188" s="131"/>
      <c r="D188" s="131"/>
      <c r="E188" s="131" t="s">
        <v>490</v>
      </c>
      <c r="F188" s="131"/>
      <c r="G188" s="131"/>
      <c r="H188" s="131" t="s">
        <v>616</v>
      </c>
      <c r="I188" s="131" t="s">
        <v>490</v>
      </c>
      <c r="J188" s="131" t="s">
        <v>490</v>
      </c>
      <c r="K188" s="131" t="s">
        <v>616</v>
      </c>
      <c r="L188" s="132" t="s">
        <v>525</v>
      </c>
      <c r="M188" s="133" t="s">
        <v>525</v>
      </c>
      <c r="N188" s="133" t="s">
        <v>525</v>
      </c>
      <c r="O188" s="133" t="s">
        <v>525</v>
      </c>
      <c r="P188" s="169" t="s">
        <v>525</v>
      </c>
      <c r="Q188" s="127"/>
      <c r="R188" s="134">
        <v>60200</v>
      </c>
      <c r="S188" s="134" t="s">
        <v>888</v>
      </c>
      <c r="T188" s="134" t="s">
        <v>1017</v>
      </c>
      <c r="U188" s="136" t="s">
        <v>889</v>
      </c>
      <c r="V188"/>
      <c r="W188"/>
      <c r="X188"/>
    </row>
    <row r="189" spans="1:24" s="2" customFormat="1" ht="18" hidden="1" customHeight="1" x14ac:dyDescent="0.2">
      <c r="A189" s="127" t="s">
        <v>890</v>
      </c>
      <c r="B189" s="131"/>
      <c r="C189" s="131"/>
      <c r="D189" s="131"/>
      <c r="E189" s="131" t="s">
        <v>490</v>
      </c>
      <c r="F189" s="131"/>
      <c r="G189" s="131"/>
      <c r="H189" s="131" t="s">
        <v>490</v>
      </c>
      <c r="I189" s="131" t="s">
        <v>490</v>
      </c>
      <c r="J189" s="131" t="s">
        <v>616</v>
      </c>
      <c r="K189" s="131" t="s">
        <v>616</v>
      </c>
      <c r="L189" s="132" t="s">
        <v>525</v>
      </c>
      <c r="M189" s="133" t="s">
        <v>525</v>
      </c>
      <c r="N189" s="133" t="s">
        <v>525</v>
      </c>
      <c r="O189" s="133" t="s">
        <v>525</v>
      </c>
      <c r="P189" s="169" t="s">
        <v>525</v>
      </c>
      <c r="Q189" s="127"/>
      <c r="R189" s="134">
        <v>19017</v>
      </c>
      <c r="S189" s="134" t="s">
        <v>891</v>
      </c>
      <c r="T189" s="134" t="s">
        <v>1017</v>
      </c>
      <c r="U189" s="136" t="s">
        <v>892</v>
      </c>
      <c r="V189"/>
      <c r="W189"/>
      <c r="X189"/>
    </row>
    <row r="190" spans="1:24" s="2" customFormat="1" ht="18" hidden="1" customHeight="1" x14ac:dyDescent="0.2">
      <c r="A190" s="127" t="s">
        <v>893</v>
      </c>
      <c r="B190" s="131"/>
      <c r="C190" s="131"/>
      <c r="D190" s="131"/>
      <c r="E190" s="131" t="s">
        <v>490</v>
      </c>
      <c r="F190" s="131"/>
      <c r="G190" s="131"/>
      <c r="H190" s="131" t="s">
        <v>616</v>
      </c>
      <c r="I190" s="131" t="s">
        <v>490</v>
      </c>
      <c r="J190" s="131" t="s">
        <v>616</v>
      </c>
      <c r="K190" s="131" t="s">
        <v>616</v>
      </c>
      <c r="L190" s="132" t="s">
        <v>525</v>
      </c>
      <c r="M190" s="133" t="s">
        <v>525</v>
      </c>
      <c r="N190" s="133" t="s">
        <v>525</v>
      </c>
      <c r="O190" s="133" t="s">
        <v>525</v>
      </c>
      <c r="P190" s="169" t="s">
        <v>525</v>
      </c>
      <c r="Q190" s="127"/>
      <c r="R190" s="134">
        <v>59214</v>
      </c>
      <c r="S190" s="134" t="s">
        <v>894</v>
      </c>
      <c r="T190" s="134" t="s">
        <v>1017</v>
      </c>
      <c r="U190" s="136" t="s">
        <v>895</v>
      </c>
      <c r="V190"/>
      <c r="W190"/>
      <c r="X190"/>
    </row>
    <row r="191" spans="1:24" s="2" customFormat="1" ht="18" hidden="1" customHeight="1" x14ac:dyDescent="0.2">
      <c r="A191" s="127" t="s">
        <v>581</v>
      </c>
      <c r="B191" s="131"/>
      <c r="C191" s="131"/>
      <c r="D191" s="131" t="s">
        <v>490</v>
      </c>
      <c r="E191" s="131" t="s">
        <v>490</v>
      </c>
      <c r="F191" s="131"/>
      <c r="G191" s="131"/>
      <c r="H191" s="131" t="s">
        <v>616</v>
      </c>
      <c r="I191" s="131" t="s">
        <v>616</v>
      </c>
      <c r="J191" s="131" t="s">
        <v>616</v>
      </c>
      <c r="K191" s="131" t="s">
        <v>490</v>
      </c>
      <c r="L191" s="132" t="s">
        <v>525</v>
      </c>
      <c r="M191" s="133" t="s">
        <v>525</v>
      </c>
      <c r="N191" s="133" t="s">
        <v>525</v>
      </c>
      <c r="O191" s="133" t="s">
        <v>525</v>
      </c>
      <c r="P191" s="169" t="s">
        <v>525</v>
      </c>
      <c r="Q191" s="139"/>
      <c r="R191" s="141">
        <v>9240</v>
      </c>
      <c r="S191" s="141" t="s">
        <v>598</v>
      </c>
      <c r="T191" s="141" t="s">
        <v>599</v>
      </c>
      <c r="U191" s="136" t="s">
        <v>896</v>
      </c>
      <c r="V191"/>
      <c r="W191"/>
      <c r="X191"/>
    </row>
    <row r="192" spans="1:24" s="2" customFormat="1" ht="18" hidden="1" customHeight="1" x14ac:dyDescent="0.2">
      <c r="A192" s="160" t="s">
        <v>897</v>
      </c>
      <c r="B192" s="128"/>
      <c r="C192" s="128"/>
      <c r="D192" s="128"/>
      <c r="E192" s="128" t="s">
        <v>490</v>
      </c>
      <c r="F192" s="128"/>
      <c r="G192" s="128"/>
      <c r="H192" s="128" t="s">
        <v>616</v>
      </c>
      <c r="I192" s="131" t="s">
        <v>616</v>
      </c>
      <c r="J192" s="131" t="s">
        <v>616</v>
      </c>
      <c r="K192" s="131" t="s">
        <v>616</v>
      </c>
      <c r="L192" s="132" t="s">
        <v>525</v>
      </c>
      <c r="M192" s="133" t="s">
        <v>525</v>
      </c>
      <c r="N192" s="133" t="s">
        <v>525</v>
      </c>
      <c r="O192" s="133" t="s">
        <v>525</v>
      </c>
      <c r="P192" s="169" t="s">
        <v>525</v>
      </c>
      <c r="Q192" s="139"/>
      <c r="R192" s="141">
        <v>7782</v>
      </c>
      <c r="S192" s="141" t="s">
        <v>898</v>
      </c>
      <c r="T192" s="141" t="s">
        <v>899</v>
      </c>
      <c r="U192" s="136" t="s">
        <v>900</v>
      </c>
      <c r="V192"/>
      <c r="W192"/>
      <c r="X192"/>
    </row>
    <row r="193" spans="1:24" s="2" customFormat="1" ht="18" hidden="1" customHeight="1" x14ac:dyDescent="0.2">
      <c r="A193" s="160" t="s">
        <v>901</v>
      </c>
      <c r="B193" s="128"/>
      <c r="C193" s="128" t="s">
        <v>490</v>
      </c>
      <c r="D193" s="128"/>
      <c r="E193" s="128"/>
      <c r="F193" s="128"/>
      <c r="G193" s="128"/>
      <c r="H193" s="128" t="s">
        <v>616</v>
      </c>
      <c r="I193" s="131" t="s">
        <v>616</v>
      </c>
      <c r="J193" s="131" t="s">
        <v>490</v>
      </c>
      <c r="K193" s="131" t="s">
        <v>616</v>
      </c>
      <c r="L193" s="137" t="s">
        <v>525</v>
      </c>
      <c r="M193" s="138" t="s">
        <v>525</v>
      </c>
      <c r="N193" s="138" t="s">
        <v>525</v>
      </c>
      <c r="O193" s="138" t="s">
        <v>525</v>
      </c>
      <c r="P193" s="169" t="s">
        <v>525</v>
      </c>
      <c r="Q193" s="139"/>
      <c r="R193" s="141"/>
      <c r="S193" s="141" t="s">
        <v>902</v>
      </c>
      <c r="T193" s="141" t="s">
        <v>594</v>
      </c>
      <c r="U193" s="136" t="s">
        <v>903</v>
      </c>
      <c r="V193"/>
      <c r="W193"/>
      <c r="X193"/>
    </row>
    <row r="194" spans="1:24" s="2" customFormat="1" ht="18" hidden="1" customHeight="1" x14ac:dyDescent="0.2">
      <c r="A194" s="127" t="s">
        <v>577</v>
      </c>
      <c r="B194" s="128" t="s">
        <v>490</v>
      </c>
      <c r="C194" s="128"/>
      <c r="D194" s="128"/>
      <c r="E194" s="128"/>
      <c r="F194" s="128"/>
      <c r="G194" s="128"/>
      <c r="H194" s="128" t="s">
        <v>616</v>
      </c>
      <c r="I194" s="131" t="s">
        <v>616</v>
      </c>
      <c r="J194" s="131" t="s">
        <v>616</v>
      </c>
      <c r="K194" s="131" t="s">
        <v>616</v>
      </c>
      <c r="L194" s="132" t="s">
        <v>525</v>
      </c>
      <c r="M194" s="133" t="s">
        <v>525</v>
      </c>
      <c r="N194" s="133" t="s">
        <v>525</v>
      </c>
      <c r="O194" s="133" t="s">
        <v>525</v>
      </c>
      <c r="P194" s="169" t="s">
        <v>525</v>
      </c>
      <c r="Q194" s="139"/>
      <c r="R194" s="141">
        <v>16700</v>
      </c>
      <c r="S194" s="141" t="s">
        <v>595</v>
      </c>
      <c r="T194" s="141" t="s">
        <v>594</v>
      </c>
      <c r="U194" s="136" t="s">
        <v>904</v>
      </c>
      <c r="V194"/>
      <c r="W194"/>
      <c r="X194"/>
    </row>
    <row r="195" spans="1:24" s="2" customFormat="1" ht="18" hidden="1" customHeight="1" x14ac:dyDescent="0.2">
      <c r="A195" s="127" t="s">
        <v>905</v>
      </c>
      <c r="B195" s="128"/>
      <c r="C195" s="128"/>
      <c r="D195" s="128"/>
      <c r="E195" s="128" t="s">
        <v>490</v>
      </c>
      <c r="F195" s="128" t="s">
        <v>490</v>
      </c>
      <c r="G195" s="128"/>
      <c r="H195" s="128" t="s">
        <v>616</v>
      </c>
      <c r="I195" s="131" t="s">
        <v>490</v>
      </c>
      <c r="J195" s="131" t="s">
        <v>616</v>
      </c>
      <c r="K195" s="131" t="s">
        <v>616</v>
      </c>
      <c r="L195" s="132" t="s">
        <v>525</v>
      </c>
      <c r="M195" s="133" t="s">
        <v>525</v>
      </c>
      <c r="N195" s="133" t="s">
        <v>525</v>
      </c>
      <c r="O195" s="133" t="s">
        <v>525</v>
      </c>
      <c r="P195" s="169" t="s">
        <v>525</v>
      </c>
      <c r="Q195" s="127"/>
      <c r="R195" s="134">
        <v>41100</v>
      </c>
      <c r="S195" s="134" t="s">
        <v>906</v>
      </c>
      <c r="T195" s="134" t="s">
        <v>594</v>
      </c>
      <c r="U195" s="136" t="s">
        <v>907</v>
      </c>
      <c r="V195"/>
      <c r="W195"/>
      <c r="X195"/>
    </row>
    <row r="196" spans="1:24" s="2" customFormat="1" ht="18" hidden="1" customHeight="1" x14ac:dyDescent="0.2">
      <c r="A196" s="160" t="s">
        <v>908</v>
      </c>
      <c r="B196" s="128"/>
      <c r="C196" s="128" t="s">
        <v>490</v>
      </c>
      <c r="D196" s="128"/>
      <c r="E196" s="128"/>
      <c r="F196" s="128"/>
      <c r="G196" s="128"/>
      <c r="H196" s="128" t="s">
        <v>616</v>
      </c>
      <c r="I196" s="131" t="s">
        <v>616</v>
      </c>
      <c r="J196" s="131" t="s">
        <v>490</v>
      </c>
      <c r="K196" s="131" t="s">
        <v>616</v>
      </c>
      <c r="L196" s="132" t="s">
        <v>525</v>
      </c>
      <c r="M196" s="133" t="s">
        <v>525</v>
      </c>
      <c r="N196" s="133" t="s">
        <v>525</v>
      </c>
      <c r="O196" s="133" t="s">
        <v>525</v>
      </c>
      <c r="P196" s="169" t="s">
        <v>525</v>
      </c>
      <c r="Q196" s="139"/>
      <c r="R196" s="134">
        <v>35900</v>
      </c>
      <c r="S196" s="134" t="s">
        <v>909</v>
      </c>
      <c r="T196" s="134" t="s">
        <v>594</v>
      </c>
      <c r="U196" s="136" t="s">
        <v>910</v>
      </c>
      <c r="V196"/>
      <c r="W196"/>
      <c r="X196"/>
    </row>
    <row r="197" spans="1:24" s="2" customFormat="1" ht="18" hidden="1" customHeight="1" x14ac:dyDescent="0.2">
      <c r="A197" s="127" t="s">
        <v>933</v>
      </c>
      <c r="B197" s="128"/>
      <c r="C197" s="128"/>
      <c r="D197" s="128" t="s">
        <v>490</v>
      </c>
      <c r="E197" s="128" t="s">
        <v>490</v>
      </c>
      <c r="F197" s="128" t="s">
        <v>490</v>
      </c>
      <c r="G197" s="128"/>
      <c r="H197" s="128" t="s">
        <v>616</v>
      </c>
      <c r="I197" s="131" t="s">
        <v>616</v>
      </c>
      <c r="J197" s="131" t="s">
        <v>616</v>
      </c>
      <c r="K197" s="131" t="s">
        <v>616</v>
      </c>
      <c r="L197" s="132" t="s">
        <v>525</v>
      </c>
      <c r="M197" s="133" t="s">
        <v>525</v>
      </c>
      <c r="N197" s="133" t="s">
        <v>525</v>
      </c>
      <c r="O197" s="133" t="s">
        <v>525</v>
      </c>
      <c r="P197" s="169" t="s">
        <v>525</v>
      </c>
      <c r="Q197" s="139"/>
      <c r="R197" s="141" t="s">
        <v>934</v>
      </c>
      <c r="S197" s="141" t="s">
        <v>935</v>
      </c>
      <c r="T197" s="141" t="s">
        <v>535</v>
      </c>
      <c r="U197" s="136" t="s">
        <v>936</v>
      </c>
      <c r="V197"/>
      <c r="W197"/>
      <c r="X197"/>
    </row>
    <row r="198" spans="1:24" s="2" customFormat="1" ht="18" hidden="1" customHeight="1" x14ac:dyDescent="0.2">
      <c r="A198" s="127" t="s">
        <v>937</v>
      </c>
      <c r="B198" s="128"/>
      <c r="C198" s="128"/>
      <c r="D198" s="128"/>
      <c r="E198" s="128" t="s">
        <v>490</v>
      </c>
      <c r="F198" s="128"/>
      <c r="G198" s="128" t="s">
        <v>490</v>
      </c>
      <c r="H198" s="128" t="s">
        <v>616</v>
      </c>
      <c r="I198" s="131" t="s">
        <v>616</v>
      </c>
      <c r="J198" s="131" t="s">
        <v>616</v>
      </c>
      <c r="K198" s="131" t="s">
        <v>616</v>
      </c>
      <c r="L198" s="132" t="s">
        <v>525</v>
      </c>
      <c r="M198" s="133" t="s">
        <v>525</v>
      </c>
      <c r="N198" s="133" t="s">
        <v>525</v>
      </c>
      <c r="O198" s="133" t="s">
        <v>525</v>
      </c>
      <c r="P198" s="169" t="s">
        <v>525</v>
      </c>
      <c r="Q198" s="139"/>
      <c r="R198" s="141" t="s">
        <v>938</v>
      </c>
      <c r="S198" s="141" t="s">
        <v>939</v>
      </c>
      <c r="T198" s="141" t="s">
        <v>535</v>
      </c>
      <c r="U198" s="136" t="s">
        <v>940</v>
      </c>
      <c r="V198"/>
      <c r="W198"/>
      <c r="X198"/>
    </row>
    <row r="199" spans="1:24" s="2" customFormat="1" ht="18" hidden="1" customHeight="1" x14ac:dyDescent="0.2">
      <c r="A199" s="127" t="s">
        <v>941</v>
      </c>
      <c r="B199" s="128"/>
      <c r="C199" s="128"/>
      <c r="D199" s="128"/>
      <c r="E199" s="128" t="s">
        <v>490</v>
      </c>
      <c r="F199" s="128"/>
      <c r="G199" s="128"/>
      <c r="H199" s="128" t="s">
        <v>616</v>
      </c>
      <c r="I199" s="131" t="s">
        <v>616</v>
      </c>
      <c r="J199" s="131" t="s">
        <v>616</v>
      </c>
      <c r="K199" s="131" t="s">
        <v>616</v>
      </c>
      <c r="L199" s="132" t="s">
        <v>525</v>
      </c>
      <c r="M199" s="133" t="s">
        <v>525</v>
      </c>
      <c r="N199" s="133" t="s">
        <v>525</v>
      </c>
      <c r="O199" s="133" t="s">
        <v>525</v>
      </c>
      <c r="P199" s="169" t="s">
        <v>525</v>
      </c>
      <c r="Q199" s="139"/>
      <c r="R199" s="141" t="s">
        <v>942</v>
      </c>
      <c r="S199" s="141" t="s">
        <v>943</v>
      </c>
      <c r="T199" s="141" t="s">
        <v>535</v>
      </c>
      <c r="U199" s="136" t="s">
        <v>1004</v>
      </c>
      <c r="V199"/>
      <c r="W199"/>
      <c r="X199"/>
    </row>
    <row r="200" spans="1:24" s="2" customFormat="1" ht="18" hidden="1" customHeight="1" x14ac:dyDescent="0.2">
      <c r="A200" s="136" t="s">
        <v>911</v>
      </c>
      <c r="B200" s="128"/>
      <c r="C200" s="128" t="s">
        <v>490</v>
      </c>
      <c r="D200" s="128"/>
      <c r="E200" s="128"/>
      <c r="F200" s="128"/>
      <c r="G200" s="128"/>
      <c r="H200" s="128" t="s">
        <v>490</v>
      </c>
      <c r="I200" s="131" t="s">
        <v>490</v>
      </c>
      <c r="J200" s="131" t="s">
        <v>616</v>
      </c>
      <c r="K200" s="131" t="s">
        <v>616</v>
      </c>
      <c r="L200" s="137" t="s">
        <v>525</v>
      </c>
      <c r="M200" s="138" t="s">
        <v>525</v>
      </c>
      <c r="N200" s="138" t="s">
        <v>525</v>
      </c>
      <c r="O200" s="138" t="s">
        <v>525</v>
      </c>
      <c r="P200" s="169" t="s">
        <v>525</v>
      </c>
      <c r="Q200" s="139"/>
      <c r="R200" s="141" t="s">
        <v>912</v>
      </c>
      <c r="S200" s="141" t="s">
        <v>913</v>
      </c>
      <c r="T200" s="141" t="s">
        <v>535</v>
      </c>
      <c r="U200" s="136" t="s">
        <v>914</v>
      </c>
      <c r="V200"/>
      <c r="W200"/>
      <c r="X200"/>
    </row>
    <row r="201" spans="1:24" s="2" customFormat="1" ht="18" hidden="1" customHeight="1" x14ac:dyDescent="0.2">
      <c r="A201" s="127" t="s">
        <v>944</v>
      </c>
      <c r="B201" s="128"/>
      <c r="C201" s="128"/>
      <c r="D201" s="128"/>
      <c r="E201" s="128" t="s">
        <v>490</v>
      </c>
      <c r="F201" s="128"/>
      <c r="G201" s="128"/>
      <c r="H201" s="128" t="s">
        <v>616</v>
      </c>
      <c r="I201" s="131" t="s">
        <v>616</v>
      </c>
      <c r="J201" s="131" t="s">
        <v>616</v>
      </c>
      <c r="K201" s="131" t="s">
        <v>616</v>
      </c>
      <c r="L201" s="132" t="s">
        <v>525</v>
      </c>
      <c r="M201" s="133" t="s">
        <v>525</v>
      </c>
      <c r="N201" s="133" t="s">
        <v>525</v>
      </c>
      <c r="O201" s="133" t="s">
        <v>525</v>
      </c>
      <c r="P201" s="169" t="s">
        <v>525</v>
      </c>
      <c r="Q201" s="139"/>
      <c r="R201" s="141" t="s">
        <v>945</v>
      </c>
      <c r="S201" s="141" t="s">
        <v>946</v>
      </c>
      <c r="T201" s="141" t="s">
        <v>535</v>
      </c>
      <c r="U201" s="136" t="s">
        <v>947</v>
      </c>
      <c r="V201"/>
      <c r="W201"/>
      <c r="X201"/>
    </row>
    <row r="202" spans="1:24" s="2" customFormat="1" ht="18" hidden="1" customHeight="1" x14ac:dyDescent="0.2">
      <c r="A202" s="127" t="s">
        <v>948</v>
      </c>
      <c r="B202" s="128"/>
      <c r="C202" s="128"/>
      <c r="D202" s="128"/>
      <c r="E202" s="128" t="s">
        <v>490</v>
      </c>
      <c r="F202" s="128"/>
      <c r="G202" s="128"/>
      <c r="H202" s="128" t="s">
        <v>616</v>
      </c>
      <c r="I202" s="131" t="s">
        <v>616</v>
      </c>
      <c r="J202" s="131" t="s">
        <v>616</v>
      </c>
      <c r="K202" s="131" t="s">
        <v>616</v>
      </c>
      <c r="L202" s="132" t="s">
        <v>525</v>
      </c>
      <c r="M202" s="133" t="s">
        <v>525</v>
      </c>
      <c r="N202" s="133" t="s">
        <v>525</v>
      </c>
      <c r="O202" s="133" t="s">
        <v>525</v>
      </c>
      <c r="P202" s="169" t="s">
        <v>525</v>
      </c>
      <c r="Q202" s="139"/>
      <c r="R202" s="141" t="s">
        <v>949</v>
      </c>
      <c r="S202" s="141" t="s">
        <v>950</v>
      </c>
      <c r="T202" s="141" t="s">
        <v>535</v>
      </c>
      <c r="U202" s="136" t="s">
        <v>951</v>
      </c>
      <c r="V202"/>
      <c r="W202"/>
      <c r="X202"/>
    </row>
    <row r="203" spans="1:24" s="2" customFormat="1" ht="18" hidden="1" customHeight="1" x14ac:dyDescent="0.2">
      <c r="A203" s="127" t="s">
        <v>956</v>
      </c>
      <c r="B203" s="128" t="s">
        <v>490</v>
      </c>
      <c r="C203" s="128"/>
      <c r="D203" s="128"/>
      <c r="E203" s="128" t="s">
        <v>490</v>
      </c>
      <c r="F203" s="128" t="s">
        <v>490</v>
      </c>
      <c r="G203" s="128"/>
      <c r="H203" s="128" t="s">
        <v>616</v>
      </c>
      <c r="I203" s="131" t="s">
        <v>616</v>
      </c>
      <c r="J203" s="131" t="s">
        <v>616</v>
      </c>
      <c r="K203" s="131" t="s">
        <v>616</v>
      </c>
      <c r="L203" s="132" t="s">
        <v>525</v>
      </c>
      <c r="M203" s="133" t="s">
        <v>525</v>
      </c>
      <c r="N203" s="133" t="s">
        <v>525</v>
      </c>
      <c r="O203" s="133" t="s">
        <v>525</v>
      </c>
      <c r="P203" s="169" t="s">
        <v>525</v>
      </c>
      <c r="Q203" s="139"/>
      <c r="R203" s="141" t="s">
        <v>957</v>
      </c>
      <c r="S203" s="141" t="s">
        <v>958</v>
      </c>
      <c r="T203" s="141" t="s">
        <v>535</v>
      </c>
      <c r="U203" s="136" t="s">
        <v>1007</v>
      </c>
      <c r="V203"/>
      <c r="W203"/>
      <c r="X203"/>
    </row>
    <row r="204" spans="1:24" s="2" customFormat="1" ht="18" hidden="1" customHeight="1" x14ac:dyDescent="0.2">
      <c r="A204" s="127" t="s">
        <v>1005</v>
      </c>
      <c r="B204" s="128"/>
      <c r="C204" s="128"/>
      <c r="D204" s="128" t="s">
        <v>490</v>
      </c>
      <c r="E204" s="128"/>
      <c r="F204" s="128"/>
      <c r="G204" s="128"/>
      <c r="H204" s="128" t="s">
        <v>616</v>
      </c>
      <c r="I204" s="131" t="s">
        <v>616</v>
      </c>
      <c r="J204" s="131" t="s">
        <v>616</v>
      </c>
      <c r="K204" s="131" t="s">
        <v>616</v>
      </c>
      <c r="L204" s="132" t="s">
        <v>525</v>
      </c>
      <c r="M204" s="133" t="s">
        <v>525</v>
      </c>
      <c r="N204" s="133" t="s">
        <v>525</v>
      </c>
      <c r="O204" s="133" t="s">
        <v>525</v>
      </c>
      <c r="P204" s="169" t="s">
        <v>525</v>
      </c>
      <c r="Q204" s="139"/>
      <c r="R204" s="141" t="s">
        <v>959</v>
      </c>
      <c r="S204" s="141" t="s">
        <v>960</v>
      </c>
      <c r="T204" s="141" t="s">
        <v>535</v>
      </c>
      <c r="U204" s="136" t="s">
        <v>961</v>
      </c>
      <c r="V204"/>
      <c r="W204"/>
      <c r="X204"/>
    </row>
    <row r="205" spans="1:24" s="2" customFormat="1" ht="18" hidden="1" customHeight="1" x14ac:dyDescent="0.2">
      <c r="A205" s="127" t="s">
        <v>962</v>
      </c>
      <c r="B205" s="128" t="s">
        <v>490</v>
      </c>
      <c r="C205" s="128"/>
      <c r="D205" s="128" t="s">
        <v>490</v>
      </c>
      <c r="E205" s="128" t="s">
        <v>490</v>
      </c>
      <c r="F205" s="128" t="s">
        <v>490</v>
      </c>
      <c r="G205" s="128"/>
      <c r="H205" s="128" t="s">
        <v>616</v>
      </c>
      <c r="I205" s="131" t="s">
        <v>616</v>
      </c>
      <c r="J205" s="131" t="s">
        <v>616</v>
      </c>
      <c r="K205" s="131" t="s">
        <v>616</v>
      </c>
      <c r="L205" s="132" t="s">
        <v>525</v>
      </c>
      <c r="M205" s="133" t="s">
        <v>525</v>
      </c>
      <c r="N205" s="133" t="s">
        <v>525</v>
      </c>
      <c r="O205" s="133" t="s">
        <v>525</v>
      </c>
      <c r="P205" s="169" t="s">
        <v>525</v>
      </c>
      <c r="Q205" s="139"/>
      <c r="R205" s="141" t="s">
        <v>963</v>
      </c>
      <c r="S205" s="141" t="s">
        <v>964</v>
      </c>
      <c r="T205" s="141" t="s">
        <v>535</v>
      </c>
      <c r="U205" s="136" t="s">
        <v>965</v>
      </c>
      <c r="V205"/>
      <c r="W205"/>
      <c r="X205"/>
    </row>
    <row r="206" spans="1:24" s="2" customFormat="1" ht="18" hidden="1" customHeight="1" x14ac:dyDescent="0.2">
      <c r="A206" s="127" t="s">
        <v>966</v>
      </c>
      <c r="B206" s="128"/>
      <c r="C206" s="128"/>
      <c r="D206" s="128"/>
      <c r="E206" s="128" t="s">
        <v>490</v>
      </c>
      <c r="F206" s="128"/>
      <c r="G206" s="128" t="s">
        <v>490</v>
      </c>
      <c r="H206" s="128" t="s">
        <v>616</v>
      </c>
      <c r="I206" s="131" t="s">
        <v>616</v>
      </c>
      <c r="J206" s="131" t="s">
        <v>616</v>
      </c>
      <c r="K206" s="131" t="s">
        <v>616</v>
      </c>
      <c r="L206" s="132" t="s">
        <v>525</v>
      </c>
      <c r="M206" s="133" t="s">
        <v>525</v>
      </c>
      <c r="N206" s="133" t="s">
        <v>525</v>
      </c>
      <c r="O206" s="133" t="s">
        <v>525</v>
      </c>
      <c r="P206" s="169" t="s">
        <v>525</v>
      </c>
      <c r="Q206" s="139"/>
      <c r="R206" s="141" t="s">
        <v>967</v>
      </c>
      <c r="S206" s="141" t="s">
        <v>968</v>
      </c>
      <c r="T206" s="141" t="s">
        <v>535</v>
      </c>
      <c r="U206" s="136" t="s">
        <v>969</v>
      </c>
      <c r="V206"/>
      <c r="W206"/>
      <c r="X206"/>
    </row>
    <row r="207" spans="1:24" s="2" customFormat="1" ht="18" hidden="1" customHeight="1" x14ac:dyDescent="0.2">
      <c r="A207" s="127" t="s">
        <v>915</v>
      </c>
      <c r="B207" s="128"/>
      <c r="C207" s="128"/>
      <c r="D207" s="128"/>
      <c r="E207" s="128" t="s">
        <v>490</v>
      </c>
      <c r="F207" s="128"/>
      <c r="G207" s="128"/>
      <c r="H207" s="128" t="s">
        <v>616</v>
      </c>
      <c r="I207" s="131" t="s">
        <v>490</v>
      </c>
      <c r="J207" s="131" t="s">
        <v>616</v>
      </c>
      <c r="K207" s="131" t="s">
        <v>616</v>
      </c>
      <c r="L207" s="132" t="s">
        <v>525</v>
      </c>
      <c r="M207" s="133" t="s">
        <v>525</v>
      </c>
      <c r="N207" s="133" t="s">
        <v>525</v>
      </c>
      <c r="O207" s="133" t="s">
        <v>525</v>
      </c>
      <c r="P207" s="169" t="s">
        <v>525</v>
      </c>
      <c r="Q207" s="127"/>
      <c r="R207" s="134" t="s">
        <v>916</v>
      </c>
      <c r="S207" s="134" t="s">
        <v>917</v>
      </c>
      <c r="T207" s="134" t="s">
        <v>535</v>
      </c>
      <c r="U207" s="136" t="s">
        <v>918</v>
      </c>
      <c r="V207"/>
      <c r="W207"/>
      <c r="X207"/>
    </row>
    <row r="208" spans="1:24" s="2" customFormat="1" ht="18" hidden="1" customHeight="1" x14ac:dyDescent="0.2">
      <c r="A208" s="127" t="s">
        <v>976</v>
      </c>
      <c r="B208" s="128"/>
      <c r="C208" s="128"/>
      <c r="D208" s="128"/>
      <c r="E208" s="128" t="s">
        <v>490</v>
      </c>
      <c r="F208" s="128"/>
      <c r="G208" s="128"/>
      <c r="H208" s="128" t="s">
        <v>616</v>
      </c>
      <c r="I208" s="131" t="s">
        <v>616</v>
      </c>
      <c r="J208" s="131" t="s">
        <v>616</v>
      </c>
      <c r="K208" s="131" t="s">
        <v>616</v>
      </c>
      <c r="L208" s="132" t="s">
        <v>525</v>
      </c>
      <c r="M208" s="133" t="s">
        <v>525</v>
      </c>
      <c r="N208" s="133" t="s">
        <v>525</v>
      </c>
      <c r="O208" s="133" t="s">
        <v>525</v>
      </c>
      <c r="P208" s="169" t="s">
        <v>525</v>
      </c>
      <c r="Q208" s="139"/>
      <c r="R208" s="141"/>
      <c r="S208" s="141" t="s">
        <v>977</v>
      </c>
      <c r="T208" s="141" t="s">
        <v>535</v>
      </c>
      <c r="U208" s="136" t="s">
        <v>978</v>
      </c>
      <c r="V208"/>
      <c r="W208"/>
      <c r="X208"/>
    </row>
    <row r="209" spans="1:24" s="2" customFormat="1" ht="18" hidden="1" customHeight="1" x14ac:dyDescent="0.2">
      <c r="A209" s="127" t="s">
        <v>970</v>
      </c>
      <c r="B209" s="128" t="s">
        <v>553</v>
      </c>
      <c r="C209" s="128"/>
      <c r="D209" s="128"/>
      <c r="E209" s="128" t="s">
        <v>490</v>
      </c>
      <c r="F209" s="128"/>
      <c r="G209" s="128"/>
      <c r="H209" s="128" t="s">
        <v>616</v>
      </c>
      <c r="I209" s="131" t="s">
        <v>616</v>
      </c>
      <c r="J209" s="131" t="s">
        <v>616</v>
      </c>
      <c r="K209" s="131" t="s">
        <v>616</v>
      </c>
      <c r="L209" s="132" t="s">
        <v>525</v>
      </c>
      <c r="M209" s="133" t="s">
        <v>525</v>
      </c>
      <c r="N209" s="133" t="s">
        <v>525</v>
      </c>
      <c r="O209" s="133" t="s">
        <v>525</v>
      </c>
      <c r="P209" s="169" t="s">
        <v>525</v>
      </c>
      <c r="Q209" s="139"/>
      <c r="R209" s="141" t="s">
        <v>971</v>
      </c>
      <c r="S209" s="141" t="s">
        <v>939</v>
      </c>
      <c r="T209" s="141" t="s">
        <v>535</v>
      </c>
      <c r="U209" s="136" t="s">
        <v>1003</v>
      </c>
      <c r="V209"/>
      <c r="W209"/>
      <c r="X209"/>
    </row>
    <row r="210" spans="1:24" s="2" customFormat="1" ht="18" hidden="1" customHeight="1" x14ac:dyDescent="0.2">
      <c r="A210" s="127" t="s">
        <v>972</v>
      </c>
      <c r="B210" s="128"/>
      <c r="C210" s="128"/>
      <c r="D210" s="128"/>
      <c r="E210" s="128" t="s">
        <v>490</v>
      </c>
      <c r="F210" s="128"/>
      <c r="G210" s="128"/>
      <c r="H210" s="128" t="s">
        <v>616</v>
      </c>
      <c r="I210" s="131" t="s">
        <v>616</v>
      </c>
      <c r="J210" s="131" t="s">
        <v>616</v>
      </c>
      <c r="K210" s="131" t="s">
        <v>616</v>
      </c>
      <c r="L210" s="132" t="s">
        <v>525</v>
      </c>
      <c r="M210" s="133" t="s">
        <v>525</v>
      </c>
      <c r="N210" s="133" t="s">
        <v>525</v>
      </c>
      <c r="O210" s="133" t="s">
        <v>525</v>
      </c>
      <c r="P210" s="169" t="s">
        <v>525</v>
      </c>
      <c r="Q210" s="139"/>
      <c r="R210" s="141" t="s">
        <v>973</v>
      </c>
      <c r="S210" s="141" t="s">
        <v>974</v>
      </c>
      <c r="T210" s="141" t="s">
        <v>535</v>
      </c>
      <c r="U210" s="136" t="s">
        <v>975</v>
      </c>
      <c r="V210"/>
      <c r="W210"/>
      <c r="X210"/>
    </row>
    <row r="211" spans="1:24" s="2" customFormat="1" ht="18" hidden="1" customHeight="1" x14ac:dyDescent="0.2">
      <c r="A211" s="127" t="s">
        <v>991</v>
      </c>
      <c r="B211" s="128"/>
      <c r="C211" s="128"/>
      <c r="D211" s="128"/>
      <c r="E211" s="128" t="s">
        <v>490</v>
      </c>
      <c r="F211" s="128" t="s">
        <v>490</v>
      </c>
      <c r="G211" s="128"/>
      <c r="H211" s="128" t="s">
        <v>616</v>
      </c>
      <c r="I211" s="131" t="s">
        <v>616</v>
      </c>
      <c r="J211" s="131" t="s">
        <v>616</v>
      </c>
      <c r="K211" s="131" t="s">
        <v>616</v>
      </c>
      <c r="L211" s="132" t="s">
        <v>525</v>
      </c>
      <c r="M211" s="133" t="s">
        <v>525</v>
      </c>
      <c r="N211" s="133" t="s">
        <v>525</v>
      </c>
      <c r="O211" s="133" t="s">
        <v>525</v>
      </c>
      <c r="P211" s="169" t="s">
        <v>525</v>
      </c>
      <c r="Q211" s="139"/>
      <c r="R211" s="141" t="s">
        <v>992</v>
      </c>
      <c r="S211" s="141" t="s">
        <v>993</v>
      </c>
      <c r="T211" s="141" t="s">
        <v>535</v>
      </c>
      <c r="U211" s="136" t="s">
        <v>994</v>
      </c>
      <c r="V211"/>
      <c r="W211"/>
      <c r="X211"/>
    </row>
    <row r="212" spans="1:24" s="2" customFormat="1" ht="18" hidden="1" customHeight="1" x14ac:dyDescent="0.2">
      <c r="A212" s="127" t="s">
        <v>987</v>
      </c>
      <c r="B212" s="128"/>
      <c r="C212" s="128"/>
      <c r="D212" s="128" t="s">
        <v>490</v>
      </c>
      <c r="E212" s="128" t="s">
        <v>490</v>
      </c>
      <c r="F212" s="128" t="s">
        <v>490</v>
      </c>
      <c r="G212" s="128"/>
      <c r="H212" s="128" t="s">
        <v>616</v>
      </c>
      <c r="I212" s="131" t="s">
        <v>616</v>
      </c>
      <c r="J212" s="131" t="s">
        <v>616</v>
      </c>
      <c r="K212" s="131" t="s">
        <v>616</v>
      </c>
      <c r="L212" s="132" t="s">
        <v>525</v>
      </c>
      <c r="M212" s="133" t="s">
        <v>525</v>
      </c>
      <c r="N212" s="133" t="s">
        <v>525</v>
      </c>
      <c r="O212" s="133" t="s">
        <v>525</v>
      </c>
      <c r="P212" s="169" t="s">
        <v>525</v>
      </c>
      <c r="Q212" s="139"/>
      <c r="R212" s="141" t="s">
        <v>988</v>
      </c>
      <c r="S212" s="141" t="s">
        <v>989</v>
      </c>
      <c r="T212" s="141" t="s">
        <v>535</v>
      </c>
      <c r="U212" s="136" t="s">
        <v>990</v>
      </c>
      <c r="V212"/>
      <c r="W212"/>
      <c r="X212"/>
    </row>
    <row r="213" spans="1:24" s="2" customFormat="1" ht="18" hidden="1" customHeight="1" x14ac:dyDescent="0.2">
      <c r="A213" s="127" t="s">
        <v>983</v>
      </c>
      <c r="B213" s="128"/>
      <c r="C213" s="128"/>
      <c r="D213" s="128"/>
      <c r="E213" s="128"/>
      <c r="F213" s="128" t="s">
        <v>490</v>
      </c>
      <c r="G213" s="128"/>
      <c r="H213" s="128" t="s">
        <v>616</v>
      </c>
      <c r="I213" s="131" t="s">
        <v>616</v>
      </c>
      <c r="J213" s="131" t="s">
        <v>616</v>
      </c>
      <c r="K213" s="131" t="s">
        <v>616</v>
      </c>
      <c r="L213" s="132" t="s">
        <v>525</v>
      </c>
      <c r="M213" s="133" t="s">
        <v>525</v>
      </c>
      <c r="N213" s="133" t="s">
        <v>525</v>
      </c>
      <c r="O213" s="133" t="s">
        <v>525</v>
      </c>
      <c r="P213" s="169" t="s">
        <v>525</v>
      </c>
      <c r="Q213" s="139"/>
      <c r="R213" s="141" t="s">
        <v>984</v>
      </c>
      <c r="S213" s="141" t="s">
        <v>985</v>
      </c>
      <c r="T213" s="141" t="s">
        <v>535</v>
      </c>
      <c r="U213" s="136" t="s">
        <v>986</v>
      </c>
      <c r="V213"/>
      <c r="W213"/>
      <c r="X213"/>
    </row>
    <row r="214" spans="1:24" s="2" customFormat="1" ht="18" hidden="1" customHeight="1" x14ac:dyDescent="0.2">
      <c r="A214" s="127" t="s">
        <v>979</v>
      </c>
      <c r="B214" s="128"/>
      <c r="C214" s="128"/>
      <c r="D214" s="128"/>
      <c r="E214" s="128" t="s">
        <v>490</v>
      </c>
      <c r="F214" s="128"/>
      <c r="G214" s="128" t="s">
        <v>490</v>
      </c>
      <c r="H214" s="128" t="s">
        <v>616</v>
      </c>
      <c r="I214" s="131" t="s">
        <v>616</v>
      </c>
      <c r="J214" s="131" t="s">
        <v>616</v>
      </c>
      <c r="K214" s="131" t="s">
        <v>616</v>
      </c>
      <c r="L214" s="132" t="s">
        <v>525</v>
      </c>
      <c r="M214" s="133" t="s">
        <v>525</v>
      </c>
      <c r="N214" s="133" t="s">
        <v>525</v>
      </c>
      <c r="O214" s="133" t="s">
        <v>525</v>
      </c>
      <c r="P214" s="169" t="s">
        <v>525</v>
      </c>
      <c r="Q214" s="139"/>
      <c r="R214" s="141" t="s">
        <v>980</v>
      </c>
      <c r="S214" s="141" t="s">
        <v>981</v>
      </c>
      <c r="T214" s="141" t="s">
        <v>535</v>
      </c>
      <c r="U214" s="136" t="s">
        <v>982</v>
      </c>
      <c r="V214"/>
      <c r="W214"/>
      <c r="X214"/>
    </row>
    <row r="215" spans="1:24" s="2" customFormat="1" ht="18" hidden="1" customHeight="1" x14ac:dyDescent="0.2">
      <c r="A215" s="127" t="s">
        <v>583</v>
      </c>
      <c r="B215" s="128"/>
      <c r="C215" s="128" t="s">
        <v>490</v>
      </c>
      <c r="D215" s="128" t="s">
        <v>490</v>
      </c>
      <c r="E215" s="128"/>
      <c r="F215" s="128"/>
      <c r="G215" s="128"/>
      <c r="H215" s="128" t="s">
        <v>490</v>
      </c>
      <c r="I215" s="131" t="s">
        <v>490</v>
      </c>
      <c r="J215" s="131" t="s">
        <v>490</v>
      </c>
      <c r="K215" s="131" t="s">
        <v>490</v>
      </c>
      <c r="L215" s="132" t="s">
        <v>525</v>
      </c>
      <c r="M215" s="133" t="s">
        <v>525</v>
      </c>
      <c r="N215" s="133" t="s">
        <v>525</v>
      </c>
      <c r="O215" s="133" t="s">
        <v>525</v>
      </c>
      <c r="P215" s="169" t="s">
        <v>525</v>
      </c>
      <c r="Q215" s="139"/>
      <c r="R215" s="141"/>
      <c r="S215" s="141" t="s">
        <v>600</v>
      </c>
      <c r="T215" s="141" t="s">
        <v>535</v>
      </c>
      <c r="U215" s="136" t="s">
        <v>919</v>
      </c>
      <c r="V215"/>
      <c r="W215"/>
      <c r="X215"/>
    </row>
    <row r="216" spans="1:24" s="2" customFormat="1" ht="18" hidden="1" customHeight="1" x14ac:dyDescent="0.2">
      <c r="A216" s="127" t="s">
        <v>995</v>
      </c>
      <c r="B216" s="128"/>
      <c r="C216" s="128"/>
      <c r="D216" s="128"/>
      <c r="E216" s="128" t="s">
        <v>490</v>
      </c>
      <c r="F216" s="128"/>
      <c r="G216" s="128"/>
      <c r="H216" s="128" t="s">
        <v>616</v>
      </c>
      <c r="I216" s="131" t="s">
        <v>616</v>
      </c>
      <c r="J216" s="131" t="s">
        <v>616</v>
      </c>
      <c r="K216" s="131" t="s">
        <v>616</v>
      </c>
      <c r="L216" s="132" t="s">
        <v>525</v>
      </c>
      <c r="M216" s="133" t="s">
        <v>525</v>
      </c>
      <c r="N216" s="133" t="s">
        <v>525</v>
      </c>
      <c r="O216" s="133" t="s">
        <v>525</v>
      </c>
      <c r="P216" s="169" t="s">
        <v>525</v>
      </c>
      <c r="Q216" s="139"/>
      <c r="R216" s="141" t="s">
        <v>996</v>
      </c>
      <c r="S216" s="141" t="s">
        <v>997</v>
      </c>
      <c r="T216" s="141" t="s">
        <v>535</v>
      </c>
      <c r="U216" s="136" t="s">
        <v>998</v>
      </c>
      <c r="V216"/>
      <c r="W216"/>
      <c r="X216"/>
    </row>
    <row r="217" spans="1:24" s="2" customFormat="1" ht="18" hidden="1" customHeight="1" x14ac:dyDescent="0.2">
      <c r="A217" s="127" t="s">
        <v>999</v>
      </c>
      <c r="B217" s="128"/>
      <c r="C217" s="128"/>
      <c r="D217" s="128"/>
      <c r="E217" s="128" t="s">
        <v>490</v>
      </c>
      <c r="F217" s="128"/>
      <c r="G217" s="128"/>
      <c r="H217" s="128" t="s">
        <v>616</v>
      </c>
      <c r="I217" s="131" t="s">
        <v>616</v>
      </c>
      <c r="J217" s="131" t="s">
        <v>616</v>
      </c>
      <c r="K217" s="131" t="s">
        <v>490</v>
      </c>
      <c r="L217" s="132" t="s">
        <v>525</v>
      </c>
      <c r="M217" s="133" t="s">
        <v>525</v>
      </c>
      <c r="N217" s="133" t="s">
        <v>525</v>
      </c>
      <c r="O217" s="133" t="s">
        <v>525</v>
      </c>
      <c r="P217" s="169" t="s">
        <v>525</v>
      </c>
      <c r="Q217" s="139"/>
      <c r="R217" s="141" t="s">
        <v>1000</v>
      </c>
      <c r="S217" s="141" t="s">
        <v>1001</v>
      </c>
      <c r="T217" s="141" t="s">
        <v>535</v>
      </c>
      <c r="U217" s="136" t="s">
        <v>1002</v>
      </c>
      <c r="V217"/>
      <c r="W217"/>
      <c r="X217"/>
    </row>
    <row r="218" spans="1:24" s="2" customFormat="1" ht="18" hidden="1" customHeight="1" x14ac:dyDescent="0.2">
      <c r="A218" s="127" t="s">
        <v>920</v>
      </c>
      <c r="B218" s="128"/>
      <c r="C218" s="128"/>
      <c r="D218" s="128"/>
      <c r="E218" s="128" t="s">
        <v>490</v>
      </c>
      <c r="F218" s="128" t="s">
        <v>490</v>
      </c>
      <c r="G218" s="128"/>
      <c r="H218" s="128" t="s">
        <v>616</v>
      </c>
      <c r="I218" s="131" t="s">
        <v>490</v>
      </c>
      <c r="J218" s="131" t="s">
        <v>616</v>
      </c>
      <c r="K218" s="131" t="s">
        <v>616</v>
      </c>
      <c r="L218" s="132" t="s">
        <v>525</v>
      </c>
      <c r="M218" s="133" t="s">
        <v>525</v>
      </c>
      <c r="N218" s="133" t="s">
        <v>525</v>
      </c>
      <c r="O218" s="133" t="s">
        <v>525</v>
      </c>
      <c r="P218" s="169" t="s">
        <v>525</v>
      </c>
      <c r="Q218" s="127"/>
      <c r="R218" s="191" t="s">
        <v>921</v>
      </c>
      <c r="S218" s="191" t="s">
        <v>922</v>
      </c>
      <c r="T218" s="191" t="s">
        <v>923</v>
      </c>
      <c r="U218" s="197" t="s">
        <v>924</v>
      </c>
      <c r="V218"/>
      <c r="W218"/>
      <c r="X218"/>
    </row>
    <row r="219" spans="1:24" hidden="1" x14ac:dyDescent="0.2">
      <c r="A219" s="96"/>
      <c r="B219" s="194">
        <f>COUNTIF(B2:B218,"X")</f>
        <v>46</v>
      </c>
      <c r="C219" s="194">
        <f>COUNTIF(C2:C218,"X")</f>
        <v>45</v>
      </c>
      <c r="D219" s="194">
        <f>COUNTIF(D2:D218,"X")</f>
        <v>68</v>
      </c>
      <c r="E219" s="194">
        <f>COUNTIF(E2:E218,"X")</f>
        <v>128</v>
      </c>
      <c r="F219" s="194">
        <f>COUNTIF(F2:F218,"X")</f>
        <v>51</v>
      </c>
      <c r="G219" s="194">
        <f>COUNTIF(G2:G218,"X")</f>
        <v>37</v>
      </c>
      <c r="H219" s="194">
        <f>COUNTIF(H2:H218,"X")</f>
        <v>55</v>
      </c>
      <c r="I219" s="194">
        <f>COUNTIF(I2:I218,"X")</f>
        <v>73</v>
      </c>
      <c r="J219" s="194">
        <f>COUNTIF(J2:J218,"X")</f>
        <v>42</v>
      </c>
      <c r="K219" s="194">
        <f>COUNTIF(K2:K218,"X")</f>
        <v>36</v>
      </c>
      <c r="L219" s="97"/>
      <c r="M219" s="97">
        <f>COUNT(M2:M218)</f>
        <v>45</v>
      </c>
      <c r="N219" s="97"/>
      <c r="O219" s="97">
        <f>COUNT(O2:O218)</f>
        <v>39</v>
      </c>
      <c r="P219" s="97"/>
      <c r="Q219" s="97"/>
      <c r="R219" s="97"/>
      <c r="S219" s="97"/>
      <c r="T219" s="97"/>
      <c r="U219" s="97"/>
    </row>
    <row r="220" spans="1:24" hidden="1" x14ac:dyDescent="0.2">
      <c r="A220" s="96"/>
      <c r="B220" s="194"/>
      <c r="C220" s="194"/>
      <c r="D220" s="194"/>
      <c r="E220" s="194"/>
      <c r="F220" s="194"/>
      <c r="G220" s="194"/>
      <c r="H220" s="194"/>
      <c r="I220" s="194"/>
      <c r="J220" s="194"/>
      <c r="K220" s="194"/>
      <c r="L220" s="97"/>
      <c r="M220" s="97"/>
      <c r="N220" s="97"/>
      <c r="O220" s="97"/>
      <c r="P220" s="97"/>
      <c r="Q220" s="97"/>
      <c r="R220" s="97"/>
      <c r="S220" s="97"/>
      <c r="T220" s="97"/>
      <c r="U220" s="97"/>
    </row>
    <row r="221" spans="1:24" ht="15.75" hidden="1" x14ac:dyDescent="0.25">
      <c r="A221" s="96"/>
      <c r="B221" s="204" t="s">
        <v>542</v>
      </c>
      <c r="C221" s="203" t="s">
        <v>522</v>
      </c>
      <c r="D221" s="203" t="s">
        <v>523</v>
      </c>
      <c r="E221" s="203" t="s">
        <v>519</v>
      </c>
      <c r="F221" s="203" t="s">
        <v>521</v>
      </c>
      <c r="G221" s="203" t="s">
        <v>535</v>
      </c>
      <c r="H221" s="203" t="s">
        <v>1046</v>
      </c>
      <c r="I221" s="203" t="s">
        <v>520</v>
      </c>
      <c r="J221" s="203" t="s">
        <v>594</v>
      </c>
      <c r="K221" s="203" t="s">
        <v>1054</v>
      </c>
      <c r="L221" s="208" t="s">
        <v>1055</v>
      </c>
      <c r="M221" s="97"/>
      <c r="N221" s="97"/>
      <c r="O221" s="97"/>
      <c r="P221" s="97"/>
      <c r="Q221" s="97"/>
      <c r="R221" s="97"/>
      <c r="S221" s="97"/>
      <c r="T221" s="97"/>
      <c r="U221" s="97"/>
    </row>
    <row r="222" spans="1:24" ht="15.75" hidden="1" x14ac:dyDescent="0.25">
      <c r="A222" s="200" t="s">
        <v>513</v>
      </c>
      <c r="B222" s="204">
        <f>B219</f>
        <v>46</v>
      </c>
      <c r="C222" s="81">
        <f>COUNTIFS($T$2:$T$218,"AL",$B$2:$B$218,"x")</f>
        <v>5</v>
      </c>
      <c r="D222" s="81">
        <f>COUNTIFS($T$2:$T$218,"BL",$B$2:$B$218,"x")</f>
        <v>1</v>
      </c>
      <c r="E222" s="81">
        <f>COUNTIFS($T$2:$T$218,"FR",$B$2:$B$218,"x")</f>
        <v>14</v>
      </c>
      <c r="F222" s="81">
        <f>COUNTIFS($T$2:$T$218,"IT",$B$2:$B$218,"x")</f>
        <v>15</v>
      </c>
      <c r="G222" s="81">
        <f>COUNTIFS($T$2:$T$218,"UK",$B$2:$B$218,"x")</f>
        <v>3</v>
      </c>
      <c r="H222" s="81">
        <f>COUNTIFS($T$2:$T$218,"PB",$B$2:$B$218,"x")</f>
        <v>1</v>
      </c>
      <c r="I222" s="81">
        <f>COUNTIFS($T$2:$T$218,"ES",$B$2:$B$218,"x")</f>
        <v>3</v>
      </c>
      <c r="J222" s="81">
        <f>COUNTIFS($T$2:$T$218,"TURQUIE",$B$2:$B$218,"x")</f>
        <v>1</v>
      </c>
      <c r="K222" s="81">
        <f>COUNTIFS($T$2:$T$218,"Autriche",$B$2:$B$218,"x")</f>
        <v>0</v>
      </c>
      <c r="L222" s="81">
        <f>COUNTIFS($T$2:$T$218,"DANEMARK",$B$2:$B$218,"x")</f>
        <v>1</v>
      </c>
      <c r="M222" s="97"/>
      <c r="N222" s="97"/>
      <c r="O222" s="97"/>
      <c r="P222" s="97"/>
      <c r="Q222" s="97"/>
      <c r="R222" s="97"/>
      <c r="S222" s="97"/>
      <c r="T222" s="97"/>
      <c r="U222" s="97"/>
    </row>
    <row r="223" spans="1:24" ht="15.75" hidden="1" x14ac:dyDescent="0.25">
      <c r="A223" s="200" t="s">
        <v>1041</v>
      </c>
      <c r="B223" s="204">
        <f>C219</f>
        <v>45</v>
      </c>
      <c r="C223" s="81">
        <f>COUNTIFS($T$2:$T$218,"AL",$C$3:$C$219,"x")</f>
        <v>4</v>
      </c>
      <c r="D223" s="81">
        <f>COUNTIFS($T$2:$T$218,"BL",$C$3:$C$219,"x")</f>
        <v>2</v>
      </c>
      <c r="E223" s="81">
        <f>COUNTIFS($T$2:$T$218,"FR",$C$3:$C$219,"x")</f>
        <v>17</v>
      </c>
      <c r="F223" s="81">
        <f>COUNTIFS($T$2:$T$218,"IT",$C$3:$C$219,"x")</f>
        <v>11</v>
      </c>
      <c r="G223" s="81">
        <f>COUNTIFS($T$2:$T$218,"UK",$C$3:$C$219,"x")</f>
        <v>2</v>
      </c>
      <c r="H223" s="81">
        <f>COUNTIFS($T$2:$T$218,"PB",$C$3:$C$219,"x")</f>
        <v>2</v>
      </c>
      <c r="I223" s="81">
        <f>COUNTIFS($T$2:$T$218,"ES",$C$3:$C$219,"x")</f>
        <v>1</v>
      </c>
      <c r="J223" s="81">
        <f>COUNTIFS($T$2:$T$218,"TURQUIE",$C$3:$C$219,"x")</f>
        <v>1</v>
      </c>
      <c r="K223" s="81">
        <f>COUNTIFS($T$2:$T$218,"Autriche",$C$3:$C$219,"x")</f>
        <v>0</v>
      </c>
      <c r="L223" s="81">
        <f>COUNTIFS($T$2:$T$218,"DANEMARK",$C$3:$C$219,"x")</f>
        <v>1</v>
      </c>
      <c r="M223" s="97"/>
      <c r="N223" s="97"/>
      <c r="O223" s="97"/>
      <c r="P223" s="97"/>
      <c r="Q223" s="97"/>
      <c r="R223" s="97"/>
      <c r="S223" s="97"/>
      <c r="T223" s="97"/>
      <c r="U223" s="97"/>
    </row>
    <row r="224" spans="1:24" ht="15.75" hidden="1" x14ac:dyDescent="0.25">
      <c r="A224" s="200" t="s">
        <v>1042</v>
      </c>
      <c r="B224" s="204">
        <f>D219</f>
        <v>68</v>
      </c>
      <c r="C224" s="81">
        <f>COUNTIFS($T$2:$T$218,"AL",$D$4:$D$220,"x")</f>
        <v>8</v>
      </c>
      <c r="D224" s="81">
        <f>COUNTIFS($T$2:$T$218,"BL",$D$4:$D$220,"x")</f>
        <v>3</v>
      </c>
      <c r="E224" s="81">
        <f>COUNTIFS($T$2:$T$218,"FR",$D$4:$D$220,"x")</f>
        <v>31</v>
      </c>
      <c r="F224" s="81">
        <f>COUNTIFS($T$2:$T$218,"IT",$D$4:$D$220,"x")</f>
        <v>12</v>
      </c>
      <c r="G224" s="81">
        <f>COUNTIFS($T$2:$T$218,"UK",$D$4:$D$220,"x")</f>
        <v>4</v>
      </c>
      <c r="H224" s="81">
        <f>COUNTIFS($T$2:$T$218,"PB",$D$4:$D$220,"x")</f>
        <v>1</v>
      </c>
      <c r="I224" s="81">
        <f>COUNTIFS($T$2:$T$218,"ES",$D$4:$D$220,"x")</f>
        <v>1</v>
      </c>
      <c r="J224" s="81">
        <f>COUNTIFS($T$2:$T$218,"TURQUIE",$D$4:$D$220,"x")</f>
        <v>1</v>
      </c>
      <c r="K224" s="81">
        <f>COUNTIFS($T$2:$T$218,"Autriche",$D$4:$D$220,"x")</f>
        <v>2</v>
      </c>
      <c r="L224" s="81">
        <f>COUNTIFS($T$2:$T$218,"DANEMARK",$D$4:$D$220,"x")</f>
        <v>2</v>
      </c>
      <c r="M224" s="97"/>
      <c r="N224" s="97"/>
      <c r="O224" s="97"/>
      <c r="P224" s="97"/>
      <c r="Q224" s="97"/>
      <c r="R224" s="97"/>
      <c r="S224" s="97"/>
      <c r="T224" s="97"/>
      <c r="U224" s="97"/>
    </row>
    <row r="225" spans="1:21" ht="15.75" hidden="1" x14ac:dyDescent="0.25">
      <c r="A225" s="200" t="s">
        <v>1043</v>
      </c>
      <c r="B225" s="204">
        <f>E219</f>
        <v>128</v>
      </c>
      <c r="C225" s="81">
        <f>COUNTIFS($T$2:$T$218,"AL",$E$5:$E$221,"x")</f>
        <v>15</v>
      </c>
      <c r="D225" s="81">
        <f>COUNTIFS($T$2:$T$218,"BL",$E$5:$E$221,"x")</f>
        <v>4</v>
      </c>
      <c r="E225" s="81">
        <f>COUNTIFS($T$2:$T$218,"FR",$E$5:$E$221,"x")</f>
        <v>50</v>
      </c>
      <c r="F225" s="81">
        <f>COUNTIFS($T$2:$T$218,"IT",$E$5:$E$221,"x")</f>
        <v>17</v>
      </c>
      <c r="G225" s="81">
        <f>COUNTIFS($T$2:$T$218,"UK",$E$5:$E$221,"x")</f>
        <v>15</v>
      </c>
      <c r="H225" s="81">
        <f>COUNTIFS($T$2:$T$218,"PB",$E$5:$E$221,"x")</f>
        <v>4</v>
      </c>
      <c r="I225" s="81">
        <f>COUNTIFS($T$2:$T$218,"ES",$E$5:$E$221,"x")</f>
        <v>3</v>
      </c>
      <c r="J225" s="81">
        <f>COUNTIFS($T$2:$T$218,"TURQUIE",$E$5:$E$221,"x")</f>
        <v>3</v>
      </c>
      <c r="K225" s="81">
        <f>COUNTIFS($T$2:$T$218,"Autriche",$E$5:$E$221,"x")</f>
        <v>1</v>
      </c>
      <c r="L225" s="81">
        <f>COUNTIFS($T$2:$T$218,"DANEMARK",$E$5:$E$221,"x")</f>
        <v>2</v>
      </c>
      <c r="M225" s="97"/>
      <c r="N225" s="97"/>
      <c r="O225" s="97"/>
      <c r="P225" s="97"/>
      <c r="Q225" s="97"/>
      <c r="R225" s="97"/>
      <c r="S225" s="97"/>
      <c r="T225" s="97"/>
      <c r="U225" s="97"/>
    </row>
    <row r="226" spans="1:21" ht="15.75" hidden="1" x14ac:dyDescent="0.25">
      <c r="A226" s="200" t="s">
        <v>1044</v>
      </c>
      <c r="B226" s="204">
        <f>F219</f>
        <v>51</v>
      </c>
      <c r="C226" s="81">
        <f>COUNTIFS($T$2:$T$218,"AL",$F$6:$F$222,"x")</f>
        <v>9</v>
      </c>
      <c r="D226" s="81">
        <f>COUNTIFS($T$2:$T$218,"BL",$F$6:$F$222,"x")</f>
        <v>3</v>
      </c>
      <c r="E226" s="81">
        <f>COUNTIFS($T$2:$T$218,"FR",$F$6:$F$222,"x")</f>
        <v>14</v>
      </c>
      <c r="F226" s="81">
        <f>COUNTIFS($T$2:$T$218,"IT",$F$6:$F$222,"x")</f>
        <v>11</v>
      </c>
      <c r="G226" s="81">
        <f>COUNTIFS($T$2:$T$218,"UK",$F$6:$F$222,"x")</f>
        <v>6</v>
      </c>
      <c r="H226" s="81">
        <f>COUNTIFS($T$2:$T$218,"PB",$F$6:$F$222,"x")</f>
        <v>2</v>
      </c>
      <c r="I226" s="81">
        <f>COUNTIFS($T$2:$T$218,"ES",$F$6:$F$222,"x")</f>
        <v>0</v>
      </c>
      <c r="J226" s="81">
        <f>COUNTIFS($T$2:$T$218,"TURQUIE",$F$6:$F$222,"x")</f>
        <v>1</v>
      </c>
      <c r="K226" s="81">
        <f>COUNTIFS($T$2:$T$218,"Autriche",$F$6:$F$222,"x")</f>
        <v>1</v>
      </c>
      <c r="L226" s="81">
        <f>COUNTIFS($T$2:$T$218,"DANEMARK",$F$6:$F$222,"x")</f>
        <v>1</v>
      </c>
      <c r="M226" s="97"/>
      <c r="N226" s="97"/>
      <c r="O226" s="97"/>
      <c r="P226" s="97"/>
      <c r="Q226" s="97"/>
      <c r="R226" s="97"/>
      <c r="S226" s="97"/>
      <c r="T226" s="97"/>
      <c r="U226" s="97"/>
    </row>
    <row r="227" spans="1:21" ht="15.75" hidden="1" x14ac:dyDescent="0.25">
      <c r="A227" s="200" t="s">
        <v>1045</v>
      </c>
      <c r="B227" s="204">
        <f>G219</f>
        <v>37</v>
      </c>
      <c r="C227" s="81">
        <f>COUNTIFS($T$2:$T$218,"AL",$G$7:$G$223,"x")</f>
        <v>1</v>
      </c>
      <c r="D227" s="81">
        <f>COUNTIFS($T$2:$T$218,"BL",$G$7:$G$223,"x")</f>
        <v>0</v>
      </c>
      <c r="E227" s="81">
        <f>COUNTIFS($T$2:$T$218,"FR",$G$7:$G$223,"x")</f>
        <v>30</v>
      </c>
      <c r="F227" s="81">
        <f>COUNTIFS($T$2:$T$218,"IT",$G$7:$G$223,"x")</f>
        <v>0</v>
      </c>
      <c r="G227" s="81">
        <f>COUNTIFS($T$2:$T$218,"UK",$G$7:$G$223,"x")</f>
        <v>2</v>
      </c>
      <c r="H227" s="81">
        <f>COUNTIFS($T$2:$T$218,"PB",$G$7:$G$223,"x")</f>
        <v>0</v>
      </c>
      <c r="I227" s="81">
        <f>COUNTIFS($T$2:$T$218,"ES",$G$7:$G$223,"x")</f>
        <v>1</v>
      </c>
      <c r="J227" s="81">
        <f>COUNTIFS($T$2:$T$218,"TURQUIE",$G$7:$G$223,"x")</f>
        <v>1</v>
      </c>
      <c r="K227" s="81">
        <f>COUNTIFS($T$2:$T$218,"Autriche",$G$7:$G$223,"x")</f>
        <v>1</v>
      </c>
      <c r="L227" s="81">
        <f>COUNTIFS($T$2:$T$218,"DANEMARK",$G$7:$G$223,"x")</f>
        <v>0</v>
      </c>
      <c r="M227" s="97"/>
      <c r="N227" s="97"/>
      <c r="O227" s="97"/>
      <c r="P227" s="97"/>
      <c r="Q227" s="97"/>
      <c r="R227" s="97"/>
      <c r="S227" s="97"/>
      <c r="T227" s="97"/>
      <c r="U227" s="97"/>
    </row>
    <row r="228" spans="1:21" ht="15.75" hidden="1" x14ac:dyDescent="0.25">
      <c r="A228" s="200" t="s">
        <v>1047</v>
      </c>
      <c r="B228" s="204">
        <f>SUM(C228:I228)</f>
        <v>52</v>
      </c>
      <c r="C228" s="81">
        <f>COUNTIFS($H$2:$H$218,"X",$T$2:$T$218,"AL")</f>
        <v>5</v>
      </c>
      <c r="D228" s="81">
        <f>COUNTIFS($H$2:$H$218,"X",$T$2:$T$218,"BL")</f>
        <v>2</v>
      </c>
      <c r="E228" s="81">
        <f>COUNTIFS($H$2:$H$218,"X",$T$2:$T$218,"FR")</f>
        <v>37</v>
      </c>
      <c r="F228" s="81">
        <f>COUNTIFS($H$2:$H$218,"X",$T$2:$T$218,"IT")</f>
        <v>6</v>
      </c>
      <c r="G228" s="81">
        <f>COUNTIFS($H$2:$H$218,"X",$T$2:$T$218,"UK")</f>
        <v>2</v>
      </c>
      <c r="H228" s="81">
        <f>COUNTIFS($H$2:$H$218,"X",$T$2:$T$218,"PB")</f>
        <v>0</v>
      </c>
      <c r="I228" s="81">
        <f>COUNTIFS($H$2:$H$218,"X",$T$2:$T$218,"ES")</f>
        <v>0</v>
      </c>
      <c r="J228" s="81">
        <f>COUNTIFS($H$2:$H$218,"X",$T$2:$T$218,"TURQUIE")</f>
        <v>0</v>
      </c>
      <c r="K228" s="81">
        <f>COUNTIFS($H$2:$H$218,"X",$T$2:$T$218,"Autriche")</f>
        <v>1</v>
      </c>
      <c r="L228" s="81">
        <f>COUNTIFS($H$2:$H$218,"X",$T$2:$T$218,"DANEMARK")</f>
        <v>1</v>
      </c>
      <c r="M228" s="97"/>
      <c r="N228" s="97"/>
      <c r="O228" s="97"/>
      <c r="P228" s="97"/>
      <c r="Q228" s="97"/>
      <c r="R228" s="97"/>
      <c r="S228" s="97"/>
      <c r="T228" s="97"/>
      <c r="U228" s="97"/>
    </row>
    <row r="229" spans="1:21" ht="15.75" hidden="1" x14ac:dyDescent="0.25">
      <c r="A229" s="200" t="s">
        <v>1048</v>
      </c>
      <c r="B229" s="204">
        <f t="shared" ref="B229:B231" si="0">SUM(C229:I229)</f>
        <v>60</v>
      </c>
      <c r="C229" s="81">
        <f>COUNTIFS($I$2:$I$218,"X",$T$2:$T$218,"AL")</f>
        <v>26</v>
      </c>
      <c r="D229" s="81">
        <f>COUNTIFS($I$2:$I$218,"X",$T$2:$T$218,"BL")</f>
        <v>2</v>
      </c>
      <c r="E229" s="81">
        <f>COUNTIFS($I$2:$I$218,"X",$T$2:$T$218,"FR")</f>
        <v>18</v>
      </c>
      <c r="F229" s="81">
        <f>COUNTIFS($I$2:$I$218,"X",$T$2:$T$218,"IT")</f>
        <v>9</v>
      </c>
      <c r="G229" s="81">
        <f>COUNTIFS($I$2:$I$218,"X",$T$2:$T$218,"UK")</f>
        <v>3</v>
      </c>
      <c r="H229" s="81">
        <f>COUNTIFS($I$2:$I$218,"X",$T$2:$T$218,"PB")</f>
        <v>2</v>
      </c>
      <c r="I229" s="81">
        <f>COUNTIFS($I$2:$I$218,"X",$T$2:$T$218,"ES")</f>
        <v>0</v>
      </c>
      <c r="J229" s="81">
        <f>COUNTIFS($I$2:$I$218,"X",$T$2:$T$218,"TURQUIE")</f>
        <v>1</v>
      </c>
      <c r="K229" s="81">
        <f>COUNTIFS($I$2:$I$218,"X",$T$2:$T$218,"Autriche")</f>
        <v>2</v>
      </c>
      <c r="L229" s="81">
        <f>COUNTIFS($I$2:$I$218,"X",$T$2:$T$218,"DANEMARK")</f>
        <v>1</v>
      </c>
      <c r="M229" s="97"/>
      <c r="N229" s="97"/>
      <c r="O229" s="97"/>
      <c r="P229" s="97"/>
      <c r="Q229" s="97"/>
      <c r="R229" s="97"/>
      <c r="S229" s="97"/>
      <c r="T229" s="97"/>
      <c r="U229" s="97"/>
    </row>
    <row r="230" spans="1:21" ht="15.75" hidden="1" x14ac:dyDescent="0.25">
      <c r="A230" s="200" t="s">
        <v>1049</v>
      </c>
      <c r="B230" s="204">
        <f t="shared" si="0"/>
        <v>36</v>
      </c>
      <c r="C230" s="81">
        <f>COUNTIFS($J$2:$J$218,"X",$T$2:$T$218,"AL")</f>
        <v>14</v>
      </c>
      <c r="D230" s="81">
        <f>COUNTIFS($J$2:$J$218,"X",$T$2:$T$218,"BL")</f>
        <v>1</v>
      </c>
      <c r="E230" s="81">
        <f>COUNTIFS($J$2:$J$218,"X",$T$2:$T$218,"FR")</f>
        <v>9</v>
      </c>
      <c r="F230" s="81">
        <f>COUNTIFS($J$2:$J$218,"X",$T$2:$T$218,"IT")</f>
        <v>8</v>
      </c>
      <c r="G230" s="81">
        <f>COUNTIFS($J$2:$J$218,"X",$T$2:$T$218,"UK")</f>
        <v>1</v>
      </c>
      <c r="H230" s="81">
        <f>COUNTIFS($J$2:$J$218,"X",$T$2:$T$218,"PB")</f>
        <v>3</v>
      </c>
      <c r="I230" s="81">
        <f>COUNTIFS($J$2:$J$218,"X",$T$2:$T$218,"ES")</f>
        <v>0</v>
      </c>
      <c r="J230" s="81">
        <f>COUNTIFS($J$2:$J$218,"X",$T$2:$T$218,"TURQUIE")</f>
        <v>2</v>
      </c>
      <c r="K230" s="81">
        <f>COUNTIFS($J$2:$J$218,"X",$T$2:$T$218,"Autriche")</f>
        <v>0</v>
      </c>
      <c r="L230" s="81">
        <f>COUNTIFS($J$2:$J$218,"X",$T$2:$T$218,"DANEMARK")</f>
        <v>2</v>
      </c>
      <c r="M230" s="97"/>
      <c r="N230" s="97"/>
      <c r="O230" s="97"/>
      <c r="P230" s="97"/>
      <c r="Q230" s="97"/>
      <c r="R230" s="97"/>
      <c r="S230" s="97"/>
      <c r="T230" s="97"/>
      <c r="U230" s="97"/>
    </row>
    <row r="231" spans="1:21" ht="15.75" hidden="1" x14ac:dyDescent="0.25">
      <c r="A231" s="200" t="s">
        <v>1050</v>
      </c>
      <c r="B231" s="204">
        <f t="shared" si="0"/>
        <v>34</v>
      </c>
      <c r="C231" s="81">
        <f>COUNTIFS($K$2:$K$218,"X",$T$2:$T$218,"AL")</f>
        <v>1</v>
      </c>
      <c r="D231" s="81">
        <f>COUNTIFS($K$2:$K$218,"X",$T$2:$T$218,"BL")</f>
        <v>1</v>
      </c>
      <c r="E231" s="81">
        <f>COUNTIFS($K$2:$K$218,"X",$T$2:$T$218,"FR")</f>
        <v>3</v>
      </c>
      <c r="F231" s="81">
        <f>COUNTIFS($K$2:$K$218,"X",$T$2:$T$218,"IT")</f>
        <v>27</v>
      </c>
      <c r="G231" s="81">
        <f>COUNTIFS($K$2:$K$218,"X",$T$2:$T$218,"UK")</f>
        <v>2</v>
      </c>
      <c r="H231" s="81">
        <f>COUNTIFS($K$2:$K$218,"X",$T$2:$T$218,"PB")</f>
        <v>0</v>
      </c>
      <c r="I231" s="81">
        <f>COUNTIFS($K$2:$K$218,"X",$T$2:$T$218,"ES")</f>
        <v>0</v>
      </c>
      <c r="J231" s="81">
        <f>COUNTIFS($K$2:$K$218,"X",$T$2:$T$218,"TURQUIE")</f>
        <v>0</v>
      </c>
      <c r="K231" s="81">
        <f>COUNTIFS($K$2:$K$218,"X",$T$2:$T$218,"Autriche")</f>
        <v>0</v>
      </c>
      <c r="L231" s="81">
        <f>COUNTIFS($K$2:$K$218,"X",$T$2:$T$218,"DANEMARK")</f>
        <v>0</v>
      </c>
      <c r="M231" s="97"/>
      <c r="N231" s="97"/>
      <c r="O231" s="97"/>
      <c r="P231" s="97"/>
      <c r="Q231" s="97"/>
      <c r="R231" s="97"/>
      <c r="S231" s="97"/>
      <c r="T231" s="97"/>
      <c r="U231" s="97"/>
    </row>
    <row r="232" spans="1:21" hidden="1" x14ac:dyDescent="0.2">
      <c r="A232" s="202"/>
      <c r="B232" s="194"/>
      <c r="C232" s="194"/>
      <c r="D232" s="194"/>
      <c r="E232" s="194"/>
      <c r="F232" s="194"/>
      <c r="G232" s="194"/>
      <c r="H232" s="194"/>
      <c r="I232" s="194"/>
      <c r="J232" s="194"/>
      <c r="K232" s="194"/>
      <c r="L232" s="97"/>
      <c r="M232" s="97"/>
      <c r="N232" s="97"/>
      <c r="O232" s="97"/>
      <c r="P232" s="97"/>
      <c r="Q232" s="97"/>
      <c r="R232" s="97"/>
      <c r="S232" s="97"/>
      <c r="T232" s="97"/>
      <c r="U232" s="97"/>
    </row>
    <row r="233" spans="1:21" ht="15.75" hidden="1" x14ac:dyDescent="0.25">
      <c r="A233" s="96"/>
      <c r="B233" s="203" t="s">
        <v>513</v>
      </c>
      <c r="C233" s="203" t="s">
        <v>341</v>
      </c>
      <c r="D233" s="203" t="s">
        <v>1051</v>
      </c>
      <c r="E233" s="203" t="s">
        <v>1052</v>
      </c>
      <c r="F233" s="203" t="s">
        <v>1044</v>
      </c>
      <c r="G233" s="203" t="s">
        <v>1045</v>
      </c>
      <c r="H233" s="204" t="s">
        <v>542</v>
      </c>
      <c r="I233" s="194"/>
      <c r="J233" s="211" t="s">
        <v>1064</v>
      </c>
      <c r="K233" s="194"/>
      <c r="L233" s="97"/>
      <c r="M233" s="97"/>
      <c r="N233" s="97"/>
      <c r="O233" s="97"/>
      <c r="P233" s="97"/>
      <c r="Q233" s="97"/>
      <c r="R233" s="97"/>
      <c r="S233" s="97"/>
      <c r="T233" s="97"/>
      <c r="U233" s="97"/>
    </row>
    <row r="234" spans="1:21" ht="15.75" hidden="1" x14ac:dyDescent="0.25">
      <c r="A234" s="200" t="s">
        <v>1047</v>
      </c>
      <c r="B234" s="81">
        <f>COUNTIFS(B$2:B$218,"X",$H$2:$H$218,"X")</f>
        <v>16</v>
      </c>
      <c r="C234" s="81">
        <f>COUNTIFS(C$2:C$218,"X",$H$2:$H$218,"X")</f>
        <v>21</v>
      </c>
      <c r="D234" s="81">
        <f>COUNTIFS(D$2:D$218,"X",$H$2:$H$218,"X")</f>
        <v>22</v>
      </c>
      <c r="E234" s="81">
        <f>COUNTIFS(E$2:E$218,"X",$H$2:$H$218,"X")</f>
        <v>24</v>
      </c>
      <c r="F234" s="81">
        <f>COUNTIFS(F$2:F$218,"X",$H$2:$H$218,"X")</f>
        <v>9</v>
      </c>
      <c r="G234" s="81">
        <f>COUNTIFS(G$2:G$218,"X",$H$2:$H$218,"X")</f>
        <v>13</v>
      </c>
      <c r="H234" s="204">
        <f>SUM(B234:F234)</f>
        <v>92</v>
      </c>
      <c r="I234" s="194"/>
      <c r="J234" s="97">
        <v>18</v>
      </c>
      <c r="K234" s="97"/>
      <c r="L234" s="97"/>
      <c r="M234" s="97"/>
      <c r="N234" s="97"/>
      <c r="O234" s="97"/>
      <c r="P234" s="97"/>
      <c r="Q234" s="97"/>
      <c r="R234" s="97"/>
      <c r="S234" s="97"/>
      <c r="T234"/>
      <c r="U234"/>
    </row>
    <row r="235" spans="1:21" ht="15.75" hidden="1" x14ac:dyDescent="0.25">
      <c r="A235" s="200" t="s">
        <v>1048</v>
      </c>
      <c r="B235" s="81">
        <f>COUNTIFS(B$2:B$218,"X",$I$2:$I$218,"X")</f>
        <v>18</v>
      </c>
      <c r="C235" s="81">
        <f>COUNTIFS(C$2:C$218,"X",$I$2:$I$218,"X")</f>
        <v>17</v>
      </c>
      <c r="D235" s="81">
        <f>COUNTIFS(D$2:D$218,"X",$I$2:$I$218,"X")</f>
        <v>22</v>
      </c>
      <c r="E235" s="81">
        <f>COUNTIFS(E$2:E$218,"X",$I$2:$I$218,"X")</f>
        <v>39</v>
      </c>
      <c r="F235" s="81">
        <f>COUNTIFS(F$2:F$218,"X",$I$2:$I$218,"X")</f>
        <v>18</v>
      </c>
      <c r="G235" s="81">
        <f>COUNTIFS(G$2:G$218,"X",$I$2:$I$218,"X")</f>
        <v>5</v>
      </c>
      <c r="H235" s="204">
        <f t="shared" ref="H235:H237" si="1">SUM(B235:F235)</f>
        <v>114</v>
      </c>
      <c r="I235" s="194"/>
      <c r="J235" s="97"/>
      <c r="K235" s="97"/>
      <c r="L235" s="97"/>
      <c r="M235" s="97"/>
      <c r="N235" s="97"/>
      <c r="O235" s="97"/>
      <c r="P235" s="97"/>
      <c r="Q235" s="97"/>
      <c r="R235" s="97"/>
      <c r="S235" s="97"/>
      <c r="T235"/>
      <c r="U235"/>
    </row>
    <row r="236" spans="1:21" ht="15.75" hidden="1" x14ac:dyDescent="0.25">
      <c r="A236" s="200" t="s">
        <v>1049</v>
      </c>
      <c r="B236" s="81">
        <f>COUNTIFS(B$2:B$218,"X",$J$2:$J$218,"X")</f>
        <v>17</v>
      </c>
      <c r="C236" s="81">
        <f>COUNTIFS(C$2:C$218,"X",$J$2:$J$218,"X")</f>
        <v>15</v>
      </c>
      <c r="D236" s="81">
        <f>COUNTIFS(D$2:D$218,"X",$J$2:$J$218,"X")</f>
        <v>10</v>
      </c>
      <c r="E236" s="81">
        <f>COUNTIFS(E$2:E$218,"X",$J$2:$J$218,"X")</f>
        <v>11</v>
      </c>
      <c r="F236" s="81">
        <f>COUNTIFS(F$2:F$218,"X",$J$2:$J$218,"X")</f>
        <v>9</v>
      </c>
      <c r="G236" s="81">
        <f>COUNTIFS(G$2:G$218,"X",$J$2:$J$218,"X")</f>
        <v>2</v>
      </c>
      <c r="H236" s="204">
        <f t="shared" si="1"/>
        <v>62</v>
      </c>
      <c r="I236" s="194"/>
      <c r="J236" s="97"/>
      <c r="K236" s="97"/>
      <c r="L236" s="97"/>
      <c r="M236" s="97"/>
      <c r="N236" s="97"/>
      <c r="O236" s="97"/>
      <c r="P236" s="97"/>
      <c r="Q236" s="97"/>
      <c r="R236" s="97"/>
      <c r="S236" s="97"/>
      <c r="T236"/>
      <c r="U236"/>
    </row>
    <row r="237" spans="1:21" ht="15.75" hidden="1" x14ac:dyDescent="0.25">
      <c r="A237" s="200" t="s">
        <v>1050</v>
      </c>
      <c r="B237" s="81">
        <f>COUNTIFS(B$2:B$218,"X",$K$2:$K$218,"X")</f>
        <v>16</v>
      </c>
      <c r="C237" s="81">
        <f>COUNTIFS(C$2:C$218,"X",$K$2:$K$218,"X")</f>
        <v>13</v>
      </c>
      <c r="D237" s="81">
        <f>COUNTIFS(D$2:D$218,"X",$K$2:$K$218,"X")</f>
        <v>13</v>
      </c>
      <c r="E237" s="81">
        <f>COUNTIFS(E$2:E$218,"X",$K$2:$K$218,"X")</f>
        <v>17</v>
      </c>
      <c r="F237" s="81">
        <f>COUNTIFS(F$2:F$218,"X",$K$2:$K$218,"X")</f>
        <v>9</v>
      </c>
      <c r="G237" s="81">
        <f>COUNTIFS(G$2:G$218,"X",$K$2:$K$218,"X")</f>
        <v>0</v>
      </c>
      <c r="H237" s="204">
        <f t="shared" si="1"/>
        <v>68</v>
      </c>
      <c r="I237" s="194"/>
      <c r="J237" s="97"/>
      <c r="K237" s="97"/>
      <c r="L237" s="97"/>
      <c r="M237" s="97"/>
      <c r="N237" s="97"/>
      <c r="O237" s="97"/>
      <c r="P237" s="97"/>
      <c r="Q237" s="97"/>
      <c r="R237" s="97"/>
      <c r="S237" s="97"/>
      <c r="T237"/>
      <c r="U237"/>
    </row>
    <row r="238" spans="1:21" hidden="1" x14ac:dyDescent="0.2">
      <c r="A238" s="96"/>
      <c r="B238" s="194"/>
      <c r="C238" s="194"/>
      <c r="D238" s="194"/>
      <c r="E238" s="194"/>
      <c r="F238" s="194"/>
      <c r="G238" s="194"/>
      <c r="H238" s="194"/>
      <c r="I238" s="194"/>
      <c r="J238" s="194"/>
      <c r="K238" s="194"/>
      <c r="L238" s="97"/>
      <c r="M238" s="97"/>
      <c r="N238" s="97"/>
      <c r="O238" s="97"/>
      <c r="P238" s="97"/>
      <c r="Q238" s="97"/>
      <c r="R238" s="97"/>
      <c r="S238" s="97"/>
      <c r="T238" s="97"/>
      <c r="U238" s="97"/>
    </row>
    <row r="239" spans="1:21" hidden="1" x14ac:dyDescent="0.2">
      <c r="A239" s="96"/>
      <c r="B239" s="194"/>
      <c r="C239" s="194"/>
      <c r="D239" s="194"/>
      <c r="E239" s="194"/>
      <c r="F239" s="194"/>
      <c r="G239" s="194"/>
      <c r="H239" s="194"/>
      <c r="I239" s="194"/>
      <c r="J239" s="194"/>
      <c r="K239" s="194"/>
      <c r="L239" s="97"/>
      <c r="M239" s="97"/>
      <c r="N239" s="97"/>
      <c r="O239" s="97"/>
      <c r="P239" s="97"/>
      <c r="Q239" s="97"/>
      <c r="R239" s="97"/>
      <c r="S239" s="97"/>
      <c r="T239" s="97"/>
      <c r="U239" s="97"/>
    </row>
    <row r="240" spans="1:21" ht="15.75" hidden="1" x14ac:dyDescent="0.2">
      <c r="A240" s="212" t="s">
        <v>543</v>
      </c>
      <c r="B240" s="97" t="s">
        <v>518</v>
      </c>
      <c r="C240" s="97" t="s">
        <v>1053</v>
      </c>
      <c r="D240" s="97" t="s">
        <v>517</v>
      </c>
      <c r="E240" s="97" t="s">
        <v>1053</v>
      </c>
      <c r="F240" s="97"/>
      <c r="G240" s="97"/>
      <c r="H240" s="97"/>
      <c r="I240" s="97"/>
      <c r="J240" s="97"/>
      <c r="K240" s="97"/>
      <c r="O240"/>
      <c r="P240"/>
      <c r="Q240"/>
      <c r="R240"/>
      <c r="S240"/>
      <c r="T240"/>
      <c r="U240"/>
    </row>
    <row r="241" spans="1:21" hidden="1" x14ac:dyDescent="0.2">
      <c r="A241" s="94" t="s">
        <v>537</v>
      </c>
      <c r="B241" s="98">
        <f>COUNTIF(L2:L218,"&gt;30000000")</f>
        <v>3</v>
      </c>
      <c r="C241" s="101">
        <f>B241/B$246</f>
        <v>5.7692307692307696E-2</v>
      </c>
      <c r="D241" s="98">
        <f>COUNTIF(N$2:N$218,"&gt;30000000")</f>
        <v>3</v>
      </c>
      <c r="E241" s="101">
        <f>D241/D$246</f>
        <v>5.3571428571428568E-2</v>
      </c>
      <c r="F241" s="14"/>
      <c r="G241" s="14"/>
      <c r="H241" s="14"/>
      <c r="I241" s="97"/>
      <c r="J241" s="97"/>
      <c r="K241" s="97"/>
      <c r="O241"/>
      <c r="P241"/>
      <c r="Q241"/>
      <c r="R241"/>
      <c r="S241"/>
      <c r="T241"/>
      <c r="U241"/>
    </row>
    <row r="242" spans="1:21" hidden="1" x14ac:dyDescent="0.2">
      <c r="A242" s="94" t="s">
        <v>538</v>
      </c>
      <c r="B242" s="98">
        <f>SUMPRODUCT((L2:L218&gt;20000001)*(L2:L218&lt;=30000000))</f>
        <v>3</v>
      </c>
      <c r="C242" s="101">
        <f>B242/B$246</f>
        <v>5.7692307692307696E-2</v>
      </c>
      <c r="D242" s="98">
        <f>SUMPRODUCT((N$2:N$218&gt;20000001)*(N$2:N$218&lt;=30000000))</f>
        <v>1</v>
      </c>
      <c r="E242" s="101">
        <f>D242/D$246</f>
        <v>1.7857142857142856E-2</v>
      </c>
      <c r="F242" s="14"/>
      <c r="G242" s="14"/>
      <c r="H242" s="14"/>
      <c r="I242" s="97"/>
      <c r="J242" s="97"/>
      <c r="K242" s="97"/>
      <c r="O242"/>
      <c r="P242"/>
      <c r="Q242"/>
      <c r="R242"/>
      <c r="S242"/>
      <c r="T242"/>
      <c r="U242"/>
    </row>
    <row r="243" spans="1:21" hidden="1" x14ac:dyDescent="0.2">
      <c r="A243" s="94" t="s">
        <v>539</v>
      </c>
      <c r="B243" s="98">
        <f>SUMPRODUCT((L$2:L$218&gt;10000001)*(L$2:L$218&lt;=20000000))</f>
        <v>5</v>
      </c>
      <c r="C243" s="101">
        <f>B243/B$246</f>
        <v>9.6153846153846159E-2</v>
      </c>
      <c r="D243" s="98">
        <f>SUMPRODUCT((N$2:N$218&gt;10000001)*(N$2:N$218&lt;=20000000))</f>
        <v>11</v>
      </c>
      <c r="E243" s="101">
        <f>D243/D$246</f>
        <v>0.19642857142857142</v>
      </c>
      <c r="F243" s="14"/>
      <c r="G243" s="14"/>
      <c r="H243" s="14"/>
      <c r="I243" s="97"/>
      <c r="J243" s="97"/>
      <c r="K243" s="97"/>
      <c r="O243"/>
      <c r="P243"/>
      <c r="Q243"/>
      <c r="R243"/>
      <c r="S243"/>
      <c r="T243"/>
      <c r="U243"/>
    </row>
    <row r="244" spans="1:21" hidden="1" x14ac:dyDescent="0.2">
      <c r="A244" s="94" t="s">
        <v>540</v>
      </c>
      <c r="B244" s="98">
        <f>SUMPRODUCT((O$18:O$218&gt;5000001)*(O$18:O$218&lt;=10000000))</f>
        <v>4</v>
      </c>
      <c r="C244" s="101">
        <f>B244/B$246</f>
        <v>7.6923076923076927E-2</v>
      </c>
      <c r="D244" s="98">
        <f>SUMPRODUCT((N$2:N$218&gt;5000001)*(N$2:N$218&lt;=10000000))</f>
        <v>13</v>
      </c>
      <c r="E244" s="101">
        <f>D244/D$246</f>
        <v>0.23214285714285715</v>
      </c>
      <c r="F244" s="14"/>
      <c r="G244" s="14"/>
      <c r="H244" s="14"/>
      <c r="I244" s="97"/>
      <c r="J244" s="97"/>
      <c r="K244" s="97"/>
      <c r="O244"/>
      <c r="P244"/>
      <c r="Q244"/>
      <c r="R244"/>
      <c r="S244"/>
      <c r="T244"/>
      <c r="U244"/>
    </row>
    <row r="245" spans="1:21" hidden="1" x14ac:dyDescent="0.2">
      <c r="A245" s="94" t="s">
        <v>541</v>
      </c>
      <c r="B245" s="98">
        <f>COUNTIF(L$2:L$218,"&lt;=5000000")</f>
        <v>37</v>
      </c>
      <c r="C245" s="101">
        <f>B245/B$246</f>
        <v>0.71153846153846156</v>
      </c>
      <c r="D245" s="98">
        <f>COUNTIF(N$2:N$218,"&lt;=5000000")</f>
        <v>28</v>
      </c>
      <c r="E245" s="101">
        <f>D245/D$246</f>
        <v>0.5</v>
      </c>
      <c r="F245" s="3"/>
      <c r="G245" s="3"/>
      <c r="H245" s="3"/>
      <c r="I245" s="97"/>
      <c r="J245" s="97"/>
      <c r="K245" s="97"/>
      <c r="O245"/>
      <c r="P245"/>
      <c r="Q245"/>
      <c r="R245"/>
      <c r="S245"/>
      <c r="T245"/>
      <c r="U245"/>
    </row>
    <row r="246" spans="1:21" ht="15.75" hidden="1" x14ac:dyDescent="0.2">
      <c r="A246" s="100" t="s">
        <v>542</v>
      </c>
      <c r="B246" s="95">
        <f>SUM(B241:B245)</f>
        <v>52</v>
      </c>
      <c r="C246" s="205">
        <f>SUM(C241:C245)</f>
        <v>1</v>
      </c>
      <c r="D246" s="95">
        <f>SUM(D241:D245)</f>
        <v>56</v>
      </c>
      <c r="E246" s="205">
        <f>SUM(E241:E245)</f>
        <v>1</v>
      </c>
      <c r="F246" s="14"/>
      <c r="G246" s="14"/>
      <c r="H246" s="14"/>
      <c r="I246" s="97"/>
      <c r="J246" s="97"/>
      <c r="K246" s="97"/>
      <c r="O246"/>
      <c r="P246"/>
      <c r="Q246"/>
      <c r="R246"/>
      <c r="S246"/>
      <c r="T246"/>
      <c r="U246"/>
    </row>
    <row r="247" spans="1:21" hidden="1" x14ac:dyDescent="0.2">
      <c r="A247"/>
      <c r="B247" s="14"/>
      <c r="C247" s="14"/>
      <c r="D247" s="14"/>
      <c r="E247" s="14"/>
      <c r="F247" s="14"/>
      <c r="G247" s="14"/>
      <c r="H247" s="14"/>
      <c r="I247" s="97"/>
      <c r="J247" s="97"/>
      <c r="K247" s="97"/>
      <c r="O247"/>
      <c r="P247"/>
      <c r="Q247"/>
      <c r="R247"/>
      <c r="S247"/>
      <c r="T247"/>
      <c r="U247"/>
    </row>
    <row r="248" spans="1:21" ht="15.75" hidden="1" x14ac:dyDescent="0.2">
      <c r="A248" s="212" t="s">
        <v>544</v>
      </c>
      <c r="B248" s="97" t="s">
        <v>518</v>
      </c>
      <c r="C248" s="97" t="s">
        <v>1053</v>
      </c>
      <c r="D248" s="97" t="s">
        <v>517</v>
      </c>
      <c r="E248" s="97" t="s">
        <v>1053</v>
      </c>
      <c r="F248" s="14"/>
      <c r="G248" s="14"/>
      <c r="H248" s="97"/>
      <c r="I248" s="97"/>
      <c r="J248" s="97"/>
      <c r="O248"/>
      <c r="P248"/>
      <c r="Q248"/>
      <c r="R248"/>
      <c r="S248"/>
      <c r="T248"/>
      <c r="U248"/>
    </row>
    <row r="249" spans="1:21" hidden="1" x14ac:dyDescent="0.2">
      <c r="A249" s="94" t="s">
        <v>547</v>
      </c>
      <c r="B249" s="98">
        <f>COUNTIF(M2:M218,"&gt;5000000")</f>
        <v>2</v>
      </c>
      <c r="C249" s="206">
        <f>B249/$B$254</f>
        <v>4.4444444444444446E-2</v>
      </c>
      <c r="D249" s="98">
        <f>COUNTIF(O2:O218,"&gt;5000000")</f>
        <v>4</v>
      </c>
      <c r="E249" s="207">
        <f>D249/$D$254</f>
        <v>0.10256410256410256</v>
      </c>
      <c r="F249" s="14"/>
      <c r="G249" s="14"/>
      <c r="H249" s="97"/>
      <c r="I249" s="97"/>
      <c r="J249" s="97"/>
      <c r="O249"/>
      <c r="P249"/>
      <c r="Q249"/>
      <c r="R249"/>
      <c r="S249"/>
      <c r="T249"/>
      <c r="U249"/>
    </row>
    <row r="250" spans="1:21" hidden="1" x14ac:dyDescent="0.2">
      <c r="A250" s="94" t="s">
        <v>546</v>
      </c>
      <c r="B250" s="98">
        <f>SUMPRODUCT((M2:M218&gt;3000001)*(M2:M218&lt;5000000))</f>
        <v>2</v>
      </c>
      <c r="C250" s="206">
        <f t="shared" ref="C250:C254" si="2">B250/$B$254</f>
        <v>4.4444444444444446E-2</v>
      </c>
      <c r="D250" s="98">
        <f>SUMPRODUCT((O2:O218&gt;3000001)*(O2:O218&lt;5000000))</f>
        <v>1</v>
      </c>
      <c r="E250" s="207">
        <f t="shared" ref="E250:E254" si="3">D250/$D$254</f>
        <v>2.564102564102564E-2</v>
      </c>
      <c r="F250" s="14"/>
      <c r="G250" s="14"/>
      <c r="H250" s="97"/>
      <c r="I250" s="97"/>
      <c r="J250" s="97"/>
      <c r="O250"/>
      <c r="P250"/>
      <c r="Q250"/>
      <c r="R250"/>
      <c r="S250"/>
      <c r="T250"/>
      <c r="U250"/>
    </row>
    <row r="251" spans="1:21" hidden="1" x14ac:dyDescent="0.2">
      <c r="A251" s="94" t="s">
        <v>545</v>
      </c>
      <c r="B251" s="98">
        <f>SUMPRODUCT((M2:M219&gt;1000001)*(M2:M219&lt;3000000))</f>
        <v>7</v>
      </c>
      <c r="C251" s="206">
        <f t="shared" si="2"/>
        <v>0.15555555555555556</v>
      </c>
      <c r="D251" s="98">
        <f>SUMPRODUCT((O2:O219&gt;1000001)*(O2:O219&lt;3000000))</f>
        <v>5</v>
      </c>
      <c r="E251" s="207">
        <f t="shared" si="3"/>
        <v>0.12820512820512819</v>
      </c>
      <c r="F251" s="14"/>
      <c r="G251" s="14"/>
      <c r="H251" s="97"/>
      <c r="I251" s="97"/>
      <c r="J251" s="97"/>
      <c r="O251"/>
      <c r="P251"/>
      <c r="Q251"/>
      <c r="R251"/>
      <c r="S251"/>
      <c r="T251"/>
      <c r="U251"/>
    </row>
    <row r="252" spans="1:21" hidden="1" x14ac:dyDescent="0.2">
      <c r="A252" s="94" t="s">
        <v>549</v>
      </c>
      <c r="B252" s="98">
        <f>SUMPRODUCT((M4:M220&gt;500001)*(M4:M220&lt;1000000))</f>
        <v>8</v>
      </c>
      <c r="C252" s="206">
        <f t="shared" si="2"/>
        <v>0.17777777777777778</v>
      </c>
      <c r="D252" s="98">
        <f>SUMPRODUCT((O4:O220&gt;500001)*(O4:O220&lt;1000000))</f>
        <v>9</v>
      </c>
      <c r="E252" s="207">
        <f t="shared" si="3"/>
        <v>0.23076923076923078</v>
      </c>
      <c r="F252" s="14"/>
      <c r="G252" s="14"/>
      <c r="H252" s="14"/>
      <c r="I252" s="14"/>
      <c r="J252" s="14"/>
      <c r="O252"/>
      <c r="P252"/>
      <c r="Q252"/>
      <c r="R252"/>
      <c r="S252"/>
      <c r="T252"/>
      <c r="U252"/>
    </row>
    <row r="253" spans="1:21" hidden="1" x14ac:dyDescent="0.2">
      <c r="A253" s="94" t="s">
        <v>548</v>
      </c>
      <c r="B253" s="98">
        <f>SUMPRODUCT((M2:M218&gt;0)*(M2:M218&lt;500000))</f>
        <v>26</v>
      </c>
      <c r="C253" s="206">
        <f t="shared" si="2"/>
        <v>0.57777777777777772</v>
      </c>
      <c r="D253" s="98">
        <f>SUMPRODUCT((O2:O218&gt;0)*(O2:O218&lt;500000))</f>
        <v>20</v>
      </c>
      <c r="E253" s="207">
        <f t="shared" si="3"/>
        <v>0.51282051282051277</v>
      </c>
      <c r="F253" s="3"/>
      <c r="G253" s="3"/>
      <c r="H253" s="14"/>
      <c r="I253" s="14"/>
      <c r="J253" s="14"/>
      <c r="O253"/>
      <c r="P253"/>
      <c r="Q253"/>
      <c r="R253"/>
      <c r="S253"/>
      <c r="T253"/>
      <c r="U253"/>
    </row>
    <row r="254" spans="1:21" ht="15.75" hidden="1" x14ac:dyDescent="0.2">
      <c r="A254" s="100" t="s">
        <v>542</v>
      </c>
      <c r="B254" s="95">
        <f>SUM(B249:B253)</f>
        <v>45</v>
      </c>
      <c r="C254" s="205">
        <f t="shared" si="2"/>
        <v>1</v>
      </c>
      <c r="D254" s="95">
        <f>SUM(D249:D253)</f>
        <v>39</v>
      </c>
      <c r="E254" s="205">
        <f t="shared" si="3"/>
        <v>1</v>
      </c>
      <c r="F254" s="14"/>
      <c r="G254" s="14"/>
      <c r="H254" s="14"/>
      <c r="I254" s="14"/>
      <c r="J254" s="14"/>
      <c r="O254"/>
      <c r="P254"/>
      <c r="Q254"/>
      <c r="R254"/>
      <c r="S254"/>
      <c r="T254"/>
      <c r="U254"/>
    </row>
    <row r="255" spans="1:21" hidden="1" x14ac:dyDescent="0.2">
      <c r="A255" s="96"/>
      <c r="B255" s="96"/>
      <c r="C255" s="96"/>
    </row>
    <row r="256" spans="1:21" hidden="1" x14ac:dyDescent="0.2">
      <c r="A256" s="96"/>
      <c r="B256" s="96"/>
      <c r="C256" s="96"/>
      <c r="P256" s="111"/>
      <c r="Q256" s="111"/>
      <c r="R256" s="111"/>
    </row>
    <row r="257" spans="1:24" hidden="1" x14ac:dyDescent="0.2">
      <c r="A257" s="96"/>
      <c r="B257" s="96"/>
      <c r="C257" s="96"/>
    </row>
    <row r="258" spans="1:24" s="3" customFormat="1" ht="15.75" hidden="1" x14ac:dyDescent="0.25">
      <c r="A258" s="99"/>
      <c r="B258" s="99"/>
      <c r="C258" s="99"/>
      <c r="P258" s="14"/>
      <c r="Q258" s="14"/>
      <c r="R258" s="14"/>
      <c r="V258"/>
      <c r="W258"/>
      <c r="X258"/>
    </row>
    <row r="259" spans="1:24" x14ac:dyDescent="0.2">
      <c r="P259" s="111"/>
      <c r="Q259" s="111"/>
      <c r="R259" s="111"/>
    </row>
    <row r="261" spans="1:24" x14ac:dyDescent="0.2">
      <c r="A261" s="96"/>
      <c r="B261" s="96"/>
      <c r="C261" s="96"/>
      <c r="P261" s="111"/>
      <c r="Q261" s="111"/>
    </row>
    <row r="262" spans="1:24" x14ac:dyDescent="0.2">
      <c r="A262" s="96"/>
      <c r="B262" s="96"/>
      <c r="C262" s="96"/>
      <c r="P262" s="111"/>
      <c r="Q262" s="111"/>
    </row>
    <row r="263" spans="1:24" x14ac:dyDescent="0.2">
      <c r="A263" s="96"/>
      <c r="B263" s="96"/>
      <c r="C263" s="96"/>
      <c r="P263" s="111"/>
      <c r="Q263" s="111"/>
    </row>
    <row r="264" spans="1:24" x14ac:dyDescent="0.2">
      <c r="A264" s="96"/>
      <c r="B264" s="96"/>
      <c r="C264" s="96"/>
      <c r="P264" s="111"/>
      <c r="Q264" s="111"/>
    </row>
    <row r="265" spans="1:24" x14ac:dyDescent="0.2">
      <c r="A265" s="96"/>
      <c r="B265" s="96"/>
      <c r="C265" s="96"/>
      <c r="P265" s="111"/>
      <c r="Q265" s="111"/>
    </row>
    <row r="266" spans="1:24" s="3" customFormat="1" ht="15.75" x14ac:dyDescent="0.25">
      <c r="A266" s="99"/>
      <c r="B266" s="99"/>
      <c r="C266" s="99"/>
      <c r="P266" s="111"/>
      <c r="Q266" s="111"/>
      <c r="V266"/>
      <c r="W266"/>
      <c r="X266"/>
    </row>
    <row r="267" spans="1:24" x14ac:dyDescent="0.2">
      <c r="P267" s="111"/>
      <c r="Q267" s="111"/>
    </row>
    <row r="268" spans="1:24" x14ac:dyDescent="0.2">
      <c r="P268" s="111"/>
      <c r="Q268" s="111"/>
    </row>
    <row r="269" spans="1:24" ht="12.75" x14ac:dyDescent="0.2">
      <c r="A269" s="102" t="s">
        <v>246</v>
      </c>
      <c r="B269" s="102"/>
      <c r="C269" s="104"/>
      <c r="D269" s="104"/>
      <c r="E269" s="104"/>
      <c r="F269" s="104"/>
      <c r="G269" s="104"/>
      <c r="H269" s="104"/>
      <c r="I269" s="104"/>
      <c r="J269" s="104"/>
      <c r="K269" s="104"/>
      <c r="L269" s="108"/>
      <c r="M269" s="111"/>
      <c r="N269" s="111"/>
      <c r="O269" s="111"/>
      <c r="P269" s="111"/>
      <c r="Q269" s="111"/>
      <c r="S269" s="104"/>
      <c r="T269" s="104"/>
      <c r="U269" s="106"/>
    </row>
    <row r="270" spans="1:24" ht="12.75" x14ac:dyDescent="0.2">
      <c r="A270"/>
      <c r="B270" s="1"/>
      <c r="C270"/>
      <c r="E270"/>
      <c r="L270" s="14"/>
      <c r="M270" s="14"/>
      <c r="N270" s="14"/>
      <c r="P270" s="111"/>
      <c r="Q270" s="111"/>
      <c r="S270"/>
      <c r="T270"/>
      <c r="U270"/>
    </row>
    <row r="271" spans="1:24" ht="12.75" x14ac:dyDescent="0.2">
      <c r="A271"/>
      <c r="B271" s="1"/>
      <c r="C271"/>
      <c r="E271"/>
      <c r="L271" s="14"/>
      <c r="M271" s="14"/>
      <c r="N271" s="14"/>
      <c r="P271" s="111"/>
      <c r="Q271" s="111"/>
      <c r="S271"/>
      <c r="T271"/>
      <c r="U271"/>
    </row>
    <row r="272" spans="1:24" ht="12.75" x14ac:dyDescent="0.2">
      <c r="A272" s="102" t="s">
        <v>247</v>
      </c>
      <c r="B272" s="102"/>
      <c r="C272" s="104"/>
      <c r="D272" s="104"/>
      <c r="E272" s="104"/>
      <c r="F272" s="104"/>
      <c r="G272" s="104"/>
      <c r="H272" s="104"/>
      <c r="I272" s="104"/>
      <c r="J272" s="104"/>
      <c r="K272" s="104"/>
      <c r="L272" s="108"/>
      <c r="M272" s="111"/>
      <c r="N272" s="111"/>
      <c r="O272" s="111"/>
      <c r="P272" s="111"/>
      <c r="Q272" s="111"/>
      <c r="S272" s="104"/>
      <c r="T272" s="104"/>
      <c r="U272" s="106"/>
    </row>
    <row r="273" spans="1:21" ht="12.75" x14ac:dyDescent="0.2">
      <c r="A273"/>
      <c r="B273" s="1"/>
      <c r="C273"/>
      <c r="E273"/>
      <c r="L273" s="14"/>
      <c r="M273" s="14"/>
      <c r="N273" s="14"/>
      <c r="P273" s="111"/>
      <c r="Q273" s="111"/>
      <c r="S273"/>
      <c r="T273"/>
      <c r="U273"/>
    </row>
    <row r="274" spans="1:21" x14ac:dyDescent="0.2">
      <c r="A274" s="136" t="s">
        <v>224</v>
      </c>
      <c r="B274" s="106"/>
      <c r="C274" s="104"/>
      <c r="D274" s="104"/>
      <c r="E274" s="104"/>
      <c r="F274" s="104"/>
      <c r="G274" s="104"/>
      <c r="H274" s="104"/>
      <c r="I274" s="104"/>
      <c r="J274" s="104"/>
      <c r="K274" s="104"/>
      <c r="L274" s="108"/>
      <c r="M274" s="111"/>
      <c r="N274" s="111"/>
      <c r="O274" s="111"/>
      <c r="P274" s="111"/>
      <c r="Q274" s="111"/>
      <c r="R274" s="141">
        <v>69380</v>
      </c>
      <c r="S274" s="141" t="s">
        <v>225</v>
      </c>
      <c r="T274" s="141"/>
    </row>
    <row r="275" spans="1:21" x14ac:dyDescent="0.2">
      <c r="A275" s="136" t="s">
        <v>348</v>
      </c>
      <c r="B275" s="106"/>
      <c r="C275" s="104"/>
      <c r="D275" s="104"/>
      <c r="E275" s="104"/>
      <c r="F275" s="104"/>
      <c r="G275" s="104"/>
      <c r="H275" s="104"/>
      <c r="I275" s="104"/>
      <c r="J275" s="104"/>
      <c r="K275" s="104"/>
      <c r="L275" s="108"/>
      <c r="M275" s="111"/>
      <c r="N275" s="111"/>
      <c r="O275" s="111"/>
      <c r="P275" s="111"/>
      <c r="Q275" s="111"/>
      <c r="R275" s="141">
        <v>27770</v>
      </c>
      <c r="S275" s="141" t="s">
        <v>349</v>
      </c>
      <c r="T275" s="141"/>
    </row>
    <row r="276" spans="1:21" x14ac:dyDescent="0.2">
      <c r="A276" s="136" t="s">
        <v>10</v>
      </c>
      <c r="B276" s="106"/>
      <c r="C276" s="104"/>
      <c r="D276" s="104"/>
      <c r="E276" s="104"/>
      <c r="F276" s="104"/>
      <c r="G276" s="104"/>
      <c r="H276" s="104"/>
      <c r="I276" s="104"/>
      <c r="J276" s="104"/>
      <c r="K276" s="104"/>
      <c r="L276" s="108"/>
      <c r="M276" s="111"/>
      <c r="N276" s="111"/>
      <c r="O276" s="111"/>
      <c r="P276" s="111"/>
      <c r="Q276" s="111"/>
      <c r="R276" s="141">
        <v>63740</v>
      </c>
      <c r="S276" s="141" t="s">
        <v>11</v>
      </c>
      <c r="T276" s="141"/>
    </row>
    <row r="277" spans="1:21" x14ac:dyDescent="0.2">
      <c r="A277" s="136" t="s">
        <v>327</v>
      </c>
      <c r="B277" s="106"/>
      <c r="C277" s="104"/>
      <c r="D277" s="104"/>
      <c r="E277" s="104"/>
      <c r="F277" s="104"/>
      <c r="G277" s="104"/>
      <c r="H277" s="104"/>
      <c r="I277" s="104"/>
      <c r="J277" s="104"/>
      <c r="K277" s="104"/>
      <c r="L277" s="108"/>
      <c r="M277" s="111"/>
      <c r="N277" s="111"/>
      <c r="O277" s="111"/>
      <c r="P277" s="111"/>
      <c r="Q277" s="111"/>
      <c r="R277" s="141">
        <v>63801</v>
      </c>
      <c r="S277" s="141" t="s">
        <v>328</v>
      </c>
      <c r="T277" s="141"/>
    </row>
    <row r="278" spans="1:21" x14ac:dyDescent="0.2">
      <c r="A278" s="136" t="s">
        <v>329</v>
      </c>
      <c r="B278" s="106"/>
      <c r="C278" s="104"/>
      <c r="D278" s="104"/>
      <c r="E278" s="104"/>
      <c r="F278" s="104"/>
      <c r="G278" s="104"/>
      <c r="H278" s="104"/>
      <c r="I278" s="104"/>
      <c r="J278" s="104"/>
      <c r="K278" s="104"/>
      <c r="L278" s="108"/>
      <c r="M278" s="111"/>
      <c r="N278" s="111"/>
      <c r="O278" s="111"/>
      <c r="P278" s="111"/>
      <c r="Q278" s="111"/>
      <c r="R278" s="141">
        <v>18206</v>
      </c>
      <c r="S278" s="141" t="s">
        <v>330</v>
      </c>
      <c r="T278" s="141"/>
    </row>
    <row r="279" spans="1:21" x14ac:dyDescent="0.2">
      <c r="A279" s="136" t="s">
        <v>258</v>
      </c>
      <c r="B279" s="106"/>
      <c r="C279" s="104"/>
      <c r="D279" s="104"/>
      <c r="E279" s="104"/>
      <c r="F279" s="104"/>
      <c r="G279" s="104"/>
      <c r="H279" s="104"/>
      <c r="I279" s="104"/>
      <c r="J279" s="104"/>
      <c r="K279" s="104"/>
      <c r="L279" s="108"/>
      <c r="M279" s="111"/>
      <c r="N279" s="111"/>
      <c r="O279" s="111"/>
      <c r="P279" s="111"/>
      <c r="Q279" s="111"/>
      <c r="R279" s="141">
        <v>63260</v>
      </c>
      <c r="S279" s="141" t="s">
        <v>259</v>
      </c>
      <c r="T279" s="141"/>
    </row>
    <row r="280" spans="1:21" x14ac:dyDescent="0.2">
      <c r="A280" s="136" t="s">
        <v>12</v>
      </c>
      <c r="B280" s="106"/>
      <c r="C280" s="104"/>
      <c r="D280" s="104"/>
      <c r="E280" s="104"/>
      <c r="F280" s="104"/>
      <c r="G280" s="104"/>
      <c r="H280" s="104"/>
      <c r="I280" s="104"/>
      <c r="J280" s="104"/>
      <c r="K280" s="104"/>
      <c r="L280" s="108"/>
      <c r="M280" s="111"/>
      <c r="N280" s="111"/>
      <c r="O280" s="111"/>
      <c r="P280" s="111"/>
      <c r="Q280" s="111"/>
      <c r="R280" s="141"/>
      <c r="S280" s="141" t="s">
        <v>13</v>
      </c>
      <c r="T280" s="141" t="s">
        <v>521</v>
      </c>
    </row>
    <row r="281" spans="1:21" x14ac:dyDescent="0.2">
      <c r="A281" s="136" t="s">
        <v>14</v>
      </c>
      <c r="B281" s="106"/>
      <c r="C281" s="104"/>
      <c r="D281" s="104"/>
      <c r="E281" s="104"/>
      <c r="F281" s="104"/>
      <c r="G281" s="104"/>
      <c r="H281" s="104"/>
      <c r="I281" s="104"/>
      <c r="J281" s="104"/>
      <c r="K281" s="104"/>
      <c r="L281" s="108"/>
      <c r="M281" s="111"/>
      <c r="N281" s="111"/>
      <c r="O281" s="111"/>
      <c r="P281" s="111"/>
      <c r="Q281" s="111"/>
      <c r="R281" s="141">
        <v>99734</v>
      </c>
      <c r="S281" s="141" t="s">
        <v>15</v>
      </c>
      <c r="T281" s="141" t="s">
        <v>522</v>
      </c>
    </row>
    <row r="282" spans="1:21" x14ac:dyDescent="0.2">
      <c r="A282" s="136" t="s">
        <v>16</v>
      </c>
      <c r="B282" s="106"/>
      <c r="C282" s="104"/>
      <c r="D282" s="104"/>
      <c r="E282" s="104"/>
      <c r="F282" s="104"/>
      <c r="G282" s="104"/>
      <c r="H282" s="104"/>
      <c r="I282" s="104"/>
      <c r="J282" s="104"/>
      <c r="K282" s="104"/>
      <c r="L282" s="108"/>
      <c r="M282" s="111"/>
      <c r="N282" s="111"/>
      <c r="O282" s="111"/>
      <c r="P282" s="111"/>
      <c r="Q282" s="111"/>
      <c r="R282" s="141">
        <v>18390</v>
      </c>
      <c r="S282" s="141" t="s">
        <v>17</v>
      </c>
      <c r="T282" s="141"/>
    </row>
    <row r="283" spans="1:21" x14ac:dyDescent="0.2">
      <c r="A283" s="136" t="s">
        <v>398</v>
      </c>
      <c r="B283" s="106"/>
      <c r="C283" s="104"/>
      <c r="D283" s="104"/>
      <c r="E283" s="104"/>
      <c r="F283" s="104"/>
      <c r="G283" s="104"/>
      <c r="H283" s="104"/>
      <c r="I283" s="104"/>
      <c r="J283" s="104"/>
      <c r="K283" s="104"/>
      <c r="L283" s="108"/>
      <c r="M283" s="111"/>
      <c r="N283" s="111"/>
      <c r="O283" s="111"/>
      <c r="P283" s="111"/>
      <c r="Q283" s="111"/>
      <c r="R283" s="141">
        <v>12038</v>
      </c>
      <c r="S283" s="141" t="s">
        <v>399</v>
      </c>
      <c r="T283" s="141" t="s">
        <v>521</v>
      </c>
    </row>
    <row r="284" spans="1:21" x14ac:dyDescent="0.2">
      <c r="A284" s="136" t="s">
        <v>277</v>
      </c>
      <c r="B284" s="106"/>
      <c r="C284" s="104"/>
      <c r="D284" s="104"/>
      <c r="E284" s="104"/>
      <c r="F284" s="104"/>
      <c r="G284" s="104"/>
      <c r="H284" s="104"/>
      <c r="I284" s="104"/>
      <c r="J284" s="104"/>
      <c r="K284" s="104"/>
      <c r="L284" s="108"/>
      <c r="M284" s="111"/>
      <c r="N284" s="111"/>
      <c r="O284" s="111"/>
      <c r="P284" s="111"/>
      <c r="Q284" s="111"/>
      <c r="R284" s="141">
        <v>68950</v>
      </c>
      <c r="S284" s="141" t="s">
        <v>278</v>
      </c>
      <c r="T284" s="141"/>
    </row>
    <row r="285" spans="1:21" x14ac:dyDescent="0.2">
      <c r="A285" s="136" t="s">
        <v>18</v>
      </c>
      <c r="B285" s="106"/>
      <c r="C285" s="104"/>
      <c r="D285" s="104"/>
      <c r="E285" s="104"/>
      <c r="F285" s="104"/>
      <c r="G285" s="104"/>
      <c r="H285" s="104"/>
      <c r="I285" s="104"/>
      <c r="J285" s="104"/>
      <c r="K285" s="104"/>
      <c r="L285" s="108"/>
      <c r="M285" s="111"/>
      <c r="N285" s="111"/>
      <c r="O285" s="111"/>
      <c r="P285" s="12"/>
      <c r="Q285" s="12"/>
      <c r="R285" s="141">
        <v>51006</v>
      </c>
      <c r="S285" s="141" t="s">
        <v>19</v>
      </c>
      <c r="T285" s="141"/>
    </row>
    <row r="286" spans="1:21" x14ac:dyDescent="0.2">
      <c r="A286" s="136" t="s">
        <v>20</v>
      </c>
      <c r="B286" s="106"/>
      <c r="C286" s="104"/>
      <c r="D286" s="104"/>
      <c r="E286" s="104"/>
      <c r="F286" s="104"/>
      <c r="G286" s="104"/>
      <c r="H286" s="104"/>
      <c r="I286" s="104"/>
      <c r="J286" s="104"/>
      <c r="K286" s="104"/>
      <c r="L286" s="108"/>
      <c r="M286" s="111"/>
      <c r="N286" s="111"/>
      <c r="O286" s="111"/>
      <c r="P286" s="12"/>
      <c r="Q286" s="12"/>
      <c r="R286" s="141">
        <v>43000</v>
      </c>
      <c r="S286" s="141" t="s">
        <v>21</v>
      </c>
      <c r="T286" s="141"/>
    </row>
    <row r="287" spans="1:21" x14ac:dyDescent="0.2">
      <c r="A287" s="136" t="s">
        <v>352</v>
      </c>
      <c r="B287" s="106"/>
      <c r="C287" s="104"/>
      <c r="D287" s="104"/>
      <c r="E287" s="104"/>
      <c r="F287" s="104"/>
      <c r="G287" s="104"/>
      <c r="H287" s="104"/>
      <c r="I287" s="104"/>
      <c r="J287" s="104"/>
      <c r="K287" s="104"/>
      <c r="L287" s="108"/>
      <c r="M287" s="111"/>
      <c r="N287" s="111"/>
      <c r="O287" s="111"/>
      <c r="P287" s="12"/>
      <c r="Q287" s="12"/>
      <c r="R287" s="141">
        <v>16190</v>
      </c>
      <c r="S287" s="141" t="s">
        <v>353</v>
      </c>
      <c r="T287" s="141"/>
    </row>
    <row r="288" spans="1:21" x14ac:dyDescent="0.2">
      <c r="A288" s="136" t="s">
        <v>354</v>
      </c>
      <c r="B288" s="106"/>
      <c r="C288" s="104"/>
      <c r="D288" s="104"/>
      <c r="E288" s="104"/>
      <c r="F288" s="104"/>
      <c r="G288" s="104"/>
      <c r="H288" s="104"/>
      <c r="I288" s="104"/>
      <c r="J288" s="104"/>
      <c r="K288" s="104"/>
      <c r="L288" s="108"/>
      <c r="M288" s="111"/>
      <c r="N288" s="111"/>
      <c r="O288" s="111"/>
      <c r="P288" s="12"/>
      <c r="Q288" s="12"/>
      <c r="R288" s="141">
        <v>12038</v>
      </c>
      <c r="S288" s="141" t="s">
        <v>355</v>
      </c>
      <c r="T288" s="141" t="s">
        <v>521</v>
      </c>
    </row>
    <row r="289" spans="1:20" x14ac:dyDescent="0.2">
      <c r="A289" s="136" t="s">
        <v>320</v>
      </c>
      <c r="B289" s="106"/>
      <c r="C289" s="104"/>
      <c r="D289" s="104"/>
      <c r="E289" s="104"/>
      <c r="F289" s="104"/>
      <c r="G289" s="104"/>
      <c r="H289" s="104"/>
      <c r="I289" s="104"/>
      <c r="J289" s="104"/>
      <c r="K289" s="104"/>
      <c r="L289" s="108"/>
      <c r="M289" s="111"/>
      <c r="N289" s="111"/>
      <c r="O289" s="111"/>
      <c r="P289" s="12"/>
      <c r="Q289" s="12"/>
      <c r="R289" s="141">
        <v>3220</v>
      </c>
      <c r="S289" s="141" t="s">
        <v>321</v>
      </c>
      <c r="T289" s="141"/>
    </row>
    <row r="290" spans="1:20" x14ac:dyDescent="0.2">
      <c r="A290" s="136" t="s">
        <v>22</v>
      </c>
      <c r="B290" s="106"/>
      <c r="C290" s="104"/>
      <c r="D290" s="104"/>
      <c r="E290" s="104"/>
      <c r="F290" s="104"/>
      <c r="G290" s="104"/>
      <c r="H290" s="104"/>
      <c r="I290" s="104"/>
      <c r="J290" s="104"/>
      <c r="K290" s="104"/>
      <c r="L290" s="108"/>
      <c r="M290" s="111"/>
      <c r="N290" s="111"/>
      <c r="O290" s="111"/>
      <c r="P290" s="12"/>
      <c r="Q290" s="12"/>
      <c r="R290" s="141">
        <v>38200</v>
      </c>
      <c r="S290" s="141" t="s">
        <v>23</v>
      </c>
      <c r="T290" s="141"/>
    </row>
    <row r="291" spans="1:20" x14ac:dyDescent="0.2">
      <c r="A291" s="136" t="s">
        <v>322</v>
      </c>
      <c r="B291" s="106"/>
      <c r="C291" s="104"/>
      <c r="D291" s="104"/>
      <c r="E291" s="104"/>
      <c r="F291" s="104"/>
      <c r="G291" s="104"/>
      <c r="H291" s="104"/>
      <c r="I291" s="104"/>
      <c r="J291" s="104"/>
      <c r="K291" s="104"/>
      <c r="L291" s="108"/>
      <c r="M291" s="111"/>
      <c r="N291" s="111"/>
      <c r="O291" s="111"/>
      <c r="P291" s="12"/>
      <c r="Q291" s="12"/>
      <c r="R291" s="141">
        <v>31790</v>
      </c>
      <c r="S291" s="141" t="s">
        <v>323</v>
      </c>
      <c r="T291" s="141"/>
    </row>
    <row r="292" spans="1:20" x14ac:dyDescent="0.2">
      <c r="A292" s="136" t="s">
        <v>358</v>
      </c>
      <c r="B292" s="106"/>
      <c r="C292" s="104"/>
      <c r="D292" s="104"/>
      <c r="E292" s="104"/>
      <c r="F292" s="104"/>
      <c r="G292" s="104"/>
      <c r="H292" s="104"/>
      <c r="I292" s="104"/>
      <c r="J292" s="104"/>
      <c r="K292" s="104"/>
      <c r="L292" s="108"/>
      <c r="M292" s="111"/>
      <c r="N292" s="111"/>
      <c r="O292" s="111"/>
      <c r="P292" s="12"/>
      <c r="Q292" s="12"/>
      <c r="R292" s="141">
        <v>45290</v>
      </c>
      <c r="S292" s="141" t="s">
        <v>359</v>
      </c>
      <c r="T292" s="141"/>
    </row>
    <row r="293" spans="1:20" x14ac:dyDescent="0.2">
      <c r="A293" s="136" t="s">
        <v>24</v>
      </c>
      <c r="B293" s="106"/>
      <c r="C293" s="104"/>
      <c r="D293" s="104"/>
      <c r="E293" s="104"/>
      <c r="F293" s="104"/>
      <c r="G293" s="104"/>
      <c r="H293" s="104"/>
      <c r="I293" s="104"/>
      <c r="J293" s="104"/>
      <c r="K293" s="104"/>
      <c r="L293" s="108"/>
      <c r="M293" s="111"/>
      <c r="N293" s="111"/>
      <c r="O293" s="111"/>
      <c r="P293" s="12"/>
      <c r="Q293" s="12"/>
      <c r="R293" s="141">
        <v>63800</v>
      </c>
      <c r="S293" s="141" t="s">
        <v>128</v>
      </c>
      <c r="T293" s="141"/>
    </row>
    <row r="294" spans="1:20" x14ac:dyDescent="0.2">
      <c r="A294" s="136" t="s">
        <v>129</v>
      </c>
      <c r="B294" s="106"/>
      <c r="C294" s="104"/>
      <c r="D294" s="104"/>
      <c r="E294" s="104"/>
      <c r="F294" s="104"/>
      <c r="G294" s="104"/>
      <c r="H294" s="104"/>
      <c r="I294" s="104"/>
      <c r="J294" s="104"/>
      <c r="K294" s="104"/>
      <c r="L294" s="108"/>
      <c r="M294" s="111"/>
      <c r="N294" s="111"/>
      <c r="O294" s="111"/>
      <c r="P294" s="12"/>
      <c r="Q294" s="12"/>
      <c r="R294" s="141">
        <v>3440</v>
      </c>
      <c r="S294" s="141" t="s">
        <v>130</v>
      </c>
      <c r="T294" s="141"/>
    </row>
    <row r="295" spans="1:20" x14ac:dyDescent="0.2">
      <c r="A295" s="136" t="s">
        <v>131</v>
      </c>
      <c r="B295" s="106"/>
      <c r="C295" s="104"/>
      <c r="D295" s="104"/>
      <c r="E295" s="104"/>
      <c r="F295" s="104"/>
      <c r="G295" s="104"/>
      <c r="H295" s="104"/>
      <c r="I295" s="104"/>
      <c r="J295" s="104"/>
      <c r="K295" s="104"/>
      <c r="L295" s="108"/>
      <c r="M295" s="111"/>
      <c r="N295" s="111"/>
      <c r="O295" s="111"/>
      <c r="P295" s="12"/>
      <c r="Q295" s="12"/>
      <c r="R295" s="141">
        <v>1390</v>
      </c>
      <c r="S295" s="141" t="s">
        <v>132</v>
      </c>
      <c r="T295" s="141"/>
    </row>
    <row r="296" spans="1:20" x14ac:dyDescent="0.2">
      <c r="A296" s="136" t="s">
        <v>405</v>
      </c>
      <c r="B296" s="106"/>
      <c r="C296" s="104"/>
      <c r="D296" s="104"/>
      <c r="E296" s="104"/>
      <c r="F296" s="104"/>
      <c r="G296" s="104"/>
      <c r="H296" s="104"/>
      <c r="I296" s="104"/>
      <c r="J296" s="104"/>
      <c r="K296" s="104"/>
      <c r="L296" s="108"/>
      <c r="M296" s="111"/>
      <c r="N296" s="111"/>
      <c r="O296" s="111"/>
      <c r="P296" s="12"/>
      <c r="Q296" s="12"/>
      <c r="R296" s="141">
        <v>78370</v>
      </c>
      <c r="S296" s="141" t="s">
        <v>406</v>
      </c>
      <c r="T296" s="141"/>
    </row>
    <row r="297" spans="1:20" x14ac:dyDescent="0.2">
      <c r="A297" s="136" t="s">
        <v>133</v>
      </c>
      <c r="B297" s="106"/>
      <c r="C297" s="104"/>
      <c r="D297" s="104"/>
      <c r="E297" s="104"/>
      <c r="F297" s="104"/>
      <c r="G297" s="104"/>
      <c r="H297" s="104"/>
      <c r="I297" s="104"/>
      <c r="J297" s="104"/>
      <c r="K297" s="104"/>
      <c r="L297" s="108"/>
      <c r="M297" s="111"/>
      <c r="N297" s="111"/>
      <c r="O297" s="111"/>
      <c r="P297" s="12"/>
      <c r="Q297" s="12"/>
      <c r="R297" s="141">
        <v>40050</v>
      </c>
      <c r="S297" s="141" t="s">
        <v>134</v>
      </c>
      <c r="T297" s="141"/>
    </row>
    <row r="298" spans="1:20" x14ac:dyDescent="0.2">
      <c r="A298" s="136" t="s">
        <v>361</v>
      </c>
      <c r="B298" s="1"/>
      <c r="C298"/>
      <c r="E298"/>
      <c r="L298" s="14"/>
      <c r="M298" s="12"/>
      <c r="N298" s="12"/>
      <c r="O298" s="12"/>
      <c r="P298" s="12"/>
      <c r="Q298" s="12"/>
      <c r="R298" s="141">
        <v>81800</v>
      </c>
      <c r="S298" s="141" t="s">
        <v>362</v>
      </c>
      <c r="T298" s="141"/>
    </row>
    <row r="299" spans="1:20" x14ac:dyDescent="0.2">
      <c r="A299" s="136" t="s">
        <v>135</v>
      </c>
      <c r="B299" s="1"/>
      <c r="C299"/>
      <c r="E299"/>
      <c r="L299" s="14"/>
      <c r="M299" s="12"/>
      <c r="N299" s="12"/>
      <c r="O299" s="12"/>
      <c r="P299" s="12"/>
      <c r="Q299" s="12"/>
      <c r="R299" s="141">
        <v>71800</v>
      </c>
      <c r="S299" s="141" t="s">
        <v>136</v>
      </c>
      <c r="T299" s="141"/>
    </row>
    <row r="300" spans="1:20" x14ac:dyDescent="0.2">
      <c r="A300" s="136" t="s">
        <v>137</v>
      </c>
      <c r="B300" s="1"/>
      <c r="C300"/>
      <c r="E300"/>
      <c r="L300" s="14"/>
      <c r="M300" s="12"/>
      <c r="N300" s="12"/>
      <c r="O300" s="12"/>
      <c r="P300" s="12"/>
      <c r="Q300" s="12"/>
      <c r="R300" s="141">
        <v>63202</v>
      </c>
      <c r="S300" s="141" t="s">
        <v>245</v>
      </c>
      <c r="T300" s="141"/>
    </row>
    <row r="301" spans="1:20" x14ac:dyDescent="0.2">
      <c r="A301" s="136" t="s">
        <v>138</v>
      </c>
      <c r="B301" s="1"/>
      <c r="C301"/>
      <c r="E301"/>
      <c r="L301" s="14"/>
      <c r="M301" s="12"/>
      <c r="N301" s="12"/>
      <c r="O301" s="12"/>
      <c r="P301" s="12"/>
      <c r="Q301" s="12"/>
      <c r="R301" s="141">
        <v>6016</v>
      </c>
      <c r="S301" s="141" t="s">
        <v>139</v>
      </c>
      <c r="T301" s="141" t="s">
        <v>521</v>
      </c>
    </row>
    <row r="302" spans="1:20" x14ac:dyDescent="0.2">
      <c r="A302" s="136" t="s">
        <v>363</v>
      </c>
      <c r="B302" s="1"/>
      <c r="C302"/>
      <c r="E302"/>
      <c r="L302" s="14"/>
      <c r="M302" s="12"/>
      <c r="N302" s="12"/>
      <c r="O302" s="12"/>
      <c r="P302" s="12"/>
      <c r="Q302" s="12"/>
      <c r="R302" s="141">
        <v>26140</v>
      </c>
      <c r="S302" s="141" t="s">
        <v>364</v>
      </c>
      <c r="T302" s="141"/>
    </row>
    <row r="303" spans="1:20" x14ac:dyDescent="0.2">
      <c r="A303" s="136" t="s">
        <v>140</v>
      </c>
      <c r="B303" s="1"/>
      <c r="C303"/>
      <c r="E303"/>
      <c r="L303" s="14"/>
      <c r="M303" s="12"/>
      <c r="N303" s="12"/>
      <c r="O303" s="12"/>
      <c r="P303" s="12"/>
      <c r="Q303" s="12"/>
      <c r="R303" s="141">
        <v>63170</v>
      </c>
      <c r="S303" s="141" t="s">
        <v>141</v>
      </c>
      <c r="T303" s="141"/>
    </row>
    <row r="304" spans="1:20" x14ac:dyDescent="0.2">
      <c r="A304" s="136" t="s">
        <v>223</v>
      </c>
      <c r="B304" s="1"/>
      <c r="C304"/>
      <c r="E304"/>
      <c r="L304" s="14"/>
      <c r="M304" s="12"/>
      <c r="N304" s="12"/>
      <c r="O304" s="12"/>
      <c r="P304" s="12"/>
      <c r="Q304" s="12"/>
      <c r="R304" s="141">
        <v>85170</v>
      </c>
      <c r="S304" s="141" t="s">
        <v>222</v>
      </c>
      <c r="T304" s="141"/>
    </row>
    <row r="305" spans="1:20" x14ac:dyDescent="0.2">
      <c r="A305" s="136" t="s">
        <v>142</v>
      </c>
      <c r="B305" s="1"/>
      <c r="C305"/>
      <c r="E305"/>
      <c r="L305" s="14"/>
      <c r="M305" s="12"/>
      <c r="N305" s="12"/>
      <c r="O305" s="12"/>
      <c r="P305" s="12"/>
      <c r="Q305" s="12"/>
      <c r="R305" s="141">
        <v>34230</v>
      </c>
      <c r="S305" s="141" t="s">
        <v>143</v>
      </c>
      <c r="T305" s="141"/>
    </row>
    <row r="306" spans="1:20" x14ac:dyDescent="0.2">
      <c r="A306" s="136" t="s">
        <v>289</v>
      </c>
      <c r="B306" s="1"/>
      <c r="C306"/>
      <c r="E306"/>
      <c r="L306" s="14"/>
      <c r="M306" s="12"/>
      <c r="N306" s="12"/>
      <c r="O306" s="12"/>
      <c r="P306" s="12"/>
      <c r="Q306" s="12"/>
      <c r="R306" s="141">
        <v>47390</v>
      </c>
      <c r="S306" s="141" t="s">
        <v>290</v>
      </c>
      <c r="T306" s="141"/>
    </row>
    <row r="307" spans="1:20" x14ac:dyDescent="0.2">
      <c r="A307" s="136" t="s">
        <v>144</v>
      </c>
      <c r="B307" s="1"/>
      <c r="C307"/>
      <c r="E307"/>
      <c r="L307" s="14"/>
      <c r="M307" s="12"/>
      <c r="N307" s="12"/>
      <c r="O307" s="12"/>
      <c r="R307" s="141">
        <v>52360</v>
      </c>
      <c r="S307" s="141" t="s">
        <v>145</v>
      </c>
      <c r="T307" s="141"/>
    </row>
    <row r="308" spans="1:20" x14ac:dyDescent="0.2">
      <c r="A308" s="136" t="s">
        <v>292</v>
      </c>
      <c r="B308" s="1"/>
      <c r="C308"/>
      <c r="E308"/>
      <c r="L308" s="14"/>
      <c r="M308" s="12"/>
      <c r="N308" s="12"/>
      <c r="O308" s="12"/>
      <c r="P308" s="112"/>
      <c r="Q308" s="112"/>
      <c r="R308" s="141">
        <v>18250</v>
      </c>
      <c r="S308" s="141" t="s">
        <v>293</v>
      </c>
      <c r="T308" s="141"/>
    </row>
    <row r="309" spans="1:20" x14ac:dyDescent="0.2">
      <c r="A309" s="136" t="s">
        <v>146</v>
      </c>
      <c r="B309" s="1"/>
      <c r="C309"/>
      <c r="E309"/>
      <c r="L309" s="14"/>
      <c r="M309" s="12"/>
      <c r="N309" s="12"/>
      <c r="O309" s="12"/>
      <c r="P309" s="13"/>
      <c r="Q309" s="13"/>
      <c r="R309" s="141">
        <v>38110</v>
      </c>
      <c r="S309" s="141" t="s">
        <v>147</v>
      </c>
      <c r="T309" s="141"/>
    </row>
    <row r="310" spans="1:20" x14ac:dyDescent="0.2">
      <c r="A310" s="136" t="s">
        <v>148</v>
      </c>
      <c r="B310" s="1"/>
      <c r="C310"/>
      <c r="E310"/>
      <c r="L310" s="14"/>
      <c r="M310" s="12"/>
      <c r="N310" s="12"/>
      <c r="O310" s="12"/>
      <c r="P310" s="113"/>
      <c r="Q310" s="113"/>
      <c r="R310" s="141">
        <v>3800</v>
      </c>
      <c r="S310" s="141" t="s">
        <v>244</v>
      </c>
      <c r="T310" s="141"/>
    </row>
    <row r="311" spans="1:20" x14ac:dyDescent="0.2">
      <c r="A311" s="136" t="s">
        <v>149</v>
      </c>
      <c r="B311" s="1"/>
      <c r="C311"/>
      <c r="E311"/>
      <c r="L311" s="14"/>
      <c r="M311" s="12"/>
      <c r="N311" s="12"/>
      <c r="O311" s="12"/>
      <c r="R311" s="141">
        <v>59000</v>
      </c>
      <c r="S311" s="141" t="s">
        <v>150</v>
      </c>
      <c r="T311" s="141"/>
    </row>
    <row r="312" spans="1:20" x14ac:dyDescent="0.2">
      <c r="A312" s="136" t="s">
        <v>294</v>
      </c>
      <c r="B312" s="1"/>
      <c r="C312"/>
      <c r="E312"/>
      <c r="L312" s="14"/>
      <c r="M312" s="12"/>
      <c r="N312" s="12"/>
      <c r="O312" s="12"/>
      <c r="P312" s="111"/>
      <c r="Q312" s="111"/>
      <c r="R312" s="141">
        <v>54714</v>
      </c>
      <c r="S312" s="141" t="s">
        <v>295</v>
      </c>
      <c r="T312" s="141"/>
    </row>
    <row r="313" spans="1:20" x14ac:dyDescent="0.2">
      <c r="A313" s="136" t="s">
        <v>197</v>
      </c>
      <c r="B313" s="1"/>
      <c r="C313"/>
      <c r="E313"/>
      <c r="L313" s="14"/>
      <c r="M313" s="12"/>
      <c r="N313" s="12"/>
      <c r="O313" s="12"/>
      <c r="P313" s="111"/>
      <c r="Q313" s="111"/>
      <c r="R313" s="141">
        <v>63100</v>
      </c>
      <c r="S313" s="141" t="s">
        <v>351</v>
      </c>
      <c r="T313" s="141"/>
    </row>
    <row r="314" spans="1:20" x14ac:dyDescent="0.2">
      <c r="A314" s="136" t="s">
        <v>296</v>
      </c>
      <c r="B314" s="1"/>
      <c r="C314"/>
      <c r="E314"/>
      <c r="L314" s="14"/>
      <c r="M314" s="12"/>
      <c r="N314" s="12"/>
      <c r="O314" s="12"/>
      <c r="P314" s="111"/>
      <c r="Q314" s="111"/>
      <c r="R314" s="141">
        <v>51400</v>
      </c>
      <c r="S314" s="141" t="s">
        <v>297</v>
      </c>
      <c r="T314" s="141"/>
    </row>
    <row r="315" spans="1:20" x14ac:dyDescent="0.2">
      <c r="A315" s="136" t="s">
        <v>151</v>
      </c>
      <c r="B315" s="1"/>
      <c r="C315"/>
      <c r="E315"/>
      <c r="L315" s="14"/>
      <c r="M315" s="12"/>
      <c r="N315" s="12"/>
      <c r="O315" s="12"/>
      <c r="P315" s="111"/>
      <c r="Q315" s="111"/>
      <c r="R315" s="141">
        <v>63100</v>
      </c>
      <c r="S315" s="141" t="s">
        <v>351</v>
      </c>
      <c r="T315" s="141"/>
    </row>
    <row r="316" spans="1:20" x14ac:dyDescent="0.2">
      <c r="A316" s="136" t="s">
        <v>198</v>
      </c>
      <c r="B316" s="1"/>
      <c r="C316"/>
      <c r="E316"/>
      <c r="L316" s="14"/>
      <c r="M316" s="12"/>
      <c r="N316" s="12"/>
      <c r="O316" s="12"/>
      <c r="P316" s="111"/>
      <c r="Q316" s="111"/>
      <c r="R316" s="141">
        <v>5300</v>
      </c>
      <c r="S316" s="141" t="s">
        <v>199</v>
      </c>
      <c r="T316" s="141" t="s">
        <v>523</v>
      </c>
    </row>
    <row r="317" spans="1:20" x14ac:dyDescent="0.2">
      <c r="A317" s="136" t="s">
        <v>152</v>
      </c>
      <c r="B317" s="1"/>
      <c r="C317"/>
      <c r="E317"/>
      <c r="L317" s="14"/>
      <c r="M317" s="12"/>
      <c r="N317" s="12"/>
      <c r="O317" s="12"/>
      <c r="P317" s="111"/>
      <c r="Q317" s="111"/>
      <c r="R317" s="141">
        <v>3440</v>
      </c>
      <c r="S317" s="141" t="s">
        <v>130</v>
      </c>
      <c r="T317" s="141"/>
    </row>
    <row r="318" spans="1:20" x14ac:dyDescent="0.2">
      <c r="A318" s="136" t="s">
        <v>153</v>
      </c>
      <c r="B318" s="1"/>
      <c r="C318"/>
      <c r="E318"/>
      <c r="L318" s="14"/>
      <c r="M318" s="12"/>
      <c r="N318" s="12"/>
      <c r="O318" s="12"/>
      <c r="P318" s="111"/>
      <c r="Q318" s="111"/>
      <c r="R318" s="141">
        <v>17181</v>
      </c>
      <c r="S318" s="141" t="s">
        <v>154</v>
      </c>
      <c r="T318" s="141" t="s">
        <v>520</v>
      </c>
    </row>
    <row r="319" spans="1:20" x14ac:dyDescent="0.2">
      <c r="A319" s="136" t="s">
        <v>256</v>
      </c>
      <c r="B319" s="1"/>
      <c r="C319"/>
      <c r="E319"/>
      <c r="L319" s="14"/>
      <c r="M319" s="12"/>
      <c r="N319" s="12"/>
      <c r="O319" s="12"/>
      <c r="P319" s="111"/>
      <c r="Q319" s="111"/>
      <c r="R319" s="141">
        <v>35011</v>
      </c>
      <c r="S319" s="141" t="s">
        <v>257</v>
      </c>
      <c r="T319" s="141" t="s">
        <v>521</v>
      </c>
    </row>
    <row r="320" spans="1:20" x14ac:dyDescent="0.2">
      <c r="P320" s="111"/>
      <c r="Q320" s="111"/>
    </row>
    <row r="321" spans="1:21" ht="12.75" x14ac:dyDescent="0.2">
      <c r="A321" s="105" t="s">
        <v>248</v>
      </c>
      <c r="B321" s="107"/>
      <c r="C321" s="104"/>
      <c r="D321" s="104"/>
      <c r="E321" s="104"/>
      <c r="F321" s="104"/>
      <c r="G321" s="104"/>
      <c r="H321" s="104"/>
      <c r="I321" s="104"/>
      <c r="J321" s="104"/>
      <c r="K321" s="104"/>
      <c r="L321" s="109"/>
      <c r="M321" s="112"/>
      <c r="N321" s="112"/>
      <c r="O321" s="112"/>
      <c r="P321" s="111"/>
      <c r="Q321" s="111"/>
      <c r="S321" s="114"/>
      <c r="T321" s="116"/>
      <c r="U321" s="118"/>
    </row>
    <row r="322" spans="1:21" ht="12.75" x14ac:dyDescent="0.2">
      <c r="A322" s="4"/>
      <c r="B322" s="19"/>
      <c r="C322"/>
      <c r="E322"/>
      <c r="L322" s="15"/>
      <c r="M322" s="13"/>
      <c r="N322" s="13"/>
      <c r="O322" s="13"/>
      <c r="P322" s="111"/>
      <c r="Q322" s="111"/>
      <c r="S322" s="6"/>
      <c r="T322" s="5"/>
      <c r="U322" s="7"/>
    </row>
    <row r="323" spans="1:21" ht="12.75" x14ac:dyDescent="0.2">
      <c r="A323" s="103" t="s">
        <v>249</v>
      </c>
      <c r="B323" s="102"/>
      <c r="C323" s="104"/>
      <c r="D323" s="104"/>
      <c r="E323" s="104"/>
      <c r="F323" s="104"/>
      <c r="G323" s="104"/>
      <c r="H323" s="104"/>
      <c r="I323" s="104"/>
      <c r="J323" s="104"/>
      <c r="K323" s="104"/>
      <c r="L323" s="110"/>
      <c r="M323" s="113"/>
      <c r="N323" s="113"/>
      <c r="O323" s="113"/>
      <c r="P323" s="111"/>
      <c r="Q323" s="111"/>
      <c r="S323" s="115"/>
      <c r="T323" s="117"/>
      <c r="U323" s="119"/>
    </row>
    <row r="324" spans="1:21" ht="12.75" x14ac:dyDescent="0.2">
      <c r="A324"/>
      <c r="B324" s="1"/>
      <c r="C324"/>
      <c r="E324"/>
      <c r="L324" s="14"/>
      <c r="M324" s="14"/>
      <c r="N324" s="14"/>
      <c r="P324" s="111"/>
      <c r="Q324" s="111"/>
      <c r="S324"/>
      <c r="T324"/>
      <c r="U324"/>
    </row>
    <row r="325" spans="1:21" x14ac:dyDescent="0.2">
      <c r="A325" s="136" t="s">
        <v>309</v>
      </c>
      <c r="B325" s="106"/>
      <c r="C325" s="104"/>
      <c r="D325" s="104"/>
      <c r="E325" s="104"/>
      <c r="F325" s="104"/>
      <c r="G325" s="104"/>
      <c r="H325" s="104"/>
      <c r="I325" s="104"/>
      <c r="J325" s="104"/>
      <c r="K325" s="104"/>
      <c r="L325" s="108"/>
      <c r="M325" s="111"/>
      <c r="N325" s="111"/>
      <c r="O325" s="111"/>
      <c r="P325" s="111"/>
      <c r="Q325" s="111"/>
      <c r="R325" s="141">
        <v>72300</v>
      </c>
      <c r="S325" s="141" t="s">
        <v>310</v>
      </c>
      <c r="T325" s="141"/>
    </row>
    <row r="326" spans="1:21" x14ac:dyDescent="0.2">
      <c r="A326" s="136" t="s">
        <v>155</v>
      </c>
      <c r="B326" s="106"/>
      <c r="C326" s="104"/>
      <c r="D326" s="104"/>
      <c r="E326" s="104"/>
      <c r="F326" s="104"/>
      <c r="G326" s="104"/>
      <c r="H326" s="104"/>
      <c r="I326" s="104"/>
      <c r="J326" s="104"/>
      <c r="K326" s="104"/>
      <c r="L326" s="108"/>
      <c r="M326" s="111"/>
      <c r="N326" s="111"/>
      <c r="O326" s="111"/>
      <c r="P326" s="111"/>
      <c r="Q326" s="111"/>
      <c r="R326" s="141">
        <v>56302</v>
      </c>
      <c r="S326" s="141" t="s">
        <v>156</v>
      </c>
      <c r="T326" s="141"/>
    </row>
    <row r="327" spans="1:21" x14ac:dyDescent="0.2">
      <c r="A327" s="136" t="s">
        <v>260</v>
      </c>
      <c r="B327" s="106"/>
      <c r="C327" s="104"/>
      <c r="D327" s="104"/>
      <c r="E327" s="104"/>
      <c r="F327" s="104"/>
      <c r="G327" s="104"/>
      <c r="H327" s="104"/>
      <c r="I327" s="104"/>
      <c r="J327" s="104"/>
      <c r="K327" s="104"/>
      <c r="L327" s="108"/>
      <c r="M327" s="111"/>
      <c r="N327" s="111"/>
      <c r="O327" s="111"/>
      <c r="P327" s="111"/>
      <c r="Q327" s="111"/>
      <c r="R327" s="141">
        <v>35010</v>
      </c>
      <c r="S327" s="141" t="s">
        <v>261</v>
      </c>
      <c r="T327" s="141" t="s">
        <v>521</v>
      </c>
    </row>
    <row r="328" spans="1:21" x14ac:dyDescent="0.2">
      <c r="A328" s="136" t="s">
        <v>345</v>
      </c>
      <c r="B328" s="106"/>
      <c r="C328" s="104"/>
      <c r="D328" s="104"/>
      <c r="E328" s="104"/>
      <c r="F328" s="104"/>
      <c r="G328" s="104"/>
      <c r="H328" s="104"/>
      <c r="I328" s="104"/>
      <c r="J328" s="104"/>
      <c r="K328" s="104"/>
      <c r="L328" s="108"/>
      <c r="M328" s="111"/>
      <c r="N328" s="111"/>
      <c r="O328" s="111"/>
      <c r="P328" s="111"/>
      <c r="Q328" s="111"/>
      <c r="R328" s="141">
        <v>7900</v>
      </c>
      <c r="S328" s="141" t="s">
        <v>346</v>
      </c>
      <c r="T328" s="141" t="s">
        <v>347</v>
      </c>
    </row>
    <row r="329" spans="1:21" x14ac:dyDescent="0.2">
      <c r="A329" s="136" t="s">
        <v>157</v>
      </c>
      <c r="B329" s="106"/>
      <c r="C329" s="104"/>
      <c r="D329" s="104"/>
      <c r="E329" s="104"/>
      <c r="F329" s="104"/>
      <c r="G329" s="104"/>
      <c r="H329" s="104"/>
      <c r="I329" s="104"/>
      <c r="J329" s="104"/>
      <c r="K329" s="104"/>
      <c r="L329" s="108"/>
      <c r="M329" s="111"/>
      <c r="N329" s="111"/>
      <c r="O329" s="111"/>
      <c r="P329" s="111"/>
      <c r="Q329" s="111"/>
      <c r="R329" s="141">
        <v>25012</v>
      </c>
      <c r="S329" s="141" t="s">
        <v>158</v>
      </c>
      <c r="T329" s="141" t="s">
        <v>521</v>
      </c>
    </row>
    <row r="330" spans="1:21" x14ac:dyDescent="0.2">
      <c r="A330" s="136" t="s">
        <v>159</v>
      </c>
      <c r="B330" s="106"/>
      <c r="C330" s="104"/>
      <c r="D330" s="104"/>
      <c r="E330" s="104"/>
      <c r="F330" s="104"/>
      <c r="G330" s="104"/>
      <c r="H330" s="104"/>
      <c r="I330" s="104"/>
      <c r="J330" s="104"/>
      <c r="K330" s="104"/>
      <c r="L330" s="108"/>
      <c r="M330" s="111"/>
      <c r="N330" s="111"/>
      <c r="O330" s="111"/>
      <c r="P330" s="111"/>
      <c r="Q330" s="111"/>
      <c r="R330" s="141">
        <v>84101</v>
      </c>
      <c r="S330" s="141" t="s">
        <v>160</v>
      </c>
      <c r="T330" s="141" t="s">
        <v>331</v>
      </c>
    </row>
    <row r="331" spans="1:21" x14ac:dyDescent="0.2">
      <c r="A331" s="136" t="s">
        <v>161</v>
      </c>
      <c r="B331" s="106"/>
      <c r="C331" s="104"/>
      <c r="D331" s="104"/>
      <c r="E331" s="104"/>
      <c r="F331" s="104"/>
      <c r="G331" s="104"/>
      <c r="H331" s="104"/>
      <c r="I331" s="104"/>
      <c r="J331" s="104"/>
      <c r="K331" s="104"/>
      <c r="L331" s="108"/>
      <c r="M331" s="111"/>
      <c r="N331" s="111"/>
      <c r="O331" s="111"/>
      <c r="P331" s="111"/>
      <c r="Q331" s="111"/>
      <c r="R331" s="141">
        <v>22403</v>
      </c>
      <c r="S331" s="141" t="s">
        <v>226</v>
      </c>
      <c r="T331" s="141"/>
    </row>
    <row r="332" spans="1:21" x14ac:dyDescent="0.2">
      <c r="A332" s="136" t="s">
        <v>313</v>
      </c>
      <c r="B332" s="106"/>
      <c r="C332" s="104"/>
      <c r="D332" s="104"/>
      <c r="E332" s="104"/>
      <c r="F332" s="104"/>
      <c r="G332" s="104"/>
      <c r="H332" s="104"/>
      <c r="I332" s="104"/>
      <c r="J332" s="104"/>
      <c r="K332" s="104"/>
      <c r="L332" s="108"/>
      <c r="M332" s="111"/>
      <c r="N332" s="111"/>
      <c r="O332" s="111"/>
      <c r="P332" s="111"/>
      <c r="Q332" s="111"/>
      <c r="R332" s="141" t="s">
        <v>314</v>
      </c>
      <c r="S332" s="141" t="s">
        <v>315</v>
      </c>
      <c r="T332" s="141" t="s">
        <v>535</v>
      </c>
    </row>
    <row r="333" spans="1:21" x14ac:dyDescent="0.2">
      <c r="A333" s="136" t="s">
        <v>342</v>
      </c>
      <c r="B333" s="106"/>
      <c r="C333" s="104"/>
      <c r="D333" s="104"/>
      <c r="E333" s="104"/>
      <c r="F333" s="104"/>
      <c r="G333" s="104"/>
      <c r="H333" s="104"/>
      <c r="I333" s="104"/>
      <c r="J333" s="104"/>
      <c r="K333" s="104"/>
      <c r="L333" s="108"/>
      <c r="M333" s="111"/>
      <c r="N333" s="111"/>
      <c r="O333" s="111"/>
      <c r="P333" s="111"/>
      <c r="Q333" s="111"/>
      <c r="R333" s="141">
        <v>35133</v>
      </c>
      <c r="S333" s="141" t="s">
        <v>343</v>
      </c>
      <c r="T333" s="141"/>
    </row>
    <row r="334" spans="1:21" x14ac:dyDescent="0.2">
      <c r="A334" s="136" t="s">
        <v>227</v>
      </c>
      <c r="B334" s="106"/>
      <c r="C334" s="104"/>
      <c r="D334" s="104"/>
      <c r="E334" s="104"/>
      <c r="F334" s="104"/>
      <c r="G334" s="104"/>
      <c r="H334" s="104"/>
      <c r="I334" s="104"/>
      <c r="J334" s="104"/>
      <c r="K334" s="104"/>
      <c r="L334" s="108"/>
      <c r="M334" s="111"/>
      <c r="N334" s="111"/>
      <c r="O334" s="111"/>
      <c r="P334" s="111"/>
      <c r="Q334" s="111"/>
      <c r="R334" s="141">
        <v>3774</v>
      </c>
      <c r="S334" s="141" t="s">
        <v>228</v>
      </c>
      <c r="T334" s="141" t="s">
        <v>1016</v>
      </c>
    </row>
    <row r="335" spans="1:21" x14ac:dyDescent="0.2">
      <c r="A335" s="136" t="s">
        <v>202</v>
      </c>
      <c r="B335" s="106"/>
      <c r="C335" s="104"/>
      <c r="D335" s="104"/>
      <c r="E335" s="104"/>
      <c r="F335" s="104"/>
      <c r="G335" s="104"/>
      <c r="H335" s="104"/>
      <c r="I335" s="104"/>
      <c r="J335" s="104"/>
      <c r="K335" s="104"/>
      <c r="L335" s="108"/>
      <c r="M335" s="111"/>
      <c r="N335" s="111"/>
      <c r="O335" s="111"/>
      <c r="P335" s="12"/>
      <c r="Q335" s="12"/>
      <c r="R335" s="141">
        <v>48488</v>
      </c>
      <c r="S335" s="141" t="s">
        <v>203</v>
      </c>
      <c r="T335" s="141" t="s">
        <v>522</v>
      </c>
    </row>
    <row r="336" spans="1:21" x14ac:dyDescent="0.2">
      <c r="A336" s="136" t="s">
        <v>229</v>
      </c>
      <c r="B336" s="106"/>
      <c r="C336" s="104"/>
      <c r="D336" s="104"/>
      <c r="E336" s="104"/>
      <c r="F336" s="104"/>
      <c r="G336" s="104"/>
      <c r="H336" s="104"/>
      <c r="I336" s="104"/>
      <c r="J336" s="104"/>
      <c r="K336" s="104"/>
      <c r="L336" s="108"/>
      <c r="M336" s="111"/>
      <c r="N336" s="111"/>
      <c r="O336" s="111"/>
      <c r="P336" s="12"/>
      <c r="Q336" s="12"/>
      <c r="R336" s="141">
        <v>38270</v>
      </c>
      <c r="S336" s="141" t="s">
        <v>230</v>
      </c>
      <c r="T336" s="141"/>
    </row>
    <row r="337" spans="1:20" x14ac:dyDescent="0.2">
      <c r="A337" s="136" t="s">
        <v>231</v>
      </c>
      <c r="B337" s="106"/>
      <c r="C337" s="104"/>
      <c r="D337" s="104"/>
      <c r="E337" s="104"/>
      <c r="F337" s="104"/>
      <c r="G337" s="104"/>
      <c r="H337" s="104"/>
      <c r="I337" s="104"/>
      <c r="J337" s="104"/>
      <c r="K337" s="104"/>
      <c r="L337" s="108"/>
      <c r="M337" s="111"/>
      <c r="N337" s="111"/>
      <c r="O337" s="111"/>
      <c r="P337" s="111"/>
      <c r="Q337" s="111"/>
      <c r="R337" s="141">
        <v>71290</v>
      </c>
      <c r="S337" s="141" t="s">
        <v>232</v>
      </c>
      <c r="T337" s="141"/>
    </row>
    <row r="338" spans="1:20" x14ac:dyDescent="0.2">
      <c r="A338" s="136" t="s">
        <v>316</v>
      </c>
      <c r="B338" s="106"/>
      <c r="C338" s="104"/>
      <c r="D338" s="104"/>
      <c r="E338" s="104"/>
      <c r="F338" s="104"/>
      <c r="G338" s="104"/>
      <c r="H338" s="104"/>
      <c r="I338" s="104"/>
      <c r="J338" s="104"/>
      <c r="K338" s="104"/>
      <c r="L338" s="108"/>
      <c r="M338" s="111"/>
      <c r="N338" s="111"/>
      <c r="O338" s="111"/>
      <c r="P338" s="111"/>
      <c r="Q338" s="111"/>
      <c r="R338" s="141">
        <v>85190</v>
      </c>
      <c r="S338" s="141" t="s">
        <v>317</v>
      </c>
      <c r="T338" s="141"/>
    </row>
    <row r="339" spans="1:20" x14ac:dyDescent="0.2">
      <c r="A339" s="136" t="s">
        <v>233</v>
      </c>
      <c r="B339" s="106"/>
      <c r="C339" s="104"/>
      <c r="D339" s="104"/>
      <c r="E339" s="104"/>
      <c r="F339" s="104"/>
      <c r="G339" s="104"/>
      <c r="H339" s="104"/>
      <c r="I339" s="104"/>
      <c r="J339" s="104"/>
      <c r="K339" s="104"/>
      <c r="L339" s="108"/>
      <c r="M339" s="111"/>
      <c r="N339" s="111"/>
      <c r="O339" s="111"/>
      <c r="P339" s="12"/>
      <c r="Q339" s="12"/>
      <c r="R339" s="141">
        <v>81340</v>
      </c>
      <c r="S339" s="141" t="s">
        <v>234</v>
      </c>
      <c r="T339" s="141"/>
    </row>
    <row r="340" spans="1:20" x14ac:dyDescent="0.2">
      <c r="A340" s="136" t="s">
        <v>318</v>
      </c>
      <c r="B340" s="106"/>
      <c r="C340" s="104"/>
      <c r="D340" s="104"/>
      <c r="E340" s="104"/>
      <c r="F340" s="104"/>
      <c r="G340" s="104"/>
      <c r="H340" s="104"/>
      <c r="I340" s="104"/>
      <c r="J340" s="104"/>
      <c r="K340" s="104"/>
      <c r="L340" s="108"/>
      <c r="M340" s="111"/>
      <c r="N340" s="111"/>
      <c r="O340" s="111"/>
      <c r="P340" s="12"/>
      <c r="Q340" s="12"/>
      <c r="R340" s="141">
        <v>24450</v>
      </c>
      <c r="S340" s="141" t="s">
        <v>319</v>
      </c>
      <c r="T340" s="141"/>
    </row>
    <row r="341" spans="1:20" x14ac:dyDescent="0.2">
      <c r="A341" s="136" t="s">
        <v>235</v>
      </c>
      <c r="B341" s="106"/>
      <c r="C341" s="104"/>
      <c r="D341" s="104"/>
      <c r="E341" s="104"/>
      <c r="F341" s="104"/>
      <c r="G341" s="104"/>
      <c r="H341" s="104"/>
      <c r="I341" s="104"/>
      <c r="J341" s="104"/>
      <c r="K341" s="104"/>
      <c r="L341" s="108"/>
      <c r="M341" s="111"/>
      <c r="N341" s="111"/>
      <c r="O341" s="111"/>
      <c r="P341" s="12"/>
      <c r="Q341" s="12"/>
      <c r="R341" s="141">
        <v>24120</v>
      </c>
      <c r="S341" s="141" t="s">
        <v>236</v>
      </c>
      <c r="T341" s="141"/>
    </row>
    <row r="342" spans="1:20" x14ac:dyDescent="0.2">
      <c r="A342" s="136" t="s">
        <v>237</v>
      </c>
      <c r="B342" s="106"/>
      <c r="C342" s="104"/>
      <c r="D342" s="104"/>
      <c r="E342" s="104"/>
      <c r="F342" s="104"/>
      <c r="G342" s="104"/>
      <c r="H342" s="104"/>
      <c r="I342" s="104"/>
      <c r="J342" s="104"/>
      <c r="K342" s="104"/>
      <c r="L342" s="108"/>
      <c r="M342" s="111"/>
      <c r="N342" s="111"/>
      <c r="O342" s="111"/>
      <c r="P342" s="12"/>
      <c r="Q342" s="12"/>
      <c r="R342" s="141">
        <v>63203</v>
      </c>
      <c r="S342" s="141" t="s">
        <v>245</v>
      </c>
      <c r="T342" s="141"/>
    </row>
    <row r="343" spans="1:20" x14ac:dyDescent="0.2">
      <c r="A343" s="136" t="s">
        <v>204</v>
      </c>
      <c r="B343" s="106"/>
      <c r="C343" s="104"/>
      <c r="D343" s="104"/>
      <c r="E343" s="104"/>
      <c r="F343" s="104"/>
      <c r="G343" s="104"/>
      <c r="H343" s="104"/>
      <c r="I343" s="104"/>
      <c r="J343" s="104"/>
      <c r="K343" s="104"/>
      <c r="L343" s="108"/>
      <c r="M343" s="111"/>
      <c r="N343" s="111"/>
      <c r="O343" s="111"/>
      <c r="P343" s="12"/>
      <c r="Q343" s="12"/>
      <c r="R343" s="141">
        <v>2301</v>
      </c>
      <c r="S343" s="141" t="s">
        <v>205</v>
      </c>
      <c r="T343" s="141"/>
    </row>
    <row r="344" spans="1:20" x14ac:dyDescent="0.2">
      <c r="A344" s="136" t="s">
        <v>206</v>
      </c>
      <c r="B344" s="106"/>
      <c r="C344" s="104"/>
      <c r="D344" s="104"/>
      <c r="E344" s="104"/>
      <c r="F344" s="104"/>
      <c r="G344" s="104"/>
      <c r="H344" s="104"/>
      <c r="I344" s="104"/>
      <c r="J344" s="104"/>
      <c r="K344" s="104"/>
      <c r="L344" s="108"/>
      <c r="M344" s="111"/>
      <c r="N344" s="111"/>
      <c r="O344" s="111"/>
      <c r="P344" s="12"/>
      <c r="Q344" s="12"/>
      <c r="R344" s="141">
        <v>6464</v>
      </c>
      <c r="S344" s="141" t="s">
        <v>207</v>
      </c>
      <c r="T344" s="141" t="s">
        <v>523</v>
      </c>
    </row>
    <row r="345" spans="1:20" x14ac:dyDescent="0.2">
      <c r="A345" s="136" t="s">
        <v>208</v>
      </c>
      <c r="B345" s="106"/>
      <c r="C345" s="104"/>
      <c r="D345" s="104"/>
      <c r="E345" s="104"/>
      <c r="F345" s="104"/>
      <c r="G345" s="104"/>
      <c r="H345" s="104"/>
      <c r="I345" s="104"/>
      <c r="J345" s="104"/>
      <c r="K345" s="104"/>
      <c r="L345" s="108"/>
      <c r="M345" s="111"/>
      <c r="N345" s="111"/>
      <c r="O345" s="111"/>
      <c r="P345" s="12"/>
      <c r="Q345" s="12"/>
      <c r="R345" s="141">
        <v>53190</v>
      </c>
      <c r="S345" s="141" t="s">
        <v>209</v>
      </c>
      <c r="T345" s="141"/>
    </row>
    <row r="346" spans="1:20" x14ac:dyDescent="0.2">
      <c r="A346" s="136" t="s">
        <v>357</v>
      </c>
      <c r="B346" s="106"/>
      <c r="C346" s="104"/>
      <c r="D346" s="104"/>
      <c r="E346" s="104"/>
      <c r="F346" s="104"/>
      <c r="G346" s="104"/>
      <c r="H346" s="104"/>
      <c r="I346" s="104"/>
      <c r="J346" s="104"/>
      <c r="K346" s="104"/>
      <c r="L346" s="108"/>
      <c r="M346" s="111"/>
      <c r="N346" s="111"/>
      <c r="O346" s="111"/>
      <c r="P346" s="12"/>
      <c r="Q346" s="12"/>
      <c r="R346" s="141">
        <v>67172</v>
      </c>
      <c r="S346" s="141" t="s">
        <v>356</v>
      </c>
      <c r="T346" s="141"/>
    </row>
    <row r="347" spans="1:20" x14ac:dyDescent="0.2">
      <c r="A347" s="136" t="s">
        <v>210</v>
      </c>
      <c r="B347" s="106"/>
      <c r="C347" s="104"/>
      <c r="D347" s="104"/>
      <c r="E347" s="104"/>
      <c r="F347" s="104"/>
      <c r="G347" s="104"/>
      <c r="H347" s="104"/>
      <c r="I347" s="104"/>
      <c r="J347" s="104"/>
      <c r="K347" s="104"/>
      <c r="L347" s="108"/>
      <c r="M347" s="111"/>
      <c r="N347" s="111"/>
      <c r="O347" s="111"/>
      <c r="P347" s="12"/>
      <c r="Q347" s="12"/>
      <c r="R347" s="141">
        <v>40320</v>
      </c>
      <c r="S347" s="141" t="s">
        <v>211</v>
      </c>
      <c r="T347" s="141"/>
    </row>
    <row r="348" spans="1:20" x14ac:dyDescent="0.2">
      <c r="A348" s="136" t="s">
        <v>403</v>
      </c>
      <c r="B348" s="1"/>
      <c r="C348"/>
      <c r="E348"/>
      <c r="L348" s="14"/>
      <c r="M348" s="12"/>
      <c r="N348" s="12"/>
      <c r="O348" s="12"/>
      <c r="P348" s="12"/>
      <c r="Q348" s="12"/>
      <c r="R348" s="141">
        <v>47170</v>
      </c>
      <c r="S348" s="141" t="s">
        <v>404</v>
      </c>
      <c r="T348" s="141"/>
    </row>
    <row r="349" spans="1:20" x14ac:dyDescent="0.2">
      <c r="A349" s="136" t="s">
        <v>164</v>
      </c>
      <c r="B349" s="1"/>
      <c r="C349"/>
      <c r="E349"/>
      <c r="L349" s="14"/>
      <c r="M349" s="12"/>
      <c r="N349" s="12"/>
      <c r="O349" s="12"/>
      <c r="P349" s="12"/>
      <c r="Q349" s="12"/>
      <c r="R349" s="141">
        <v>59451</v>
      </c>
      <c r="S349" s="141" t="s">
        <v>165</v>
      </c>
      <c r="T349" s="141" t="s">
        <v>1017</v>
      </c>
    </row>
    <row r="350" spans="1:20" x14ac:dyDescent="0.2">
      <c r="A350" s="136" t="s">
        <v>238</v>
      </c>
      <c r="B350" s="106"/>
      <c r="C350" s="104"/>
      <c r="D350" s="104"/>
      <c r="E350" s="104"/>
      <c r="F350" s="104"/>
      <c r="G350" s="104"/>
      <c r="H350" s="104"/>
      <c r="I350" s="104"/>
      <c r="J350" s="104"/>
      <c r="K350" s="104"/>
      <c r="L350" s="108"/>
      <c r="M350" s="111"/>
      <c r="N350" s="111"/>
      <c r="O350" s="111"/>
      <c r="P350" s="12"/>
      <c r="Q350" s="12"/>
      <c r="R350" s="141">
        <v>35502</v>
      </c>
      <c r="S350" s="141" t="s">
        <v>239</v>
      </c>
      <c r="T350" s="141"/>
    </row>
    <row r="351" spans="1:20" x14ac:dyDescent="0.2">
      <c r="A351" s="136" t="s">
        <v>405</v>
      </c>
      <c r="B351" s="106"/>
      <c r="C351" s="104"/>
      <c r="D351" s="104"/>
      <c r="E351" s="104"/>
      <c r="F351" s="104"/>
      <c r="G351" s="104"/>
      <c r="H351" s="104"/>
      <c r="I351" s="104"/>
      <c r="J351" s="104"/>
      <c r="K351" s="104"/>
      <c r="L351" s="108"/>
      <c r="M351" s="111"/>
      <c r="N351" s="111"/>
      <c r="O351" s="111"/>
      <c r="P351" s="12"/>
      <c r="Q351" s="12"/>
      <c r="R351" s="141">
        <v>78370</v>
      </c>
      <c r="S351" s="141" t="s">
        <v>406</v>
      </c>
      <c r="T351" s="141"/>
    </row>
    <row r="352" spans="1:20" x14ac:dyDescent="0.2">
      <c r="A352" s="136" t="s">
        <v>166</v>
      </c>
      <c r="B352" s="1"/>
      <c r="C352"/>
      <c r="E352"/>
      <c r="L352" s="14"/>
      <c r="M352" s="12"/>
      <c r="N352" s="12"/>
      <c r="O352" s="12"/>
      <c r="P352" s="12"/>
      <c r="Q352" s="12"/>
      <c r="R352" s="141">
        <v>53160</v>
      </c>
      <c r="S352" s="141" t="s">
        <v>167</v>
      </c>
      <c r="T352" s="141"/>
    </row>
    <row r="353" spans="1:20" x14ac:dyDescent="0.2">
      <c r="A353" s="136" t="s">
        <v>189</v>
      </c>
      <c r="B353" s="1"/>
      <c r="C353"/>
      <c r="E353"/>
      <c r="L353" s="14"/>
      <c r="M353" s="12"/>
      <c r="N353" s="12"/>
      <c r="O353" s="12"/>
      <c r="P353" s="12"/>
      <c r="Q353" s="12"/>
      <c r="R353" s="141">
        <v>58000</v>
      </c>
      <c r="S353" s="141" t="s">
        <v>190</v>
      </c>
      <c r="T353" s="141"/>
    </row>
    <row r="354" spans="1:20" x14ac:dyDescent="0.2">
      <c r="A354" s="136" t="s">
        <v>407</v>
      </c>
      <c r="B354" s="1"/>
      <c r="C354"/>
      <c r="E354"/>
      <c r="L354" s="14"/>
      <c r="M354" s="12"/>
      <c r="N354" s="12"/>
      <c r="O354" s="12"/>
      <c r="R354" s="141"/>
      <c r="S354" s="141" t="s">
        <v>408</v>
      </c>
      <c r="T354" s="141" t="s">
        <v>534</v>
      </c>
    </row>
    <row r="355" spans="1:20" x14ac:dyDescent="0.2">
      <c r="A355" s="136" t="s">
        <v>168</v>
      </c>
      <c r="B355" s="1"/>
      <c r="C355"/>
      <c r="E355"/>
      <c r="L355" s="14"/>
      <c r="M355" s="12"/>
      <c r="N355" s="12"/>
      <c r="O355" s="12"/>
      <c r="R355" s="141">
        <v>27210</v>
      </c>
      <c r="S355" s="141" t="s">
        <v>169</v>
      </c>
      <c r="T355" s="141"/>
    </row>
    <row r="356" spans="1:20" x14ac:dyDescent="0.2">
      <c r="A356" s="136" t="s">
        <v>170</v>
      </c>
      <c r="B356" s="1"/>
      <c r="C356"/>
      <c r="E356"/>
      <c r="L356" s="14"/>
      <c r="M356" s="12"/>
      <c r="N356" s="12"/>
      <c r="O356" s="12"/>
      <c r="R356" s="141">
        <v>63000</v>
      </c>
      <c r="S356" s="141" t="s">
        <v>351</v>
      </c>
      <c r="T356" s="141"/>
    </row>
    <row r="357" spans="1:20" x14ac:dyDescent="0.2">
      <c r="A357" s="136" t="s">
        <v>171</v>
      </c>
      <c r="B357" s="1"/>
      <c r="C357"/>
      <c r="E357"/>
      <c r="L357" s="14"/>
      <c r="M357" s="12"/>
      <c r="N357" s="12"/>
      <c r="O357" s="12"/>
      <c r="R357" s="141">
        <v>79700</v>
      </c>
      <c r="S357" s="141" t="s">
        <v>172</v>
      </c>
      <c r="T357" s="141"/>
    </row>
    <row r="358" spans="1:20" x14ac:dyDescent="0.2">
      <c r="A358" s="136" t="s">
        <v>173</v>
      </c>
      <c r="B358" s="1"/>
      <c r="C358"/>
      <c r="E358"/>
      <c r="L358" s="14"/>
      <c r="M358" s="12"/>
      <c r="N358" s="12"/>
      <c r="O358" s="12"/>
      <c r="R358" s="141">
        <v>28240</v>
      </c>
      <c r="S358" s="141" t="s">
        <v>174</v>
      </c>
      <c r="T358" s="141"/>
    </row>
    <row r="359" spans="1:20" x14ac:dyDescent="0.2">
      <c r="A359" s="136" t="s">
        <v>417</v>
      </c>
      <c r="B359" s="1"/>
      <c r="C359"/>
      <c r="E359"/>
      <c r="L359" s="14"/>
      <c r="M359" s="12"/>
      <c r="N359" s="12"/>
      <c r="O359" s="12"/>
      <c r="R359" s="141">
        <v>76240</v>
      </c>
      <c r="S359" s="141" t="s">
        <v>418</v>
      </c>
      <c r="T359" s="141"/>
    </row>
    <row r="360" spans="1:20" x14ac:dyDescent="0.2">
      <c r="A360" s="136" t="s">
        <v>175</v>
      </c>
      <c r="B360" s="1"/>
      <c r="C360"/>
      <c r="E360"/>
      <c r="L360" s="14"/>
      <c r="M360" s="12"/>
      <c r="N360" s="12"/>
      <c r="O360" s="12"/>
      <c r="R360" s="141">
        <v>6670</v>
      </c>
      <c r="S360" s="141" t="s">
        <v>176</v>
      </c>
      <c r="T360" s="141" t="s">
        <v>347</v>
      </c>
    </row>
    <row r="361" spans="1:20" x14ac:dyDescent="0.2">
      <c r="A361" s="136" t="s">
        <v>177</v>
      </c>
      <c r="B361" s="1"/>
      <c r="C361"/>
      <c r="E361"/>
      <c r="L361" s="14"/>
      <c r="M361" s="12"/>
      <c r="N361" s="12"/>
      <c r="O361" s="12"/>
      <c r="R361" s="141">
        <v>6001</v>
      </c>
      <c r="S361" s="141" t="s">
        <v>178</v>
      </c>
      <c r="T361" s="141" t="s">
        <v>523</v>
      </c>
    </row>
    <row r="362" spans="1:20" x14ac:dyDescent="0.2">
      <c r="A362" s="136" t="s">
        <v>179</v>
      </c>
      <c r="B362" s="1"/>
      <c r="C362"/>
      <c r="E362"/>
      <c r="L362" s="14"/>
      <c r="M362" s="12"/>
      <c r="N362" s="12"/>
      <c r="O362" s="12"/>
      <c r="R362" s="141">
        <v>79250</v>
      </c>
      <c r="S362" s="141" t="s">
        <v>180</v>
      </c>
      <c r="T362" s="141"/>
    </row>
    <row r="363" spans="1:20" x14ac:dyDescent="0.2">
      <c r="A363" s="136" t="s">
        <v>181</v>
      </c>
      <c r="B363" s="1"/>
      <c r="C363"/>
      <c r="E363"/>
      <c r="L363" s="14"/>
      <c r="M363" s="12"/>
      <c r="N363" s="12"/>
      <c r="O363" s="12"/>
      <c r="R363" s="141">
        <v>51000</v>
      </c>
      <c r="S363" s="141" t="s">
        <v>182</v>
      </c>
      <c r="T363" s="141"/>
    </row>
    <row r="364" spans="1:20" x14ac:dyDescent="0.2">
      <c r="A364" s="136" t="s">
        <v>421</v>
      </c>
      <c r="B364" s="1"/>
      <c r="C364"/>
      <c r="E364"/>
      <c r="L364" s="14"/>
      <c r="M364" s="12"/>
      <c r="N364" s="12"/>
      <c r="O364" s="12"/>
      <c r="R364" s="141">
        <v>29106</v>
      </c>
      <c r="S364" s="141" t="s">
        <v>422</v>
      </c>
      <c r="T364" s="141"/>
    </row>
    <row r="365" spans="1:20" x14ac:dyDescent="0.2">
      <c r="A365" s="136" t="s">
        <v>183</v>
      </c>
      <c r="B365" s="1"/>
      <c r="C365"/>
      <c r="E365"/>
      <c r="L365" s="14"/>
      <c r="M365" s="12"/>
      <c r="N365" s="12"/>
      <c r="O365" s="12"/>
      <c r="R365" s="141">
        <v>79160</v>
      </c>
      <c r="S365" s="141" t="s">
        <v>184</v>
      </c>
      <c r="T365" s="141"/>
    </row>
    <row r="366" spans="1:20" x14ac:dyDescent="0.2">
      <c r="A366" s="136" t="s">
        <v>185</v>
      </c>
      <c r="B366" s="1"/>
      <c r="C366"/>
      <c r="E366"/>
      <c r="L366" s="14"/>
      <c r="M366" s="12"/>
      <c r="N366" s="12"/>
      <c r="O366" s="12"/>
      <c r="R366" s="141">
        <v>12100</v>
      </c>
      <c r="S366" s="141" t="s">
        <v>186</v>
      </c>
      <c r="T366" s="141"/>
    </row>
  </sheetData>
  <autoFilter ref="A1:U258">
    <filterColumn colId="19">
      <filters>
        <filter val="IT"/>
      </filters>
    </filterColumn>
    <sortState ref="A2:U211">
      <sortCondition ref="G2:G211"/>
      <sortCondition ref="A2:A211"/>
    </sortState>
  </autoFilter>
  <sortState ref="A2:U215">
    <sortCondition ref="G2:G215"/>
    <sortCondition ref="A2:A215"/>
  </sortState>
  <phoneticPr fontId="6" type="noConversion"/>
  <hyperlinks>
    <hyperlink ref="U7" r:id="rId1"/>
    <hyperlink ref="U10" r:id="rId2"/>
    <hyperlink ref="U11" r:id="rId3"/>
    <hyperlink ref="U15" r:id="rId4"/>
    <hyperlink ref="U31" r:id="rId5"/>
    <hyperlink ref="U48" r:id="rId6"/>
    <hyperlink ref="U49" r:id="rId7"/>
    <hyperlink ref="U69" r:id="rId8"/>
    <hyperlink ref="U78" r:id="rId9"/>
    <hyperlink ref="U79" r:id="rId10"/>
    <hyperlink ref="U99" r:id="rId11"/>
    <hyperlink ref="U100" r:id="rId12"/>
    <hyperlink ref="U118" r:id="rId13"/>
    <hyperlink ref="U119" r:id="rId14"/>
    <hyperlink ref="U127" r:id="rId15"/>
    <hyperlink ref="U117" r:id="rId16"/>
    <hyperlink ref="U116" r:id="rId17"/>
    <hyperlink ref="U2" r:id="rId18"/>
    <hyperlink ref="U3" r:id="rId19"/>
    <hyperlink ref="U4" r:id="rId20"/>
    <hyperlink ref="U5" r:id="rId21"/>
    <hyperlink ref="U8" r:id="rId22"/>
    <hyperlink ref="U9" r:id="rId23"/>
    <hyperlink ref="U12" r:id="rId24"/>
    <hyperlink ref="U13" r:id="rId25"/>
    <hyperlink ref="U14" r:id="rId26"/>
    <hyperlink ref="U16" r:id="rId27"/>
    <hyperlink ref="U17" r:id="rId28"/>
    <hyperlink ref="U18" r:id="rId29"/>
    <hyperlink ref="U19" r:id="rId30"/>
    <hyperlink ref="U20" r:id="rId31"/>
    <hyperlink ref="U21" r:id="rId32"/>
    <hyperlink ref="U23" r:id="rId33"/>
    <hyperlink ref="U24" r:id="rId34"/>
    <hyperlink ref="U25" r:id="rId35"/>
    <hyperlink ref="U26" r:id="rId36"/>
    <hyperlink ref="U27" r:id="rId37"/>
    <hyperlink ref="U29" r:id="rId38"/>
    <hyperlink ref="U32" r:id="rId39"/>
    <hyperlink ref="U34" r:id="rId40"/>
    <hyperlink ref="U36" r:id="rId41"/>
    <hyperlink ref="U37" r:id="rId42"/>
    <hyperlink ref="U38" r:id="rId43"/>
    <hyperlink ref="U41" r:id="rId44"/>
    <hyperlink ref="U42" r:id="rId45"/>
    <hyperlink ref="U168" r:id="rId46"/>
    <hyperlink ref="U45" r:id="rId47"/>
    <hyperlink ref="U50" r:id="rId48"/>
    <hyperlink ref="U52" r:id="rId49"/>
    <hyperlink ref="U54" r:id="rId50"/>
    <hyperlink ref="U60" r:id="rId51"/>
    <hyperlink ref="U62" r:id="rId52"/>
    <hyperlink ref="U64" r:id="rId53"/>
    <hyperlink ref="U65" r:id="rId54"/>
    <hyperlink ref="U66" r:id="rId55"/>
    <hyperlink ref="U68" r:id="rId56"/>
    <hyperlink ref="U70" r:id="rId57"/>
    <hyperlink ref="U72" r:id="rId58"/>
    <hyperlink ref="U73" r:id="rId59"/>
    <hyperlink ref="U74" r:id="rId60"/>
    <hyperlink ref="U76" r:id="rId61"/>
    <hyperlink ref="U82" r:id="rId62"/>
    <hyperlink ref="U84" r:id="rId63"/>
    <hyperlink ref="U86" r:id="rId64"/>
    <hyperlink ref="U87" r:id="rId65"/>
    <hyperlink ref="U88" r:id="rId66"/>
    <hyperlink ref="U89" r:id="rId67"/>
    <hyperlink ref="U90" r:id="rId68"/>
    <hyperlink ref="U91" r:id="rId69"/>
    <hyperlink ref="U92" r:id="rId70"/>
    <hyperlink ref="U93" r:id="rId71"/>
    <hyperlink ref="U98" r:id="rId72"/>
    <hyperlink ref="U102" r:id="rId73"/>
    <hyperlink ref="U103" r:id="rId74"/>
    <hyperlink ref="U105" r:id="rId75"/>
    <hyperlink ref="U106" r:id="rId76"/>
    <hyperlink ref="U107" r:id="rId77"/>
    <hyperlink ref="U109" r:id="rId78"/>
    <hyperlink ref="U108" r:id="rId79"/>
    <hyperlink ref="U111" r:id="rId80"/>
    <hyperlink ref="U115" r:id="rId81"/>
    <hyperlink ref="U120" r:id="rId82"/>
    <hyperlink ref="U122" r:id="rId83"/>
    <hyperlink ref="U123" r:id="rId84"/>
    <hyperlink ref="U124" r:id="rId85"/>
    <hyperlink ref="U125" r:id="rId86"/>
    <hyperlink ref="U126" r:id="rId87"/>
    <hyperlink ref="U128" r:id="rId88"/>
    <hyperlink ref="U130" r:id="rId89"/>
    <hyperlink ref="U164" r:id="rId90"/>
    <hyperlink ref="U133" r:id="rId91"/>
    <hyperlink ref="U135" r:id="rId92"/>
    <hyperlink ref="U172" r:id="rId93"/>
    <hyperlink ref="U131" r:id="rId94"/>
    <hyperlink ref="U163" r:id="rId95"/>
    <hyperlink ref="U137" r:id="rId96"/>
    <hyperlink ref="U138" r:id="rId97"/>
    <hyperlink ref="U139" r:id="rId98"/>
    <hyperlink ref="U141" r:id="rId99"/>
    <hyperlink ref="U142" r:id="rId100"/>
    <hyperlink ref="U143" r:id="rId101"/>
    <hyperlink ref="U147" r:id="rId102"/>
    <hyperlink ref="U150" r:id="rId103"/>
    <hyperlink ref="U151" r:id="rId104"/>
    <hyperlink ref="U152" r:id="rId105"/>
    <hyperlink ref="U154" r:id="rId106"/>
    <hyperlink ref="U155" r:id="rId107"/>
    <hyperlink ref="U156" r:id="rId108"/>
    <hyperlink ref="U162" r:id="rId109"/>
    <hyperlink ref="U165" r:id="rId110"/>
    <hyperlink ref="U167" r:id="rId111"/>
    <hyperlink ref="U44" r:id="rId112"/>
    <hyperlink ref="U181" r:id="rId113"/>
    <hyperlink ref="U63" r:id="rId114"/>
    <hyperlink ref="U171" r:id="rId115"/>
    <hyperlink ref="U173" r:id="rId116"/>
    <hyperlink ref="U175" r:id="rId117"/>
    <hyperlink ref="U176" r:id="rId118"/>
    <hyperlink ref="U177" r:id="rId119"/>
    <hyperlink ref="U178" r:id="rId120"/>
    <hyperlink ref="U179" r:id="rId121"/>
    <hyperlink ref="U183" r:id="rId122"/>
    <hyperlink ref="U184" r:id="rId123"/>
    <hyperlink ref="U186" r:id="rId124"/>
    <hyperlink ref="U187" r:id="rId125"/>
    <hyperlink ref="U188" r:id="rId126"/>
    <hyperlink ref="U190" r:id="rId127"/>
    <hyperlink ref="U191" r:id="rId128"/>
    <hyperlink ref="U193" r:id="rId129"/>
    <hyperlink ref="U194" r:id="rId130"/>
    <hyperlink ref="U195" r:id="rId131"/>
    <hyperlink ref="U196" r:id="rId132"/>
    <hyperlink ref="U192" r:id="rId133"/>
    <hyperlink ref="U200" r:id="rId134"/>
    <hyperlink ref="U207" r:id="rId135"/>
    <hyperlink ref="U134" r:id="rId136"/>
    <hyperlink ref="U218" r:id="rId137"/>
    <hyperlink ref="U22" r:id="rId138" display="http://www.siloking.com/"/>
    <hyperlink ref="U121" r:id="rId139" display="http://www.ponthieuxetfils.fr/"/>
    <hyperlink ref="U39" r:id="rId140"/>
    <hyperlink ref="U170" r:id="rId141"/>
    <hyperlink ref="U158" r:id="rId142"/>
    <hyperlink ref="U144" r:id="rId143"/>
    <hyperlink ref="U145" r:id="rId144"/>
    <hyperlink ref="U148" r:id="rId145"/>
    <hyperlink ref="U174" r:id="rId146"/>
    <hyperlink ref="U28" r:id="rId147"/>
  </hyperlinks>
  <printOptions horizontalCentered="1" verticalCentered="1"/>
  <pageMargins left="0" right="0" top="0.31496062992125984" bottom="0.31496062992125984" header="0.15748031496062992" footer="0.27559055118110237"/>
  <pageSetup paperSize="9" scale="14" orientation="landscape" r:id="rId148"/>
  <headerFooter alignWithMargins="0">
    <oddHeader>&amp;LJeantil
35590 L'HERMITAGE&amp;C&amp;"Arial,Gras"&amp;12&amp;ULISTE DES CONCURRENTS&amp;R&amp;D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15"/>
  <sheetViews>
    <sheetView topLeftCell="A7" workbookViewId="0">
      <pane xSplit="9075" topLeftCell="O1"/>
      <selection activeCell="S22" sqref="S22"/>
      <selection pane="topRight" activeCell="D1" sqref="D1"/>
    </sheetView>
  </sheetViews>
  <sheetFormatPr baseColWidth="10" defaultRowHeight="12.75" x14ac:dyDescent="0.2"/>
  <cols>
    <col min="1" max="1" width="32.7109375" bestFit="1" customWidth="1"/>
    <col min="2" max="2" width="11.140625" hidden="1" customWidth="1"/>
    <col min="3" max="3" width="0" hidden="1" customWidth="1"/>
    <col min="4" max="4" width="50.7109375" bestFit="1" customWidth="1"/>
    <col min="5" max="5" width="6.28515625" bestFit="1" customWidth="1"/>
    <col min="6" max="6" width="6.42578125" hidden="1" customWidth="1"/>
    <col min="7" max="7" width="4.28515625" hidden="1" customWidth="1"/>
    <col min="8" max="8" width="8.42578125" hidden="1" customWidth="1"/>
    <col min="9" max="9" width="5.7109375" hidden="1" customWidth="1"/>
    <col min="10" max="10" width="5" hidden="1" customWidth="1"/>
    <col min="11" max="11" width="13.28515625" bestFit="1" customWidth="1"/>
    <col min="12" max="14" width="14.85546875" bestFit="1" customWidth="1"/>
    <col min="15" max="15" width="13.28515625" bestFit="1" customWidth="1"/>
    <col min="16" max="16" width="14.85546875" bestFit="1" customWidth="1"/>
    <col min="17" max="17" width="11.85546875" bestFit="1" customWidth="1"/>
    <col min="18" max="18" width="18" bestFit="1" customWidth="1"/>
    <col min="19" max="19" width="36.28515625" bestFit="1" customWidth="1"/>
    <col min="20" max="20" width="16.7109375" bestFit="1" customWidth="1"/>
  </cols>
  <sheetData>
    <row r="1" spans="1:20" ht="17.25" thickTop="1" thickBot="1" x14ac:dyDescent="0.25">
      <c r="A1" s="30" t="s">
        <v>505</v>
      </c>
      <c r="B1" s="31" t="s">
        <v>503</v>
      </c>
      <c r="C1" s="31" t="s">
        <v>504</v>
      </c>
      <c r="D1" s="32" t="s">
        <v>255</v>
      </c>
      <c r="E1" s="32" t="s">
        <v>513</v>
      </c>
      <c r="F1" s="32" t="s">
        <v>341</v>
      </c>
      <c r="G1" s="32" t="s">
        <v>340</v>
      </c>
      <c r="H1" s="32" t="s">
        <v>489</v>
      </c>
      <c r="I1" s="32" t="s">
        <v>339</v>
      </c>
      <c r="J1" s="32" t="s">
        <v>488</v>
      </c>
      <c r="K1" s="33" t="s">
        <v>338</v>
      </c>
      <c r="L1" s="33" t="s">
        <v>123</v>
      </c>
      <c r="M1" s="33" t="s">
        <v>120</v>
      </c>
      <c r="N1" s="33" t="s">
        <v>124</v>
      </c>
      <c r="O1" s="33" t="s">
        <v>121</v>
      </c>
      <c r="P1" s="33" t="s">
        <v>122</v>
      </c>
      <c r="Q1" s="33" t="s">
        <v>106</v>
      </c>
      <c r="R1" s="34" t="s">
        <v>241</v>
      </c>
      <c r="S1" s="32" t="s">
        <v>487</v>
      </c>
      <c r="T1" s="35" t="s">
        <v>486</v>
      </c>
    </row>
    <row r="2" spans="1:20" ht="15.75" x14ac:dyDescent="0.2">
      <c r="A2" s="20"/>
      <c r="B2" s="21"/>
      <c r="C2" s="21"/>
      <c r="D2" s="47" t="s">
        <v>342</v>
      </c>
      <c r="E2" s="48" t="s">
        <v>490</v>
      </c>
      <c r="F2" s="42" t="s">
        <v>490</v>
      </c>
      <c r="G2" s="42"/>
      <c r="H2" s="42"/>
      <c r="I2" s="42"/>
      <c r="J2" s="42"/>
      <c r="K2" s="43"/>
      <c r="L2" s="43"/>
      <c r="M2" s="43">
        <v>3886045</v>
      </c>
      <c r="N2" s="43">
        <v>75034</v>
      </c>
      <c r="O2" s="43">
        <v>4002958</v>
      </c>
      <c r="P2" s="43">
        <v>56326</v>
      </c>
      <c r="Q2" s="44" t="s">
        <v>117</v>
      </c>
      <c r="R2" s="45">
        <v>35133</v>
      </c>
      <c r="S2" s="45" t="s">
        <v>343</v>
      </c>
      <c r="T2" s="46"/>
    </row>
    <row r="3" spans="1:20" ht="15.75" x14ac:dyDescent="0.2">
      <c r="A3" s="20"/>
      <c r="B3" s="21"/>
      <c r="C3" s="21"/>
      <c r="D3" s="47" t="s">
        <v>202</v>
      </c>
      <c r="E3" s="48" t="s">
        <v>490</v>
      </c>
      <c r="F3" s="42"/>
      <c r="G3" s="42"/>
      <c r="H3" s="42"/>
      <c r="I3" s="42"/>
      <c r="J3" s="42"/>
      <c r="K3" s="43"/>
      <c r="L3" s="43"/>
      <c r="M3" s="43">
        <v>14000000</v>
      </c>
      <c r="N3" s="43"/>
      <c r="O3" s="43">
        <v>15000000</v>
      </c>
      <c r="P3" s="43"/>
      <c r="Q3" s="44">
        <v>130</v>
      </c>
      <c r="R3" s="45">
        <v>48488</v>
      </c>
      <c r="S3" s="45" t="s">
        <v>203</v>
      </c>
      <c r="T3" s="46" t="s">
        <v>365</v>
      </c>
    </row>
    <row r="4" spans="1:20" ht="15.75" x14ac:dyDescent="0.2">
      <c r="A4" s="28"/>
      <c r="B4" s="29"/>
      <c r="C4" s="29"/>
      <c r="D4" s="73" t="s">
        <v>264</v>
      </c>
      <c r="E4" s="74" t="s">
        <v>490</v>
      </c>
      <c r="F4" s="74" t="s">
        <v>490</v>
      </c>
      <c r="G4" s="74" t="s">
        <v>490</v>
      </c>
      <c r="H4" s="74" t="s">
        <v>490</v>
      </c>
      <c r="I4" s="74" t="s">
        <v>490</v>
      </c>
      <c r="J4" s="74"/>
      <c r="K4" s="76"/>
      <c r="L4" s="76"/>
      <c r="M4" s="76"/>
      <c r="N4" s="76"/>
      <c r="O4" s="76"/>
      <c r="P4" s="76"/>
      <c r="Q4" s="77"/>
      <c r="R4" s="78">
        <v>9195</v>
      </c>
      <c r="S4" s="78" t="s">
        <v>265</v>
      </c>
      <c r="T4" s="79" t="s">
        <v>400</v>
      </c>
    </row>
    <row r="5" spans="1:20" ht="15.75" x14ac:dyDescent="0.2">
      <c r="A5" s="28"/>
      <c r="B5" s="29"/>
      <c r="C5" s="29"/>
      <c r="D5" s="88" t="s">
        <v>204</v>
      </c>
      <c r="E5" s="75" t="s">
        <v>490</v>
      </c>
      <c r="F5" s="74"/>
      <c r="G5" s="74"/>
      <c r="H5" s="74"/>
      <c r="I5" s="74"/>
      <c r="J5" s="74"/>
      <c r="K5" s="76"/>
      <c r="L5" s="76">
        <v>19424</v>
      </c>
      <c r="M5" s="76">
        <v>3101171</v>
      </c>
      <c r="N5" s="76">
        <v>-735849</v>
      </c>
      <c r="O5" s="90"/>
      <c r="P5" s="90"/>
      <c r="Q5" s="77" t="s">
        <v>118</v>
      </c>
      <c r="R5" s="91">
        <v>2301</v>
      </c>
      <c r="S5" s="78" t="s">
        <v>205</v>
      </c>
      <c r="T5" s="79"/>
    </row>
    <row r="6" spans="1:20" ht="15.75" x14ac:dyDescent="0.2">
      <c r="A6" s="20"/>
      <c r="B6" s="21"/>
      <c r="C6" s="21"/>
      <c r="D6" s="47" t="s">
        <v>401</v>
      </c>
      <c r="E6" s="48" t="s">
        <v>490</v>
      </c>
      <c r="F6" s="42" t="s">
        <v>490</v>
      </c>
      <c r="G6" s="42"/>
      <c r="H6" s="42"/>
      <c r="I6" s="42"/>
      <c r="J6" s="42"/>
      <c r="K6" s="43"/>
      <c r="L6" s="43"/>
      <c r="M6" s="43">
        <v>6106740</v>
      </c>
      <c r="N6" s="43">
        <v>6380</v>
      </c>
      <c r="O6" s="43">
        <v>6264756</v>
      </c>
      <c r="P6" s="43">
        <v>98929</v>
      </c>
      <c r="Q6" s="44" t="s">
        <v>119</v>
      </c>
      <c r="R6" s="45">
        <v>19460</v>
      </c>
      <c r="S6" s="45" t="s">
        <v>402</v>
      </c>
      <c r="T6" s="46"/>
    </row>
    <row r="7" spans="1:20" ht="15.75" x14ac:dyDescent="0.2">
      <c r="A7" s="20"/>
      <c r="B7" s="21"/>
      <c r="C7" s="21"/>
      <c r="D7" s="47" t="s">
        <v>162</v>
      </c>
      <c r="E7" s="48" t="s">
        <v>490</v>
      </c>
      <c r="F7" s="42" t="s">
        <v>490</v>
      </c>
      <c r="G7" s="42"/>
      <c r="H7" s="42"/>
      <c r="I7" s="42"/>
      <c r="J7" s="42"/>
      <c r="K7" s="43">
        <v>5236581</v>
      </c>
      <c r="L7" s="43">
        <v>537113</v>
      </c>
      <c r="M7" s="43">
        <v>3243776</v>
      </c>
      <c r="N7" s="43">
        <v>38256</v>
      </c>
      <c r="O7" s="43">
        <v>2708542</v>
      </c>
      <c r="P7" s="43">
        <v>-9008</v>
      </c>
      <c r="Q7" s="44">
        <v>11</v>
      </c>
      <c r="R7" s="45">
        <v>35137</v>
      </c>
      <c r="S7" s="45" t="s">
        <v>163</v>
      </c>
      <c r="T7" s="46"/>
    </row>
    <row r="8" spans="1:20" ht="15.75" x14ac:dyDescent="0.2">
      <c r="A8" s="28"/>
      <c r="B8" s="21"/>
      <c r="C8" s="21"/>
      <c r="D8" s="47" t="s">
        <v>187</v>
      </c>
      <c r="E8" s="48" t="s">
        <v>490</v>
      </c>
      <c r="F8" s="42" t="s">
        <v>490</v>
      </c>
      <c r="G8" s="48"/>
      <c r="H8" s="48"/>
      <c r="I8" s="48"/>
      <c r="J8" s="48"/>
      <c r="K8" s="43"/>
      <c r="L8" s="43"/>
      <c r="M8" s="43">
        <v>10779520</v>
      </c>
      <c r="N8" s="43">
        <v>186996</v>
      </c>
      <c r="O8" s="43">
        <v>14961803</v>
      </c>
      <c r="P8" s="43">
        <v>316909</v>
      </c>
      <c r="Q8" s="44"/>
      <c r="R8" s="45">
        <v>36042</v>
      </c>
      <c r="S8" s="45" t="s">
        <v>188</v>
      </c>
      <c r="T8" s="46" t="s">
        <v>344</v>
      </c>
    </row>
    <row r="9" spans="1:20" ht="15.75" x14ac:dyDescent="0.2">
      <c r="A9" s="20"/>
      <c r="B9" s="21"/>
      <c r="C9" s="21"/>
      <c r="D9" s="41" t="s">
        <v>471</v>
      </c>
      <c r="E9" s="42" t="s">
        <v>490</v>
      </c>
      <c r="F9" s="42" t="s">
        <v>490</v>
      </c>
      <c r="G9" s="42"/>
      <c r="H9" s="42"/>
      <c r="I9" s="42"/>
      <c r="J9" s="42"/>
      <c r="K9" s="43">
        <v>8817000</v>
      </c>
      <c r="L9" s="43">
        <v>1048000</v>
      </c>
      <c r="M9" s="43">
        <v>9116056</v>
      </c>
      <c r="N9" s="43">
        <v>482178</v>
      </c>
      <c r="O9" s="43"/>
      <c r="P9" s="43"/>
      <c r="Q9" s="44" t="s">
        <v>108</v>
      </c>
      <c r="R9" s="45">
        <v>86170</v>
      </c>
      <c r="S9" s="45" t="s">
        <v>472</v>
      </c>
      <c r="T9" s="46"/>
    </row>
    <row r="10" spans="1:20" ht="15.75" x14ac:dyDescent="0.2">
      <c r="A10" s="28"/>
      <c r="B10" s="21"/>
      <c r="C10" s="21"/>
      <c r="D10" s="47" t="s">
        <v>409</v>
      </c>
      <c r="E10" s="48" t="s">
        <v>490</v>
      </c>
      <c r="F10" s="42" t="s">
        <v>490</v>
      </c>
      <c r="G10" s="42"/>
      <c r="H10" s="42"/>
      <c r="I10" s="42"/>
      <c r="J10" s="42"/>
      <c r="K10" s="43">
        <v>3043045</v>
      </c>
      <c r="L10" s="43">
        <v>-73910</v>
      </c>
      <c r="M10" s="43">
        <v>2776517</v>
      </c>
      <c r="N10" s="43">
        <v>-66906</v>
      </c>
      <c r="O10" s="43">
        <v>4009759</v>
      </c>
      <c r="P10" s="43">
        <v>-46853</v>
      </c>
      <c r="Q10" s="44">
        <v>14</v>
      </c>
      <c r="R10" s="45">
        <v>25018</v>
      </c>
      <c r="S10" s="45" t="s">
        <v>410</v>
      </c>
      <c r="T10" s="46" t="s">
        <v>344</v>
      </c>
    </row>
    <row r="11" spans="1:20" ht="15.75" x14ac:dyDescent="0.2">
      <c r="A11" s="20"/>
      <c r="B11" s="21"/>
      <c r="C11" s="21"/>
      <c r="D11" s="47" t="s">
        <v>324</v>
      </c>
      <c r="E11" s="48" t="s">
        <v>490</v>
      </c>
      <c r="F11" s="42" t="s">
        <v>490</v>
      </c>
      <c r="G11" s="42"/>
      <c r="H11" s="42"/>
      <c r="I11" s="42"/>
      <c r="J11" s="42"/>
      <c r="K11" s="43"/>
      <c r="L11" s="43"/>
      <c r="M11" s="43"/>
      <c r="N11" s="43"/>
      <c r="O11" s="43"/>
      <c r="P11" s="43"/>
      <c r="Q11" s="44"/>
      <c r="R11" s="45">
        <v>45801</v>
      </c>
      <c r="S11" s="45" t="s">
        <v>325</v>
      </c>
      <c r="T11" s="46"/>
    </row>
    <row r="12" spans="1:20" ht="15.75" x14ac:dyDescent="0.2">
      <c r="A12" s="20" t="s">
        <v>508</v>
      </c>
      <c r="B12" s="21"/>
      <c r="C12" s="21"/>
      <c r="D12" s="47" t="s">
        <v>514</v>
      </c>
      <c r="E12" s="48" t="s">
        <v>490</v>
      </c>
      <c r="F12" s="42" t="s">
        <v>490</v>
      </c>
      <c r="G12" s="42" t="s">
        <v>490</v>
      </c>
      <c r="H12" s="42"/>
      <c r="I12" s="42"/>
      <c r="J12" s="42"/>
      <c r="K12" s="43">
        <v>15036000</v>
      </c>
      <c r="L12" s="43">
        <v>197326</v>
      </c>
      <c r="M12" s="43">
        <v>15070000</v>
      </c>
      <c r="N12" s="43">
        <v>411384</v>
      </c>
      <c r="O12" s="43">
        <v>16007000</v>
      </c>
      <c r="P12" s="43">
        <v>569692</v>
      </c>
      <c r="Q12" s="44">
        <v>102</v>
      </c>
      <c r="R12" s="49">
        <v>35590</v>
      </c>
      <c r="S12" s="45" t="s">
        <v>515</v>
      </c>
      <c r="T12" s="46"/>
    </row>
    <row r="13" spans="1:20" ht="15.75" x14ac:dyDescent="0.2">
      <c r="A13" s="28"/>
      <c r="B13" s="21"/>
      <c r="C13" s="21"/>
      <c r="D13" s="41" t="s">
        <v>476</v>
      </c>
      <c r="E13" s="42" t="s">
        <v>490</v>
      </c>
      <c r="F13" s="42" t="s">
        <v>490</v>
      </c>
      <c r="G13" s="42" t="s">
        <v>490</v>
      </c>
      <c r="H13" s="42"/>
      <c r="I13" s="42" t="s">
        <v>490</v>
      </c>
      <c r="J13" s="42" t="s">
        <v>490</v>
      </c>
      <c r="K13" s="43"/>
      <c r="L13" s="43"/>
      <c r="M13" s="43">
        <v>8540858</v>
      </c>
      <c r="N13" s="43">
        <v>46325</v>
      </c>
      <c r="O13" s="43">
        <v>7902016</v>
      </c>
      <c r="P13" s="43">
        <v>47783</v>
      </c>
      <c r="Q13" s="44" t="s">
        <v>107</v>
      </c>
      <c r="R13" s="45">
        <v>41008</v>
      </c>
      <c r="S13" s="45" t="s">
        <v>477</v>
      </c>
      <c r="T13" s="46"/>
    </row>
    <row r="14" spans="1:20" ht="15.75" x14ac:dyDescent="0.2">
      <c r="A14" s="22"/>
      <c r="B14" s="21"/>
      <c r="C14" s="23"/>
      <c r="D14" s="47" t="s">
        <v>480</v>
      </c>
      <c r="E14" s="48" t="s">
        <v>490</v>
      </c>
      <c r="F14" s="48" t="s">
        <v>490</v>
      </c>
      <c r="G14" s="48" t="s">
        <v>490</v>
      </c>
      <c r="H14" s="48" t="s">
        <v>490</v>
      </c>
      <c r="I14" s="48"/>
      <c r="J14" s="48"/>
      <c r="K14" s="54"/>
      <c r="L14" s="54"/>
      <c r="M14" s="54"/>
      <c r="N14" s="54"/>
      <c r="O14" s="54"/>
      <c r="P14" s="54"/>
      <c r="Q14" s="55"/>
      <c r="R14" s="57">
        <v>17465</v>
      </c>
      <c r="S14" s="57" t="s">
        <v>481</v>
      </c>
      <c r="T14" s="58" t="s">
        <v>400</v>
      </c>
    </row>
    <row r="15" spans="1:20" ht="15.75" x14ac:dyDescent="0.2">
      <c r="A15" s="20"/>
      <c r="B15" s="21"/>
      <c r="C15" s="21"/>
      <c r="D15" s="47" t="s">
        <v>411</v>
      </c>
      <c r="E15" s="48" t="s">
        <v>490</v>
      </c>
      <c r="F15" s="42"/>
      <c r="G15" s="42"/>
      <c r="H15" s="42"/>
      <c r="I15" s="42"/>
      <c r="J15" s="42"/>
      <c r="K15" s="43">
        <v>7096045</v>
      </c>
      <c r="L15" s="43">
        <v>-75947</v>
      </c>
      <c r="M15" s="43">
        <v>7449070</v>
      </c>
      <c r="N15" s="43">
        <v>34855</v>
      </c>
      <c r="O15" s="52"/>
      <c r="P15" s="52"/>
      <c r="Q15" s="44">
        <v>12</v>
      </c>
      <c r="R15" s="45">
        <v>35120</v>
      </c>
      <c r="S15" s="45" t="s">
        <v>412</v>
      </c>
      <c r="T15" s="46"/>
    </row>
    <row r="16" spans="1:20" ht="15.75" x14ac:dyDescent="0.2">
      <c r="A16" s="84" t="s">
        <v>337</v>
      </c>
      <c r="B16" s="21"/>
      <c r="C16" s="21"/>
      <c r="D16" s="47" t="s">
        <v>337</v>
      </c>
      <c r="E16" s="48" t="s">
        <v>490</v>
      </c>
      <c r="F16" s="42" t="s">
        <v>490</v>
      </c>
      <c r="G16" s="42"/>
      <c r="H16" s="42"/>
      <c r="I16" s="42"/>
      <c r="J16" s="42"/>
      <c r="K16" s="43">
        <v>33751000</v>
      </c>
      <c r="L16" s="43">
        <v>1396000</v>
      </c>
      <c r="M16" s="43">
        <v>36641000</v>
      </c>
      <c r="N16" s="43">
        <v>2064000</v>
      </c>
      <c r="O16" s="52"/>
      <c r="P16" s="52"/>
      <c r="Q16" s="44">
        <v>172</v>
      </c>
      <c r="R16" s="45">
        <v>85260</v>
      </c>
      <c r="S16" s="45" t="s">
        <v>291</v>
      </c>
      <c r="T16" s="46"/>
    </row>
    <row r="17" spans="1:20" ht="15.75" x14ac:dyDescent="0.2">
      <c r="A17" s="20"/>
      <c r="B17" s="21"/>
      <c r="C17" s="21"/>
      <c r="D17" s="47" t="s">
        <v>195</v>
      </c>
      <c r="E17" s="48" t="s">
        <v>490</v>
      </c>
      <c r="F17" s="42" t="s">
        <v>490</v>
      </c>
      <c r="G17" s="42"/>
      <c r="H17" s="42"/>
      <c r="I17" s="42"/>
      <c r="J17" s="42"/>
      <c r="K17" s="43">
        <v>19341154</v>
      </c>
      <c r="L17" s="43">
        <v>326779</v>
      </c>
      <c r="M17" s="43">
        <v>19664508</v>
      </c>
      <c r="N17" s="43">
        <v>393142</v>
      </c>
      <c r="O17" s="52"/>
      <c r="P17" s="43"/>
      <c r="Q17" s="44">
        <v>178</v>
      </c>
      <c r="R17" s="45">
        <v>85130</v>
      </c>
      <c r="S17" s="45" t="s">
        <v>196</v>
      </c>
      <c r="T17" s="46"/>
    </row>
    <row r="18" spans="1:20" ht="15.75" x14ac:dyDescent="0.2">
      <c r="A18" s="20"/>
      <c r="B18" s="21" t="s">
        <v>512</v>
      </c>
      <c r="C18" s="21"/>
      <c r="D18" s="47" t="s">
        <v>415</v>
      </c>
      <c r="E18" s="48" t="s">
        <v>490</v>
      </c>
      <c r="F18" s="42"/>
      <c r="G18" s="42"/>
      <c r="H18" s="42"/>
      <c r="I18" s="42"/>
      <c r="J18" s="42"/>
      <c r="K18" s="43">
        <v>12450832</v>
      </c>
      <c r="L18" s="43"/>
      <c r="M18" s="43">
        <v>14512948</v>
      </c>
      <c r="N18" s="43"/>
      <c r="O18" s="43">
        <v>18799528</v>
      </c>
      <c r="P18" s="43"/>
      <c r="Q18" s="44">
        <v>83</v>
      </c>
      <c r="R18" s="45">
        <v>84529</v>
      </c>
      <c r="S18" s="45" t="s">
        <v>416</v>
      </c>
      <c r="T18" s="46" t="s">
        <v>365</v>
      </c>
    </row>
    <row r="19" spans="1:20" ht="15.75" x14ac:dyDescent="0.2">
      <c r="A19" s="20"/>
      <c r="B19" s="21"/>
      <c r="C19" s="21"/>
      <c r="D19" s="47" t="s">
        <v>417</v>
      </c>
      <c r="E19" s="48" t="s">
        <v>490</v>
      </c>
      <c r="F19" s="42"/>
      <c r="G19" s="42"/>
      <c r="H19" s="42"/>
      <c r="I19" s="42"/>
      <c r="J19" s="42"/>
      <c r="K19" s="43"/>
      <c r="L19" s="43"/>
      <c r="M19" s="43">
        <v>1058646</v>
      </c>
      <c r="N19" s="43">
        <v>37842</v>
      </c>
      <c r="O19" s="43">
        <v>1608655</v>
      </c>
      <c r="P19" s="43">
        <v>-99316</v>
      </c>
      <c r="Q19" s="44">
        <v>3</v>
      </c>
      <c r="R19" s="45">
        <v>76240</v>
      </c>
      <c r="S19" s="45" t="s">
        <v>418</v>
      </c>
      <c r="T19" s="46"/>
    </row>
    <row r="20" spans="1:20" ht="15.75" x14ac:dyDescent="0.2">
      <c r="A20" s="20"/>
      <c r="B20" s="21"/>
      <c r="C20" s="21"/>
      <c r="D20" s="47" t="s">
        <v>419</v>
      </c>
      <c r="E20" s="48" t="s">
        <v>490</v>
      </c>
      <c r="F20" s="42" t="s">
        <v>490</v>
      </c>
      <c r="G20" s="42"/>
      <c r="H20" s="42"/>
      <c r="I20" s="42"/>
      <c r="J20" s="42"/>
      <c r="K20" s="43">
        <v>4074693</v>
      </c>
      <c r="L20" s="43">
        <v>-231924</v>
      </c>
      <c r="M20" s="43">
        <v>4263404</v>
      </c>
      <c r="N20" s="43">
        <v>-169814</v>
      </c>
      <c r="O20" s="43">
        <v>4237915</v>
      </c>
      <c r="P20" s="43">
        <v>-113317</v>
      </c>
      <c r="Q20" s="44">
        <v>20</v>
      </c>
      <c r="R20" s="45">
        <v>46040</v>
      </c>
      <c r="S20" s="45" t="s">
        <v>420</v>
      </c>
      <c r="T20" s="46" t="s">
        <v>344</v>
      </c>
    </row>
    <row r="21" spans="1:20" ht="15.75" x14ac:dyDescent="0.2">
      <c r="A21" s="20"/>
      <c r="B21" s="21"/>
      <c r="C21" s="21"/>
      <c r="D21" s="47" t="s">
        <v>423</v>
      </c>
      <c r="E21" s="48" t="s">
        <v>490</v>
      </c>
      <c r="F21" s="42"/>
      <c r="G21" s="42"/>
      <c r="H21" s="42"/>
      <c r="I21" s="42"/>
      <c r="J21" s="42"/>
      <c r="K21" s="43"/>
      <c r="L21" s="43"/>
      <c r="M21" s="43">
        <v>5425686</v>
      </c>
      <c r="N21" s="43">
        <v>5021</v>
      </c>
      <c r="O21" s="43">
        <v>5790000</v>
      </c>
      <c r="P21" s="43"/>
      <c r="Q21" s="44">
        <v>10</v>
      </c>
      <c r="R21" s="45">
        <v>35440</v>
      </c>
      <c r="S21" s="45" t="s">
        <v>424</v>
      </c>
      <c r="T21" s="46"/>
    </row>
    <row r="22" spans="1:20" ht="15.75" x14ac:dyDescent="0.2">
      <c r="A22" s="20"/>
      <c r="B22" s="21"/>
      <c r="C22" s="21"/>
      <c r="D22" s="47" t="s">
        <v>457</v>
      </c>
      <c r="E22" s="48" t="s">
        <v>490</v>
      </c>
      <c r="F22" s="48"/>
      <c r="G22" s="48"/>
      <c r="H22" s="48"/>
      <c r="I22" s="48"/>
      <c r="J22" s="48"/>
      <c r="K22" s="43"/>
      <c r="L22" s="43"/>
      <c r="M22" s="43"/>
      <c r="N22" s="43"/>
      <c r="O22" s="43"/>
      <c r="P22" s="43"/>
      <c r="Q22" s="44"/>
      <c r="R22" s="45">
        <v>35470</v>
      </c>
      <c r="S22" s="45" t="s">
        <v>458</v>
      </c>
      <c r="T22" s="46"/>
    </row>
    <row r="23" spans="1:20" ht="15.75" x14ac:dyDescent="0.2">
      <c r="A23" s="20"/>
      <c r="B23" s="21"/>
      <c r="C23" s="21"/>
      <c r="D23" s="47" t="s">
        <v>459</v>
      </c>
      <c r="E23" s="48" t="s">
        <v>490</v>
      </c>
      <c r="F23" s="42"/>
      <c r="G23" s="42"/>
      <c r="H23" s="42"/>
      <c r="I23" s="42"/>
      <c r="J23" s="42"/>
      <c r="K23" s="43"/>
      <c r="L23" s="43"/>
      <c r="M23" s="43"/>
      <c r="N23" s="43"/>
      <c r="O23" s="43">
        <v>4518998</v>
      </c>
      <c r="P23" s="43"/>
      <c r="Q23" s="44">
        <v>30</v>
      </c>
      <c r="R23" s="45">
        <v>26845</v>
      </c>
      <c r="S23" s="45" t="s">
        <v>460</v>
      </c>
      <c r="T23" s="46" t="s">
        <v>344</v>
      </c>
    </row>
    <row r="24" spans="1:20" ht="15.75" x14ac:dyDescent="0.2">
      <c r="A24" s="20"/>
      <c r="B24" s="21"/>
      <c r="C24" s="21"/>
      <c r="D24" s="47" t="s">
        <v>250</v>
      </c>
      <c r="E24" s="48" t="s">
        <v>490</v>
      </c>
      <c r="F24" s="42"/>
      <c r="G24" s="42" t="s">
        <v>490</v>
      </c>
      <c r="H24" s="42" t="s">
        <v>490</v>
      </c>
      <c r="I24" s="42"/>
      <c r="J24" s="42"/>
      <c r="K24" s="43"/>
      <c r="L24" s="43"/>
      <c r="M24" s="43"/>
      <c r="N24" s="43"/>
      <c r="O24" s="43"/>
      <c r="P24" s="43"/>
      <c r="Q24" s="44"/>
      <c r="R24" s="45"/>
      <c r="S24" s="45"/>
      <c r="T24" s="46"/>
    </row>
    <row r="25" spans="1:20" ht="15.75" x14ac:dyDescent="0.2">
      <c r="A25" s="20"/>
      <c r="B25" s="21"/>
      <c r="C25" s="21"/>
      <c r="D25" s="47" t="s">
        <v>464</v>
      </c>
      <c r="E25" s="48" t="s">
        <v>490</v>
      </c>
      <c r="F25" s="42"/>
      <c r="G25" s="42"/>
      <c r="H25" s="42"/>
      <c r="I25" s="42"/>
      <c r="J25" s="42"/>
      <c r="K25" s="54">
        <v>679673</v>
      </c>
      <c r="L25" s="54">
        <v>134825</v>
      </c>
      <c r="M25" s="54">
        <v>717116</v>
      </c>
      <c r="N25" s="54">
        <v>90314</v>
      </c>
      <c r="O25" s="54"/>
      <c r="P25" s="54"/>
      <c r="Q25" s="55">
        <v>8</v>
      </c>
      <c r="R25" s="57">
        <v>22400</v>
      </c>
      <c r="S25" s="57" t="s">
        <v>465</v>
      </c>
      <c r="T25" s="58" t="s">
        <v>400</v>
      </c>
    </row>
    <row r="26" spans="1:20" ht="16.5" thickBot="1" x14ac:dyDescent="0.25">
      <c r="A26" s="26"/>
      <c r="B26" s="27"/>
      <c r="C26" s="27"/>
      <c r="D26" s="66" t="s">
        <v>212</v>
      </c>
      <c r="E26" s="67" t="s">
        <v>490</v>
      </c>
      <c r="F26" s="68"/>
      <c r="G26" s="68"/>
      <c r="H26" s="68"/>
      <c r="I26" s="68"/>
      <c r="J26" s="68"/>
      <c r="K26" s="69"/>
      <c r="L26" s="69"/>
      <c r="M26" s="69"/>
      <c r="N26" s="69"/>
      <c r="O26" s="69"/>
      <c r="P26" s="69"/>
      <c r="Q26" s="70"/>
      <c r="R26" s="71">
        <v>7575</v>
      </c>
      <c r="S26" s="71" t="s">
        <v>213</v>
      </c>
      <c r="T26" s="72" t="s">
        <v>360</v>
      </c>
    </row>
    <row r="27" spans="1:20" ht="15.75" hidden="1" x14ac:dyDescent="0.2">
      <c r="A27" s="28"/>
      <c r="B27" s="29"/>
      <c r="C27" s="29"/>
      <c r="D27" s="73" t="s">
        <v>491</v>
      </c>
      <c r="E27" s="74"/>
      <c r="F27" s="74" t="s">
        <v>490</v>
      </c>
      <c r="G27" s="74"/>
      <c r="H27" s="74" t="s">
        <v>490</v>
      </c>
      <c r="I27" s="74"/>
      <c r="J27" s="74" t="s">
        <v>490</v>
      </c>
      <c r="K27" s="76"/>
      <c r="L27" s="76"/>
      <c r="M27" s="76"/>
      <c r="N27" s="76"/>
      <c r="O27" s="76"/>
      <c r="P27" s="76"/>
      <c r="Q27" s="77"/>
      <c r="R27" s="78"/>
      <c r="S27" s="78"/>
      <c r="T27" s="79"/>
    </row>
    <row r="28" spans="1:20" ht="15.75" hidden="1" x14ac:dyDescent="0.2">
      <c r="A28" s="20"/>
      <c r="B28" s="21"/>
      <c r="C28" s="21"/>
      <c r="D28" s="41" t="s">
        <v>268</v>
      </c>
      <c r="E28" s="42"/>
      <c r="F28" s="42"/>
      <c r="G28" s="42" t="s">
        <v>490</v>
      </c>
      <c r="H28" s="42" t="s">
        <v>490</v>
      </c>
      <c r="I28" s="42" t="s">
        <v>490</v>
      </c>
      <c r="J28" s="42"/>
      <c r="K28" s="43">
        <v>12277000</v>
      </c>
      <c r="L28" s="43">
        <v>-281000</v>
      </c>
      <c r="M28" s="43">
        <v>11197000</v>
      </c>
      <c r="N28" s="43">
        <v>-483000</v>
      </c>
      <c r="O28" s="43"/>
      <c r="P28" s="43"/>
      <c r="Q28" s="44">
        <v>84</v>
      </c>
      <c r="R28" s="45">
        <v>5555</v>
      </c>
      <c r="S28" s="45" t="s">
        <v>269</v>
      </c>
      <c r="T28" s="46" t="s">
        <v>270</v>
      </c>
    </row>
    <row r="29" spans="1:20" ht="15.75" hidden="1" x14ac:dyDescent="0.2">
      <c r="A29" s="20"/>
      <c r="B29" s="21"/>
      <c r="C29" s="21"/>
      <c r="D29" s="47" t="s">
        <v>311</v>
      </c>
      <c r="E29" s="48"/>
      <c r="F29" s="42" t="s">
        <v>490</v>
      </c>
      <c r="G29" s="42"/>
      <c r="H29" s="42"/>
      <c r="I29" s="42"/>
      <c r="J29" s="42"/>
      <c r="K29" s="43">
        <v>3904035</v>
      </c>
      <c r="L29" s="43">
        <v>130953</v>
      </c>
      <c r="M29" s="43">
        <v>4119645</v>
      </c>
      <c r="N29" s="43">
        <v>14450</v>
      </c>
      <c r="O29" s="43">
        <v>4412626</v>
      </c>
      <c r="P29" s="43">
        <v>133953</v>
      </c>
      <c r="Q29" s="44"/>
      <c r="R29" s="45">
        <v>12200</v>
      </c>
      <c r="S29" s="45" t="s">
        <v>312</v>
      </c>
      <c r="T29" s="46"/>
    </row>
    <row r="30" spans="1:20" ht="15.75" hidden="1" x14ac:dyDescent="0.2">
      <c r="A30" s="20"/>
      <c r="B30" s="21"/>
      <c r="C30" s="21"/>
      <c r="D30" s="41" t="s">
        <v>492</v>
      </c>
      <c r="E30" s="42"/>
      <c r="F30" s="42"/>
      <c r="G30" s="42"/>
      <c r="H30" s="42" t="s">
        <v>490</v>
      </c>
      <c r="I30" s="42"/>
      <c r="J30" s="42"/>
      <c r="K30" s="43"/>
      <c r="L30" s="43"/>
      <c r="M30" s="43"/>
      <c r="N30" s="43"/>
      <c r="O30" s="43"/>
      <c r="P30" s="43"/>
      <c r="Q30" s="44"/>
      <c r="R30" s="45"/>
      <c r="S30" s="45"/>
      <c r="T30" s="46"/>
    </row>
    <row r="31" spans="1:20" ht="15.75" hidden="1" x14ac:dyDescent="0.2">
      <c r="A31" s="20"/>
      <c r="B31" s="21"/>
      <c r="C31" s="21"/>
      <c r="D31" s="41" t="s">
        <v>271</v>
      </c>
      <c r="E31" s="42"/>
      <c r="F31" s="42"/>
      <c r="G31" s="42"/>
      <c r="H31" s="42"/>
      <c r="I31" s="42" t="s">
        <v>490</v>
      </c>
      <c r="J31" s="42"/>
      <c r="K31" s="43"/>
      <c r="L31" s="43"/>
      <c r="M31" s="43">
        <v>2787980</v>
      </c>
      <c r="N31" s="43">
        <v>29685</v>
      </c>
      <c r="O31" s="43">
        <v>2783206</v>
      </c>
      <c r="P31" s="43">
        <v>46472</v>
      </c>
      <c r="Q31" s="44"/>
      <c r="R31" s="45">
        <v>29530</v>
      </c>
      <c r="S31" s="45" t="s">
        <v>272</v>
      </c>
      <c r="T31" s="46"/>
    </row>
    <row r="32" spans="1:20" ht="15.75" hidden="1" x14ac:dyDescent="0.2">
      <c r="A32" s="20"/>
      <c r="B32" s="21"/>
      <c r="C32" s="21"/>
      <c r="D32" s="41" t="s">
        <v>493</v>
      </c>
      <c r="E32" s="42"/>
      <c r="F32" s="42"/>
      <c r="G32" s="42" t="s">
        <v>490</v>
      </c>
      <c r="H32" s="42" t="s">
        <v>490</v>
      </c>
      <c r="I32" s="42"/>
      <c r="J32" s="42"/>
      <c r="K32" s="43"/>
      <c r="L32" s="43"/>
      <c r="M32" s="43"/>
      <c r="N32" s="43"/>
      <c r="O32" s="43"/>
      <c r="P32" s="43"/>
      <c r="Q32" s="44"/>
      <c r="R32" s="45"/>
      <c r="S32" s="45"/>
      <c r="T32" s="46"/>
    </row>
    <row r="33" spans="1:20" ht="15.75" hidden="1" x14ac:dyDescent="0.2">
      <c r="A33" s="20"/>
      <c r="B33" s="21"/>
      <c r="C33" s="21"/>
      <c r="D33" s="41" t="s">
        <v>273</v>
      </c>
      <c r="E33" s="42"/>
      <c r="F33" s="42" t="s">
        <v>490</v>
      </c>
      <c r="G33" s="42" t="s">
        <v>490</v>
      </c>
      <c r="H33" s="42"/>
      <c r="I33" s="42"/>
      <c r="J33" s="42"/>
      <c r="K33" s="43"/>
      <c r="L33" s="43"/>
      <c r="M33" s="43">
        <v>38000000</v>
      </c>
      <c r="N33" s="43"/>
      <c r="O33" s="43"/>
      <c r="P33" s="43"/>
      <c r="Q33" s="44">
        <v>230</v>
      </c>
      <c r="R33" s="45">
        <v>49193</v>
      </c>
      <c r="S33" s="45" t="s">
        <v>274</v>
      </c>
      <c r="T33" s="46" t="s">
        <v>365</v>
      </c>
    </row>
    <row r="34" spans="1:20" ht="15.75" hidden="1" x14ac:dyDescent="0.2">
      <c r="A34" s="20"/>
      <c r="B34" s="21"/>
      <c r="C34" s="21"/>
      <c r="D34" s="41" t="s">
        <v>494</v>
      </c>
      <c r="E34" s="42"/>
      <c r="F34" s="42"/>
      <c r="G34" s="42" t="s">
        <v>490</v>
      </c>
      <c r="H34" s="42" t="s">
        <v>490</v>
      </c>
      <c r="I34" s="42"/>
      <c r="J34" s="42"/>
      <c r="K34" s="43"/>
      <c r="L34" s="43"/>
      <c r="M34" s="43"/>
      <c r="N34" s="43"/>
      <c r="O34" s="43"/>
      <c r="P34" s="43"/>
      <c r="Q34" s="44"/>
      <c r="R34" s="45"/>
      <c r="S34" s="45"/>
      <c r="T34" s="46"/>
    </row>
    <row r="35" spans="1:20" ht="15.75" hidden="1" x14ac:dyDescent="0.2">
      <c r="A35" s="20"/>
      <c r="B35" s="21"/>
      <c r="C35" s="21"/>
      <c r="D35" s="41" t="s">
        <v>366</v>
      </c>
      <c r="E35" s="42"/>
      <c r="F35" s="42"/>
      <c r="G35" s="42"/>
      <c r="H35" s="42" t="s">
        <v>490</v>
      </c>
      <c r="I35" s="42"/>
      <c r="J35" s="42"/>
      <c r="K35" s="43">
        <v>6280430</v>
      </c>
      <c r="L35" s="43">
        <v>42467</v>
      </c>
      <c r="M35" s="43">
        <v>6555732</v>
      </c>
      <c r="N35" s="43">
        <v>19718</v>
      </c>
      <c r="O35" s="43">
        <v>7112000</v>
      </c>
      <c r="P35" s="43">
        <v>-36000</v>
      </c>
      <c r="Q35" s="44">
        <v>36</v>
      </c>
      <c r="R35" s="45">
        <v>28312</v>
      </c>
      <c r="S35" s="45" t="s">
        <v>367</v>
      </c>
      <c r="T35" s="46"/>
    </row>
    <row r="36" spans="1:20" ht="15.75" hidden="1" x14ac:dyDescent="0.2">
      <c r="A36" s="20"/>
      <c r="B36" s="21"/>
      <c r="C36" s="21"/>
      <c r="D36" s="47" t="s">
        <v>438</v>
      </c>
      <c r="E36" s="48"/>
      <c r="F36" s="42"/>
      <c r="G36" s="42" t="s">
        <v>490</v>
      </c>
      <c r="H36" s="42" t="s">
        <v>490</v>
      </c>
      <c r="I36" s="42"/>
      <c r="J36" s="42"/>
      <c r="K36" s="43">
        <v>1336331</v>
      </c>
      <c r="L36" s="43">
        <v>44001</v>
      </c>
      <c r="M36" s="43">
        <v>1701205</v>
      </c>
      <c r="N36" s="43">
        <v>63290</v>
      </c>
      <c r="O36" s="43">
        <v>1877098</v>
      </c>
      <c r="P36" s="43">
        <v>59421</v>
      </c>
      <c r="Q36" s="44"/>
      <c r="R36" s="45">
        <v>85190</v>
      </c>
      <c r="S36" s="45" t="s">
        <v>276</v>
      </c>
      <c r="T36" s="46"/>
    </row>
    <row r="37" spans="1:20" ht="15.75" hidden="1" x14ac:dyDescent="0.2">
      <c r="A37" s="20"/>
      <c r="B37" s="21"/>
      <c r="C37" s="21"/>
      <c r="D37" s="47" t="s">
        <v>398</v>
      </c>
      <c r="E37" s="48"/>
      <c r="F37" s="42" t="s">
        <v>490</v>
      </c>
      <c r="G37" s="42"/>
      <c r="H37" s="42"/>
      <c r="I37" s="42"/>
      <c r="J37" s="42"/>
      <c r="K37" s="43">
        <v>2521109</v>
      </c>
      <c r="L37" s="43">
        <v>23778</v>
      </c>
      <c r="M37" s="43">
        <v>3663205</v>
      </c>
      <c r="N37" s="43">
        <v>159971</v>
      </c>
      <c r="O37" s="43">
        <v>3582225</v>
      </c>
      <c r="P37" s="43">
        <v>113827</v>
      </c>
      <c r="Q37" s="44">
        <v>10</v>
      </c>
      <c r="R37" s="45">
        <v>12038</v>
      </c>
      <c r="S37" s="45" t="s">
        <v>399</v>
      </c>
      <c r="T37" s="46" t="s">
        <v>344</v>
      </c>
    </row>
    <row r="38" spans="1:20" ht="15.75" hidden="1" x14ac:dyDescent="0.25">
      <c r="A38" s="20" t="s">
        <v>507</v>
      </c>
      <c r="B38" s="21"/>
      <c r="C38" s="21"/>
      <c r="D38" s="21" t="s">
        <v>495</v>
      </c>
      <c r="E38" s="59"/>
      <c r="F38" s="60"/>
      <c r="G38" s="60"/>
      <c r="H38" s="59" t="s">
        <v>490</v>
      </c>
      <c r="I38" s="59"/>
      <c r="J38" s="59" t="s">
        <v>490</v>
      </c>
      <c r="K38" s="61"/>
      <c r="L38" s="61"/>
      <c r="M38" s="61">
        <v>3444083</v>
      </c>
      <c r="N38" s="61">
        <v>56908</v>
      </c>
      <c r="O38" s="61">
        <v>3843385</v>
      </c>
      <c r="P38" s="61">
        <v>30408</v>
      </c>
      <c r="Q38" s="62">
        <v>47</v>
      </c>
      <c r="R38" s="81"/>
      <c r="S38" s="81"/>
      <c r="T38" s="63"/>
    </row>
    <row r="39" spans="1:20" ht="15.75" hidden="1" x14ac:dyDescent="0.2">
      <c r="A39" s="20"/>
      <c r="B39" s="21"/>
      <c r="C39" s="21"/>
      <c r="D39" s="47" t="s">
        <v>428</v>
      </c>
      <c r="E39" s="48"/>
      <c r="F39" s="42"/>
      <c r="G39" s="42" t="s">
        <v>490</v>
      </c>
      <c r="H39" s="42" t="s">
        <v>490</v>
      </c>
      <c r="I39" s="42"/>
      <c r="J39" s="42"/>
      <c r="K39" s="43">
        <v>4756000</v>
      </c>
      <c r="L39" s="43">
        <v>1881000</v>
      </c>
      <c r="M39" s="43">
        <v>4943336</v>
      </c>
      <c r="N39" s="43">
        <v>-746118</v>
      </c>
      <c r="O39" s="43"/>
      <c r="P39" s="43"/>
      <c r="Q39" s="44" t="s">
        <v>430</v>
      </c>
      <c r="R39" s="49" t="s">
        <v>333</v>
      </c>
      <c r="S39" s="45" t="s">
        <v>429</v>
      </c>
      <c r="T39" s="46"/>
    </row>
    <row r="40" spans="1:20" ht="15.75" hidden="1" x14ac:dyDescent="0.2">
      <c r="A40" s="20"/>
      <c r="B40" s="21"/>
      <c r="C40" s="21"/>
      <c r="D40" s="47" t="s">
        <v>25</v>
      </c>
      <c r="E40" s="48"/>
      <c r="F40" s="42" t="s">
        <v>490</v>
      </c>
      <c r="G40" s="42"/>
      <c r="H40" s="42"/>
      <c r="I40" s="42"/>
      <c r="J40" s="42"/>
      <c r="K40" s="43"/>
      <c r="L40" s="43"/>
      <c r="M40" s="43"/>
      <c r="N40" s="43"/>
      <c r="O40" s="43"/>
      <c r="P40" s="43"/>
      <c r="Q40" s="44"/>
      <c r="R40" s="45">
        <v>21726</v>
      </c>
      <c r="S40" s="45" t="s">
        <v>26</v>
      </c>
      <c r="T40" s="46" t="s">
        <v>365</v>
      </c>
    </row>
    <row r="41" spans="1:20" ht="15.75" hidden="1" x14ac:dyDescent="0.2">
      <c r="A41" s="20"/>
      <c r="B41" s="21"/>
      <c r="C41" s="21"/>
      <c r="D41" s="41" t="s">
        <v>275</v>
      </c>
      <c r="E41" s="42"/>
      <c r="F41" s="42"/>
      <c r="G41" s="42" t="s">
        <v>490</v>
      </c>
      <c r="H41" s="42" t="s">
        <v>490</v>
      </c>
      <c r="I41" s="42"/>
      <c r="J41" s="42"/>
      <c r="K41" s="43"/>
      <c r="L41" s="43"/>
      <c r="M41" s="43">
        <v>5695087</v>
      </c>
      <c r="N41" s="43">
        <v>214990</v>
      </c>
      <c r="O41" s="43">
        <v>5744376</v>
      </c>
      <c r="P41" s="43">
        <v>77743</v>
      </c>
      <c r="Q41" s="44" t="s">
        <v>125</v>
      </c>
      <c r="R41" s="45">
        <v>85190</v>
      </c>
      <c r="S41" s="45" t="s">
        <v>276</v>
      </c>
      <c r="T41" s="46"/>
    </row>
    <row r="42" spans="1:20" ht="15.75" hidden="1" x14ac:dyDescent="0.25">
      <c r="A42" s="20"/>
      <c r="B42" s="21"/>
      <c r="C42" s="21"/>
      <c r="D42" s="21" t="s">
        <v>496</v>
      </c>
      <c r="E42" s="59"/>
      <c r="F42" s="60"/>
      <c r="G42" s="60"/>
      <c r="H42" s="59"/>
      <c r="I42" s="59"/>
      <c r="J42" s="59" t="s">
        <v>490</v>
      </c>
      <c r="K42" s="61"/>
      <c r="L42" s="61"/>
      <c r="M42" s="61"/>
      <c r="N42" s="61"/>
      <c r="O42" s="61"/>
      <c r="P42" s="61"/>
      <c r="Q42" s="62"/>
      <c r="R42" s="81"/>
      <c r="S42" s="81"/>
      <c r="T42" s="63"/>
    </row>
    <row r="43" spans="1:20" ht="15.75" hidden="1" x14ac:dyDescent="0.2">
      <c r="A43" s="20"/>
      <c r="B43" s="21"/>
      <c r="C43" s="21"/>
      <c r="D43" s="41" t="s">
        <v>279</v>
      </c>
      <c r="E43" s="42"/>
      <c r="F43" s="42"/>
      <c r="G43" s="42" t="s">
        <v>490</v>
      </c>
      <c r="H43" s="42" t="s">
        <v>490</v>
      </c>
      <c r="I43" s="42"/>
      <c r="J43" s="42"/>
      <c r="K43" s="43"/>
      <c r="L43" s="43"/>
      <c r="M43" s="43">
        <v>513981</v>
      </c>
      <c r="N43" s="43">
        <v>1114</v>
      </c>
      <c r="O43" s="43">
        <v>672722</v>
      </c>
      <c r="P43" s="43">
        <v>22974</v>
      </c>
      <c r="Q43" s="44"/>
      <c r="R43" s="45">
        <v>71740</v>
      </c>
      <c r="S43" s="45" t="s">
        <v>280</v>
      </c>
      <c r="T43" s="46"/>
    </row>
    <row r="44" spans="1:20" ht="15.75" hidden="1" x14ac:dyDescent="0.2">
      <c r="A44" s="20"/>
      <c r="B44" s="21"/>
      <c r="C44" s="21"/>
      <c r="D44" s="47" t="s">
        <v>200</v>
      </c>
      <c r="E44" s="48"/>
      <c r="F44" s="42" t="s">
        <v>490</v>
      </c>
      <c r="G44" s="42"/>
      <c r="H44" s="42"/>
      <c r="I44" s="42"/>
      <c r="J44" s="42"/>
      <c r="K44" s="43"/>
      <c r="L44" s="43">
        <v>-3295</v>
      </c>
      <c r="M44" s="43"/>
      <c r="N44" s="43">
        <v>-45000</v>
      </c>
      <c r="O44" s="43"/>
      <c r="P44" s="43">
        <v>-24216</v>
      </c>
      <c r="Q44" s="44"/>
      <c r="R44" s="45">
        <v>8377</v>
      </c>
      <c r="S44" s="45" t="s">
        <v>201</v>
      </c>
      <c r="T44" s="46" t="s">
        <v>270</v>
      </c>
    </row>
    <row r="45" spans="1:20" ht="15.75" hidden="1" x14ac:dyDescent="0.2">
      <c r="A45" s="20"/>
      <c r="B45" s="21"/>
      <c r="C45" s="21"/>
      <c r="D45" s="47" t="s">
        <v>262</v>
      </c>
      <c r="E45" s="48"/>
      <c r="F45" s="42" t="s">
        <v>490</v>
      </c>
      <c r="G45" s="42"/>
      <c r="H45" s="42"/>
      <c r="I45" s="42"/>
      <c r="J45" s="42"/>
      <c r="K45" s="43"/>
      <c r="L45" s="43"/>
      <c r="M45" s="43">
        <v>3486671</v>
      </c>
      <c r="N45" s="43">
        <v>29078</v>
      </c>
      <c r="O45" s="43">
        <v>3583321</v>
      </c>
      <c r="P45" s="43">
        <v>47448</v>
      </c>
      <c r="Q45" s="44"/>
      <c r="R45" s="45">
        <v>12200</v>
      </c>
      <c r="S45" s="45" t="s">
        <v>263</v>
      </c>
      <c r="T45" s="46"/>
    </row>
    <row r="46" spans="1:20" ht="15.75" hidden="1" x14ac:dyDescent="0.2">
      <c r="A46" s="20"/>
      <c r="B46" s="21"/>
      <c r="C46" s="21"/>
      <c r="D46" s="41" t="s">
        <v>368</v>
      </c>
      <c r="E46" s="42"/>
      <c r="F46" s="42"/>
      <c r="G46" s="42"/>
      <c r="H46" s="42" t="s">
        <v>490</v>
      </c>
      <c r="I46" s="42"/>
      <c r="J46" s="42" t="s">
        <v>490</v>
      </c>
      <c r="K46" s="43">
        <v>492476</v>
      </c>
      <c r="L46" s="43">
        <v>-47853</v>
      </c>
      <c r="M46" s="43">
        <v>546865</v>
      </c>
      <c r="N46" s="43">
        <v>12453</v>
      </c>
      <c r="O46" s="43">
        <v>501962</v>
      </c>
      <c r="P46" s="43">
        <v>-52963</v>
      </c>
      <c r="Q46" s="44" t="s">
        <v>112</v>
      </c>
      <c r="R46" s="45">
        <v>71170</v>
      </c>
      <c r="S46" s="45" t="s">
        <v>369</v>
      </c>
      <c r="T46" s="46"/>
    </row>
    <row r="47" spans="1:20" ht="15.75" hidden="1" x14ac:dyDescent="0.25">
      <c r="A47" s="20"/>
      <c r="B47" s="21"/>
      <c r="C47" s="21"/>
      <c r="D47" s="21" t="s">
        <v>497</v>
      </c>
      <c r="E47" s="59"/>
      <c r="F47" s="60"/>
      <c r="G47" s="60"/>
      <c r="H47" s="59" t="s">
        <v>490</v>
      </c>
      <c r="I47" s="59"/>
      <c r="J47" s="59" t="s">
        <v>490</v>
      </c>
      <c r="K47" s="61"/>
      <c r="L47" s="61"/>
      <c r="M47" s="61"/>
      <c r="N47" s="61"/>
      <c r="O47" s="61"/>
      <c r="P47" s="61"/>
      <c r="Q47" s="62"/>
      <c r="R47" s="81"/>
      <c r="S47" s="81"/>
      <c r="T47" s="63"/>
    </row>
    <row r="48" spans="1:20" ht="15.75" hidden="1" x14ac:dyDescent="0.2">
      <c r="A48" s="20"/>
      <c r="B48" s="21"/>
      <c r="C48" s="21"/>
      <c r="D48" s="41" t="s">
        <v>370</v>
      </c>
      <c r="E48" s="42"/>
      <c r="F48" s="42"/>
      <c r="G48" s="42"/>
      <c r="H48" s="42"/>
      <c r="I48" s="42"/>
      <c r="J48" s="42"/>
      <c r="K48" s="43"/>
      <c r="L48" s="43"/>
      <c r="M48" s="43"/>
      <c r="N48" s="43"/>
      <c r="O48" s="43"/>
      <c r="P48" s="43"/>
      <c r="Q48" s="44"/>
      <c r="R48" s="45">
        <v>43350</v>
      </c>
      <c r="S48" s="45" t="s">
        <v>371</v>
      </c>
      <c r="T48" s="46"/>
    </row>
    <row r="49" spans="1:20" ht="15.75" hidden="1" x14ac:dyDescent="0.2">
      <c r="A49" s="20"/>
      <c r="B49" s="21"/>
      <c r="C49" s="21"/>
      <c r="D49" s="41" t="s">
        <v>281</v>
      </c>
      <c r="E49" s="42"/>
      <c r="F49" s="42"/>
      <c r="G49" s="42" t="s">
        <v>490</v>
      </c>
      <c r="H49" s="42" t="s">
        <v>490</v>
      </c>
      <c r="I49" s="42"/>
      <c r="J49" s="42"/>
      <c r="K49" s="43">
        <v>5848577</v>
      </c>
      <c r="L49" s="43">
        <v>108737</v>
      </c>
      <c r="M49" s="43">
        <v>6071758</v>
      </c>
      <c r="N49" s="43">
        <v>124809</v>
      </c>
      <c r="O49" s="43">
        <v>6545957</v>
      </c>
      <c r="P49" s="43">
        <v>55504</v>
      </c>
      <c r="Q49" s="44">
        <v>52</v>
      </c>
      <c r="R49" s="45">
        <v>62870</v>
      </c>
      <c r="S49" s="45" t="s">
        <v>282</v>
      </c>
      <c r="T49" s="46"/>
    </row>
    <row r="50" spans="1:20" ht="15.75" hidden="1" x14ac:dyDescent="0.2">
      <c r="A50" s="20"/>
      <c r="B50" s="21"/>
      <c r="C50" s="21"/>
      <c r="D50" s="47" t="s">
        <v>216</v>
      </c>
      <c r="E50" s="48"/>
      <c r="F50" s="42"/>
      <c r="G50" s="42"/>
      <c r="H50" s="42"/>
      <c r="I50" s="42"/>
      <c r="J50" s="42" t="s">
        <v>490</v>
      </c>
      <c r="K50" s="43"/>
      <c r="L50" s="43"/>
      <c r="M50" s="43">
        <v>11031000</v>
      </c>
      <c r="N50" s="43"/>
      <c r="O50" s="43">
        <v>10921000</v>
      </c>
      <c r="P50" s="43"/>
      <c r="Q50" s="44"/>
      <c r="R50" s="45">
        <v>72550</v>
      </c>
      <c r="S50" s="45" t="s">
        <v>217</v>
      </c>
      <c r="T50" s="46"/>
    </row>
    <row r="51" spans="1:20" ht="15.75" hidden="1" x14ac:dyDescent="0.2">
      <c r="A51" s="20"/>
      <c r="B51" s="21"/>
      <c r="C51" s="21"/>
      <c r="D51" s="47" t="s">
        <v>439</v>
      </c>
      <c r="E51" s="48"/>
      <c r="F51" s="42"/>
      <c r="G51" s="42" t="s">
        <v>490</v>
      </c>
      <c r="H51" s="42" t="s">
        <v>490</v>
      </c>
      <c r="I51" s="42"/>
      <c r="J51" s="42"/>
      <c r="K51" s="43"/>
      <c r="L51" s="43"/>
      <c r="M51" s="43">
        <v>4277388</v>
      </c>
      <c r="N51" s="43">
        <v>22746</v>
      </c>
      <c r="O51" s="43">
        <v>4398805</v>
      </c>
      <c r="P51" s="43">
        <v>42869</v>
      </c>
      <c r="Q51" s="44" t="s">
        <v>441</v>
      </c>
      <c r="R51" s="45">
        <v>85700</v>
      </c>
      <c r="S51" s="45" t="s">
        <v>440</v>
      </c>
      <c r="T51" s="46"/>
    </row>
    <row r="52" spans="1:20" ht="15.75" hidden="1" x14ac:dyDescent="0.2">
      <c r="A52" s="20"/>
      <c r="B52" s="21"/>
      <c r="C52" s="21"/>
      <c r="D52" s="41" t="s">
        <v>283</v>
      </c>
      <c r="E52" s="42"/>
      <c r="F52" s="42"/>
      <c r="G52" s="42" t="s">
        <v>490</v>
      </c>
      <c r="H52" s="42" t="s">
        <v>490</v>
      </c>
      <c r="I52" s="42"/>
      <c r="J52" s="42" t="s">
        <v>490</v>
      </c>
      <c r="K52" s="43"/>
      <c r="L52" s="43"/>
      <c r="M52" s="43">
        <v>4403830</v>
      </c>
      <c r="N52" s="43">
        <v>123653</v>
      </c>
      <c r="O52" s="43">
        <v>4497791</v>
      </c>
      <c r="P52" s="43">
        <v>32512</v>
      </c>
      <c r="Q52" s="44"/>
      <c r="R52" s="45">
        <v>80290</v>
      </c>
      <c r="S52" s="45" t="s">
        <v>284</v>
      </c>
      <c r="T52" s="46"/>
    </row>
    <row r="53" spans="1:20" ht="15.75" hidden="1" x14ac:dyDescent="0.2">
      <c r="A53" s="20"/>
      <c r="B53" s="21"/>
      <c r="C53" s="21"/>
      <c r="D53" s="41" t="s">
        <v>285</v>
      </c>
      <c r="E53" s="42"/>
      <c r="F53" s="42"/>
      <c r="G53" s="42" t="s">
        <v>490</v>
      </c>
      <c r="H53" s="42" t="s">
        <v>490</v>
      </c>
      <c r="I53" s="42"/>
      <c r="J53" s="42"/>
      <c r="K53" s="43">
        <v>6079783</v>
      </c>
      <c r="L53" s="43"/>
      <c r="M53" s="43">
        <v>6079783</v>
      </c>
      <c r="N53" s="43">
        <v>14872</v>
      </c>
      <c r="O53" s="43">
        <v>7223799</v>
      </c>
      <c r="P53" s="43">
        <v>167734</v>
      </c>
      <c r="Q53" s="44" t="s">
        <v>113</v>
      </c>
      <c r="R53" s="45">
        <v>87120</v>
      </c>
      <c r="S53" s="45" t="s">
        <v>286</v>
      </c>
      <c r="T53" s="46"/>
    </row>
    <row r="54" spans="1:20" ht="15.75" hidden="1" x14ac:dyDescent="0.2">
      <c r="A54" s="20"/>
      <c r="B54" s="21"/>
      <c r="C54" s="21"/>
      <c r="D54" s="47" t="s">
        <v>442</v>
      </c>
      <c r="E54" s="48"/>
      <c r="F54" s="42"/>
      <c r="G54" s="42" t="s">
        <v>490</v>
      </c>
      <c r="H54" s="42" t="s">
        <v>490</v>
      </c>
      <c r="I54" s="42"/>
      <c r="J54" s="42"/>
      <c r="K54" s="43"/>
      <c r="L54" s="43"/>
      <c r="M54" s="43"/>
      <c r="N54" s="43"/>
      <c r="O54" s="43">
        <v>2672083</v>
      </c>
      <c r="P54" s="43">
        <v>109263</v>
      </c>
      <c r="Q54" s="44">
        <v>26</v>
      </c>
      <c r="R54" s="49" t="s">
        <v>334</v>
      </c>
      <c r="S54" s="45" t="s">
        <v>443</v>
      </c>
      <c r="T54" s="46"/>
    </row>
    <row r="55" spans="1:20" ht="15.75" hidden="1" x14ac:dyDescent="0.2">
      <c r="A55" s="20"/>
      <c r="B55" s="21"/>
      <c r="C55" s="21"/>
      <c r="D55" s="41" t="s">
        <v>372</v>
      </c>
      <c r="E55" s="42"/>
      <c r="F55" s="42"/>
      <c r="G55" s="42"/>
      <c r="H55" s="42" t="s">
        <v>490</v>
      </c>
      <c r="I55" s="42" t="s">
        <v>490</v>
      </c>
      <c r="J55" s="42"/>
      <c r="K55" s="43">
        <v>5608138</v>
      </c>
      <c r="L55" s="43">
        <v>34682</v>
      </c>
      <c r="M55" s="43">
        <v>6200000</v>
      </c>
      <c r="N55" s="43"/>
      <c r="O55" s="43">
        <v>6450000</v>
      </c>
      <c r="P55" s="43"/>
      <c r="Q55" s="44">
        <v>45</v>
      </c>
      <c r="R55" s="45">
        <v>35150</v>
      </c>
      <c r="S55" s="45" t="s">
        <v>373</v>
      </c>
      <c r="T55" s="46"/>
    </row>
    <row r="56" spans="1:20" ht="15.75" hidden="1" x14ac:dyDescent="0.2">
      <c r="A56" s="22"/>
      <c r="B56" s="21"/>
      <c r="C56" s="23"/>
      <c r="D56" s="47" t="s">
        <v>287</v>
      </c>
      <c r="E56" s="48"/>
      <c r="F56" s="48"/>
      <c r="G56" s="48" t="s">
        <v>490</v>
      </c>
      <c r="H56" s="48" t="s">
        <v>490</v>
      </c>
      <c r="I56" s="48"/>
      <c r="J56" s="48"/>
      <c r="K56" s="54">
        <v>3715919</v>
      </c>
      <c r="L56" s="54">
        <v>191288</v>
      </c>
      <c r="M56" s="54">
        <v>4319601</v>
      </c>
      <c r="N56" s="54">
        <v>160709</v>
      </c>
      <c r="O56" s="54"/>
      <c r="P56" s="54"/>
      <c r="Q56" s="55"/>
      <c r="R56" s="56">
        <v>7210</v>
      </c>
      <c r="S56" s="57" t="s">
        <v>288</v>
      </c>
      <c r="T56" s="58"/>
    </row>
    <row r="57" spans="1:20" ht="15.75" hidden="1" x14ac:dyDescent="0.2">
      <c r="A57" s="20"/>
      <c r="B57" s="21"/>
      <c r="C57" s="21"/>
      <c r="D57" s="41" t="s">
        <v>374</v>
      </c>
      <c r="E57" s="42"/>
      <c r="F57" s="42"/>
      <c r="G57" s="42"/>
      <c r="H57" s="42"/>
      <c r="I57" s="42"/>
      <c r="J57" s="42" t="s">
        <v>490</v>
      </c>
      <c r="K57" s="43"/>
      <c r="L57" s="43"/>
      <c r="M57" s="43"/>
      <c r="N57" s="43"/>
      <c r="O57" s="43"/>
      <c r="P57" s="43"/>
      <c r="Q57" s="44"/>
      <c r="R57" s="45">
        <v>64121</v>
      </c>
      <c r="S57" s="45" t="s">
        <v>375</v>
      </c>
      <c r="T57" s="46"/>
    </row>
    <row r="58" spans="1:20" ht="15.75" hidden="1" x14ac:dyDescent="0.25">
      <c r="A58" s="20"/>
      <c r="B58" s="21"/>
      <c r="C58" s="21"/>
      <c r="D58" s="23" t="s">
        <v>498</v>
      </c>
      <c r="E58" s="64"/>
      <c r="F58" s="60"/>
      <c r="G58" s="60"/>
      <c r="H58" s="59"/>
      <c r="I58" s="59" t="s">
        <v>490</v>
      </c>
      <c r="J58" s="59"/>
      <c r="K58" s="61"/>
      <c r="L58" s="61"/>
      <c r="M58" s="61"/>
      <c r="N58" s="61"/>
      <c r="O58" s="61"/>
      <c r="P58" s="61"/>
      <c r="Q58" s="62"/>
      <c r="R58" s="81"/>
      <c r="S58" s="81"/>
      <c r="T58" s="63"/>
    </row>
    <row r="59" spans="1:20" ht="15.75" hidden="1" x14ac:dyDescent="0.2">
      <c r="A59" s="20"/>
      <c r="B59" s="21"/>
      <c r="C59" s="21"/>
      <c r="D59" s="47" t="s">
        <v>436</v>
      </c>
      <c r="E59" s="48"/>
      <c r="F59" s="42"/>
      <c r="G59" s="42"/>
      <c r="H59" s="42" t="s">
        <v>490</v>
      </c>
      <c r="I59" s="42"/>
      <c r="J59" s="42" t="s">
        <v>490</v>
      </c>
      <c r="K59" s="43"/>
      <c r="L59" s="43"/>
      <c r="M59" s="43">
        <v>2989722</v>
      </c>
      <c r="N59" s="43">
        <v>568</v>
      </c>
      <c r="O59" s="43">
        <v>3262653</v>
      </c>
      <c r="P59" s="43">
        <v>12359</v>
      </c>
      <c r="Q59" s="44"/>
      <c r="R59" s="45">
        <v>50600</v>
      </c>
      <c r="S59" s="45" t="s">
        <v>437</v>
      </c>
      <c r="T59" s="46"/>
    </row>
    <row r="60" spans="1:20" ht="15.75" hidden="1" x14ac:dyDescent="0.2">
      <c r="A60" s="20"/>
      <c r="B60" s="21"/>
      <c r="C60" s="21"/>
      <c r="D60" s="47" t="s">
        <v>431</v>
      </c>
      <c r="E60" s="48"/>
      <c r="F60" s="42"/>
      <c r="G60" s="42" t="s">
        <v>490</v>
      </c>
      <c r="H60" s="42" t="s">
        <v>490</v>
      </c>
      <c r="I60" s="42"/>
      <c r="J60" s="42"/>
      <c r="K60" s="43">
        <v>1142855</v>
      </c>
      <c r="L60" s="43">
        <v>329</v>
      </c>
      <c r="M60" s="43">
        <v>1258764</v>
      </c>
      <c r="N60" s="43">
        <v>-130364</v>
      </c>
      <c r="O60" s="43">
        <v>1085281</v>
      </c>
      <c r="P60" s="43">
        <v>-124564</v>
      </c>
      <c r="Q60" s="44"/>
      <c r="R60" s="45">
        <v>80150</v>
      </c>
      <c r="S60" s="45" t="s">
        <v>432</v>
      </c>
      <c r="T60" s="46"/>
    </row>
    <row r="61" spans="1:20" ht="15.75" hidden="1" x14ac:dyDescent="0.2">
      <c r="A61" s="20"/>
      <c r="B61" s="21"/>
      <c r="C61" s="21"/>
      <c r="D61" s="47" t="s">
        <v>433</v>
      </c>
      <c r="E61" s="48"/>
      <c r="F61" s="42"/>
      <c r="G61" s="42"/>
      <c r="H61" s="42" t="s">
        <v>490</v>
      </c>
      <c r="I61" s="42"/>
      <c r="J61" s="42"/>
      <c r="K61" s="43">
        <v>1403688</v>
      </c>
      <c r="L61" s="43">
        <v>175191</v>
      </c>
      <c r="M61" s="43">
        <v>1498411</v>
      </c>
      <c r="N61" s="43">
        <v>-4166</v>
      </c>
      <c r="O61" s="43">
        <v>1403688</v>
      </c>
      <c r="P61" s="43">
        <v>-1079</v>
      </c>
      <c r="Q61" s="44" t="s">
        <v>435</v>
      </c>
      <c r="R61" s="45">
        <v>59360</v>
      </c>
      <c r="S61" s="45" t="s">
        <v>434</v>
      </c>
      <c r="T61" s="46"/>
    </row>
    <row r="62" spans="1:20" ht="15.75" hidden="1" x14ac:dyDescent="0.2">
      <c r="A62" s="20"/>
      <c r="B62" s="21"/>
      <c r="C62" s="21"/>
      <c r="D62" s="41" t="s">
        <v>467</v>
      </c>
      <c r="E62" s="42"/>
      <c r="F62" s="42"/>
      <c r="G62" s="42" t="s">
        <v>490</v>
      </c>
      <c r="H62" s="42" t="s">
        <v>490</v>
      </c>
      <c r="I62" s="42"/>
      <c r="J62" s="42"/>
      <c r="K62" s="43"/>
      <c r="L62" s="43"/>
      <c r="M62" s="43"/>
      <c r="N62" s="43"/>
      <c r="O62" s="43">
        <v>13207376</v>
      </c>
      <c r="P62" s="43">
        <v>1130278</v>
      </c>
      <c r="Q62" s="44">
        <v>93</v>
      </c>
      <c r="R62" s="45">
        <v>38260</v>
      </c>
      <c r="S62" s="45" t="s">
        <v>468</v>
      </c>
      <c r="T62" s="46"/>
    </row>
    <row r="63" spans="1:20" ht="15.75" hidden="1" x14ac:dyDescent="0.2">
      <c r="A63" s="22"/>
      <c r="B63" s="21"/>
      <c r="C63" s="23"/>
      <c r="D63" s="47" t="s">
        <v>469</v>
      </c>
      <c r="E63" s="48"/>
      <c r="F63" s="48"/>
      <c r="G63" s="48" t="s">
        <v>490</v>
      </c>
      <c r="H63" s="48" t="s">
        <v>490</v>
      </c>
      <c r="I63" s="48"/>
      <c r="J63" s="48"/>
      <c r="K63" s="54"/>
      <c r="L63" s="54"/>
      <c r="M63" s="54">
        <v>5008328</v>
      </c>
      <c r="N63" s="54"/>
      <c r="O63" s="54">
        <v>5050000</v>
      </c>
      <c r="P63" s="54"/>
      <c r="Q63" s="55">
        <v>70</v>
      </c>
      <c r="R63" s="57">
        <v>84513</v>
      </c>
      <c r="S63" s="57" t="s">
        <v>470</v>
      </c>
      <c r="T63" s="58" t="s">
        <v>365</v>
      </c>
    </row>
    <row r="64" spans="1:20" ht="15.75" hidden="1" x14ac:dyDescent="0.2">
      <c r="A64" s="20"/>
      <c r="B64" s="21"/>
      <c r="C64" s="21"/>
      <c r="D64" s="47" t="s">
        <v>450</v>
      </c>
      <c r="E64" s="48"/>
      <c r="F64" s="42"/>
      <c r="G64" s="42"/>
      <c r="H64" s="42" t="s">
        <v>490</v>
      </c>
      <c r="I64" s="42"/>
      <c r="J64" s="42"/>
      <c r="K64" s="43"/>
      <c r="L64" s="43">
        <v>6749</v>
      </c>
      <c r="M64" s="43"/>
      <c r="N64" s="43"/>
      <c r="O64" s="43"/>
      <c r="P64" s="43"/>
      <c r="Q64" s="44">
        <v>20</v>
      </c>
      <c r="R64" s="45">
        <v>33490</v>
      </c>
      <c r="S64" s="45" t="s">
        <v>451</v>
      </c>
      <c r="T64" s="46"/>
    </row>
    <row r="65" spans="1:20" ht="15.75" hidden="1" x14ac:dyDescent="0.2">
      <c r="A65" s="20"/>
      <c r="B65" s="21"/>
      <c r="C65" s="21"/>
      <c r="D65" s="41" t="s">
        <v>376</v>
      </c>
      <c r="E65" s="42"/>
      <c r="F65" s="42"/>
      <c r="G65" s="42"/>
      <c r="H65" s="42" t="s">
        <v>490</v>
      </c>
      <c r="I65" s="42"/>
      <c r="J65" s="42"/>
      <c r="K65" s="43">
        <v>7095502</v>
      </c>
      <c r="L65" s="43">
        <v>89764</v>
      </c>
      <c r="M65" s="43">
        <v>8315231</v>
      </c>
      <c r="N65" s="43">
        <v>120434</v>
      </c>
      <c r="O65" s="43">
        <v>8705684</v>
      </c>
      <c r="P65" s="43">
        <v>302990</v>
      </c>
      <c r="Q65" s="44" t="s">
        <v>113</v>
      </c>
      <c r="R65" s="45">
        <v>40800</v>
      </c>
      <c r="S65" s="45" t="s">
        <v>377</v>
      </c>
      <c r="T65" s="46"/>
    </row>
    <row r="66" spans="1:20" ht="15.75" hidden="1" x14ac:dyDescent="0.2">
      <c r="A66" s="20"/>
      <c r="B66" s="21"/>
      <c r="C66" s="21"/>
      <c r="D66" s="47" t="s">
        <v>446</v>
      </c>
      <c r="E66" s="48"/>
      <c r="F66" s="42"/>
      <c r="G66" s="42"/>
      <c r="H66" s="42" t="s">
        <v>490</v>
      </c>
      <c r="I66" s="42"/>
      <c r="J66" s="42"/>
      <c r="K66" s="43"/>
      <c r="L66" s="43"/>
      <c r="M66" s="43">
        <v>2445147</v>
      </c>
      <c r="N66" s="43">
        <v>1332</v>
      </c>
      <c r="O66" s="43">
        <v>2827638</v>
      </c>
      <c r="P66" s="43">
        <v>31198</v>
      </c>
      <c r="Q66" s="44"/>
      <c r="R66" s="45">
        <v>50500</v>
      </c>
      <c r="S66" s="45" t="s">
        <v>447</v>
      </c>
      <c r="T66" s="46"/>
    </row>
    <row r="67" spans="1:20" ht="15.75" hidden="1" x14ac:dyDescent="0.2">
      <c r="A67" s="20"/>
      <c r="B67" s="21"/>
      <c r="C67" s="21"/>
      <c r="D67" s="41" t="s">
        <v>218</v>
      </c>
      <c r="E67" s="42"/>
      <c r="F67" s="42"/>
      <c r="G67" s="42"/>
      <c r="H67" s="42"/>
      <c r="I67" s="42"/>
      <c r="J67" s="42" t="s">
        <v>490</v>
      </c>
      <c r="K67" s="43"/>
      <c r="L67" s="43"/>
      <c r="M67" s="43"/>
      <c r="N67" s="43"/>
      <c r="O67" s="43"/>
      <c r="P67" s="43"/>
      <c r="Q67" s="44"/>
      <c r="R67" s="45">
        <v>16230</v>
      </c>
      <c r="S67" s="45" t="s">
        <v>219</v>
      </c>
      <c r="T67" s="46"/>
    </row>
    <row r="68" spans="1:20" ht="15.75" hidden="1" x14ac:dyDescent="0.2">
      <c r="A68" s="20" t="s">
        <v>507</v>
      </c>
      <c r="B68" s="23"/>
      <c r="C68" s="21"/>
      <c r="D68" s="41" t="s">
        <v>473</v>
      </c>
      <c r="E68" s="42"/>
      <c r="F68" s="42"/>
      <c r="G68" s="42" t="s">
        <v>490</v>
      </c>
      <c r="H68" s="42" t="s">
        <v>490</v>
      </c>
      <c r="I68" s="42"/>
      <c r="J68" s="42" t="s">
        <v>490</v>
      </c>
      <c r="K68" s="43">
        <v>5425898</v>
      </c>
      <c r="L68" s="43">
        <v>42514</v>
      </c>
      <c r="M68" s="43">
        <v>6164685</v>
      </c>
      <c r="N68" s="43">
        <v>518573</v>
      </c>
      <c r="O68" s="43"/>
      <c r="P68" s="43"/>
      <c r="Q68" s="44">
        <v>38</v>
      </c>
      <c r="R68" s="45">
        <v>70203</v>
      </c>
      <c r="S68" s="45" t="s">
        <v>474</v>
      </c>
      <c r="T68" s="46"/>
    </row>
    <row r="69" spans="1:20" ht="15.75" hidden="1" x14ac:dyDescent="0.2">
      <c r="A69" s="20"/>
      <c r="B69" s="21"/>
      <c r="C69" s="21"/>
      <c r="D69" s="47" t="s">
        <v>407</v>
      </c>
      <c r="E69" s="48"/>
      <c r="F69" s="42" t="s">
        <v>490</v>
      </c>
      <c r="G69" s="42"/>
      <c r="H69" s="42"/>
      <c r="I69" s="42"/>
      <c r="J69" s="42"/>
      <c r="K69" s="43"/>
      <c r="L69" s="43"/>
      <c r="M69" s="43"/>
      <c r="N69" s="43"/>
      <c r="O69" s="43"/>
      <c r="P69" s="43"/>
      <c r="Q69" s="44"/>
      <c r="R69" s="45"/>
      <c r="S69" s="45" t="s">
        <v>408</v>
      </c>
      <c r="T69" s="46" t="s">
        <v>326</v>
      </c>
    </row>
    <row r="70" spans="1:20" ht="15.75" hidden="1" x14ac:dyDescent="0.2">
      <c r="A70" s="20" t="s">
        <v>511</v>
      </c>
      <c r="B70" s="21"/>
      <c r="C70" s="21"/>
      <c r="D70" s="47" t="s">
        <v>510</v>
      </c>
      <c r="E70" s="48"/>
      <c r="F70" s="42"/>
      <c r="G70" s="42" t="s">
        <v>490</v>
      </c>
      <c r="H70" s="42"/>
      <c r="I70" s="42"/>
      <c r="J70" s="42"/>
      <c r="K70" s="43">
        <v>1653759</v>
      </c>
      <c r="L70" s="43">
        <v>-193600</v>
      </c>
      <c r="M70" s="43">
        <v>1682342</v>
      </c>
      <c r="N70" s="43">
        <v>-49106</v>
      </c>
      <c r="O70" s="43">
        <v>1971291</v>
      </c>
      <c r="P70" s="43">
        <v>2414</v>
      </c>
      <c r="Q70" s="44">
        <v>14</v>
      </c>
      <c r="R70" s="45">
        <v>62310</v>
      </c>
      <c r="S70" s="45" t="s">
        <v>1</v>
      </c>
      <c r="T70" s="46"/>
    </row>
    <row r="71" spans="1:20" ht="15.75" hidden="1" x14ac:dyDescent="0.2">
      <c r="A71" s="20"/>
      <c r="B71" s="21"/>
      <c r="C71" s="21"/>
      <c r="D71" s="41" t="s">
        <v>378</v>
      </c>
      <c r="E71" s="42"/>
      <c r="F71" s="42"/>
      <c r="G71" s="42"/>
      <c r="H71" s="42"/>
      <c r="I71" s="42"/>
      <c r="J71" s="42" t="s">
        <v>490</v>
      </c>
      <c r="K71" s="43"/>
      <c r="L71" s="43"/>
      <c r="M71" s="43">
        <v>5707281</v>
      </c>
      <c r="N71" s="43">
        <v>17971</v>
      </c>
      <c r="O71" s="43">
        <v>5121469</v>
      </c>
      <c r="P71" s="43">
        <v>-14790</v>
      </c>
      <c r="Q71" s="44" t="s">
        <v>114</v>
      </c>
      <c r="R71" s="45">
        <v>62270</v>
      </c>
      <c r="S71" s="45" t="s">
        <v>379</v>
      </c>
      <c r="T71" s="46"/>
    </row>
    <row r="72" spans="1:20" ht="15.75" hidden="1" x14ac:dyDescent="0.2">
      <c r="A72" s="20"/>
      <c r="B72" s="21"/>
      <c r="C72" s="21"/>
      <c r="D72" s="41" t="s">
        <v>478</v>
      </c>
      <c r="E72" s="42"/>
      <c r="F72" s="42"/>
      <c r="G72" s="42" t="s">
        <v>490</v>
      </c>
      <c r="H72" s="42" t="s">
        <v>490</v>
      </c>
      <c r="I72" s="42" t="s">
        <v>490</v>
      </c>
      <c r="J72" s="42" t="s">
        <v>490</v>
      </c>
      <c r="K72" s="43">
        <v>2976000</v>
      </c>
      <c r="L72" s="43">
        <v>375000</v>
      </c>
      <c r="M72" s="43">
        <v>3248000</v>
      </c>
      <c r="N72" s="43">
        <v>390000</v>
      </c>
      <c r="O72" s="43">
        <v>3817000</v>
      </c>
      <c r="P72" s="43">
        <v>810000</v>
      </c>
      <c r="Q72" s="44">
        <v>63</v>
      </c>
      <c r="R72" s="45">
        <v>4630</v>
      </c>
      <c r="S72" s="45" t="s">
        <v>479</v>
      </c>
      <c r="T72" s="46" t="s">
        <v>270</v>
      </c>
    </row>
    <row r="73" spans="1:20" ht="15.75" hidden="1" x14ac:dyDescent="0.2">
      <c r="A73" s="20"/>
      <c r="B73" s="21"/>
      <c r="C73" s="21"/>
      <c r="D73" s="47" t="s">
        <v>253</v>
      </c>
      <c r="E73" s="48"/>
      <c r="F73" s="42" t="s">
        <v>490</v>
      </c>
      <c r="G73" s="42"/>
      <c r="H73" s="42"/>
      <c r="I73" s="42"/>
      <c r="J73" s="42"/>
      <c r="K73" s="43"/>
      <c r="L73" s="43"/>
      <c r="M73" s="43"/>
      <c r="N73" s="43"/>
      <c r="O73" s="43"/>
      <c r="P73" s="43"/>
      <c r="Q73" s="44"/>
      <c r="R73" s="45"/>
      <c r="S73" s="45"/>
      <c r="T73" s="46"/>
    </row>
    <row r="74" spans="1:20" ht="15.75" hidden="1" x14ac:dyDescent="0.25">
      <c r="A74" s="20"/>
      <c r="B74" s="25"/>
      <c r="C74" s="21"/>
      <c r="D74" s="47" t="s">
        <v>380</v>
      </c>
      <c r="E74" s="48"/>
      <c r="F74" s="42"/>
      <c r="G74" s="42"/>
      <c r="H74" s="42" t="s">
        <v>490</v>
      </c>
      <c r="I74" s="42"/>
      <c r="J74" s="42" t="s">
        <v>490</v>
      </c>
      <c r="K74" s="43"/>
      <c r="L74" s="43"/>
      <c r="M74" s="43"/>
      <c r="N74" s="43"/>
      <c r="O74" s="43"/>
      <c r="P74" s="43"/>
      <c r="Q74" s="44"/>
      <c r="R74" s="45">
        <v>38380</v>
      </c>
      <c r="S74" s="45" t="s">
        <v>381</v>
      </c>
      <c r="T74" s="46"/>
    </row>
    <row r="75" spans="1:20" ht="15.75" hidden="1" x14ac:dyDescent="0.2">
      <c r="A75" s="20"/>
      <c r="B75" s="21"/>
      <c r="C75" s="21"/>
      <c r="D75" s="41" t="s">
        <v>482</v>
      </c>
      <c r="E75" s="42"/>
      <c r="F75" s="42"/>
      <c r="G75" s="42" t="s">
        <v>490</v>
      </c>
      <c r="H75" s="42"/>
      <c r="I75" s="42"/>
      <c r="J75" s="42"/>
      <c r="K75" s="43"/>
      <c r="L75" s="43"/>
      <c r="M75" s="43"/>
      <c r="N75" s="43"/>
      <c r="O75" s="43"/>
      <c r="P75" s="43"/>
      <c r="Q75" s="44"/>
      <c r="R75" s="45">
        <v>49424</v>
      </c>
      <c r="S75" s="45" t="s">
        <v>483</v>
      </c>
      <c r="T75" s="46" t="s">
        <v>365</v>
      </c>
    </row>
    <row r="76" spans="1:20" ht="15.75" hidden="1" x14ac:dyDescent="0.2">
      <c r="A76" s="20"/>
      <c r="B76" s="21"/>
      <c r="C76" s="21"/>
      <c r="D76" s="47" t="s">
        <v>382</v>
      </c>
      <c r="E76" s="48"/>
      <c r="F76" s="42"/>
      <c r="G76" s="42"/>
      <c r="H76" s="42" t="s">
        <v>490</v>
      </c>
      <c r="I76" s="42"/>
      <c r="J76" s="42"/>
      <c r="K76" s="43"/>
      <c r="L76" s="43"/>
      <c r="M76" s="43">
        <v>569818</v>
      </c>
      <c r="N76" s="43">
        <v>-14941</v>
      </c>
      <c r="O76" s="43">
        <v>523310</v>
      </c>
      <c r="P76" s="43">
        <v>-28022</v>
      </c>
      <c r="Q76" s="44" t="s">
        <v>112</v>
      </c>
      <c r="R76" s="45">
        <v>40700</v>
      </c>
      <c r="S76" s="45" t="s">
        <v>383</v>
      </c>
      <c r="T76" s="46"/>
    </row>
    <row r="77" spans="1:20" ht="15.75" hidden="1" x14ac:dyDescent="0.25">
      <c r="A77" s="20"/>
      <c r="B77" s="21"/>
      <c r="C77" s="21"/>
      <c r="D77" s="21" t="s">
        <v>499</v>
      </c>
      <c r="E77" s="59"/>
      <c r="F77" s="59"/>
      <c r="G77" s="59"/>
      <c r="H77" s="59"/>
      <c r="I77" s="59"/>
      <c r="J77" s="59" t="s">
        <v>490</v>
      </c>
      <c r="K77" s="61"/>
      <c r="L77" s="61"/>
      <c r="M77" s="61"/>
      <c r="N77" s="61"/>
      <c r="O77" s="61"/>
      <c r="P77" s="61"/>
      <c r="Q77" s="62"/>
      <c r="R77" s="81"/>
      <c r="S77" s="81"/>
      <c r="T77" s="63"/>
    </row>
    <row r="78" spans="1:20" ht="15.75" hidden="1" x14ac:dyDescent="0.2">
      <c r="A78" s="20"/>
      <c r="B78" s="21"/>
      <c r="C78" s="21"/>
      <c r="D78" s="47" t="s">
        <v>220</v>
      </c>
      <c r="E78" s="48"/>
      <c r="F78" s="42"/>
      <c r="G78" s="42"/>
      <c r="H78" s="42" t="s">
        <v>490</v>
      </c>
      <c r="I78" s="42"/>
      <c r="J78" s="42" t="s">
        <v>490</v>
      </c>
      <c r="K78" s="43">
        <v>2705353</v>
      </c>
      <c r="L78" s="43">
        <v>5274</v>
      </c>
      <c r="M78" s="43">
        <v>2989720</v>
      </c>
      <c r="N78" s="43">
        <v>568</v>
      </c>
      <c r="O78" s="43">
        <v>3262653</v>
      </c>
      <c r="P78" s="43">
        <v>12359</v>
      </c>
      <c r="Q78" s="44">
        <v>24</v>
      </c>
      <c r="R78" s="45">
        <v>50600</v>
      </c>
      <c r="S78" s="45" t="s">
        <v>221</v>
      </c>
      <c r="T78" s="46"/>
    </row>
    <row r="79" spans="1:20" ht="15.75" hidden="1" x14ac:dyDescent="0.2">
      <c r="A79" s="20"/>
      <c r="B79" s="21"/>
      <c r="C79" s="21"/>
      <c r="D79" s="47" t="s">
        <v>191</v>
      </c>
      <c r="E79" s="48"/>
      <c r="F79" s="42"/>
      <c r="G79" s="42"/>
      <c r="H79" s="42" t="s">
        <v>490</v>
      </c>
      <c r="I79" s="42"/>
      <c r="J79" s="42"/>
      <c r="K79" s="43">
        <v>2719906</v>
      </c>
      <c r="L79" s="43">
        <v>12172</v>
      </c>
      <c r="M79" s="43">
        <v>3335000</v>
      </c>
      <c r="N79" s="43">
        <v>-676000</v>
      </c>
      <c r="O79" s="43"/>
      <c r="P79" s="43"/>
      <c r="Q79" s="44"/>
      <c r="R79" s="45">
        <v>28800</v>
      </c>
      <c r="S79" s="45" t="s">
        <v>192</v>
      </c>
      <c r="T79" s="46"/>
    </row>
    <row r="80" spans="1:20" ht="15.75" hidden="1" x14ac:dyDescent="0.2">
      <c r="A80" s="20"/>
      <c r="B80" s="21"/>
      <c r="C80" s="21"/>
      <c r="D80" s="47" t="s">
        <v>449</v>
      </c>
      <c r="E80" s="48"/>
      <c r="F80" s="42"/>
      <c r="G80" s="42"/>
      <c r="H80" s="42" t="s">
        <v>490</v>
      </c>
      <c r="I80" s="42"/>
      <c r="J80" s="42"/>
      <c r="K80" s="43">
        <v>1092897</v>
      </c>
      <c r="L80" s="43">
        <v>-48870</v>
      </c>
      <c r="M80" s="43">
        <v>1026602</v>
      </c>
      <c r="N80" s="43">
        <v>76713</v>
      </c>
      <c r="O80" s="43">
        <v>1166735</v>
      </c>
      <c r="P80" s="43">
        <v>43848</v>
      </c>
      <c r="Q80" s="44">
        <v>9</v>
      </c>
      <c r="R80" s="45">
        <v>64420</v>
      </c>
      <c r="S80" s="45" t="s">
        <v>448</v>
      </c>
      <c r="T80" s="46"/>
    </row>
    <row r="81" spans="1:20" ht="15.75" hidden="1" x14ac:dyDescent="0.2">
      <c r="A81" s="20"/>
      <c r="B81" s="21"/>
      <c r="C81" s="21"/>
      <c r="D81" s="41" t="s">
        <v>484</v>
      </c>
      <c r="E81" s="42"/>
      <c r="F81" s="42"/>
      <c r="G81" s="42" t="s">
        <v>490</v>
      </c>
      <c r="H81" s="42" t="s">
        <v>490</v>
      </c>
      <c r="I81" s="42"/>
      <c r="J81" s="42"/>
      <c r="K81" s="43">
        <v>10084000</v>
      </c>
      <c r="L81" s="43">
        <v>-2851000</v>
      </c>
      <c r="M81" s="43" t="s">
        <v>126</v>
      </c>
      <c r="N81" s="65" t="s">
        <v>336</v>
      </c>
      <c r="O81" s="43"/>
      <c r="P81" s="43"/>
      <c r="Q81" s="44"/>
      <c r="R81" s="45">
        <v>27330</v>
      </c>
      <c r="S81" s="45" t="s">
        <v>485</v>
      </c>
      <c r="T81" s="46"/>
    </row>
    <row r="82" spans="1:20" ht="15.75" hidden="1" x14ac:dyDescent="0.2">
      <c r="A82" s="20"/>
      <c r="B82" s="21"/>
      <c r="C82" s="21"/>
      <c r="D82" s="47" t="s">
        <v>444</v>
      </c>
      <c r="E82" s="48"/>
      <c r="F82" s="42"/>
      <c r="G82" s="42"/>
      <c r="H82" s="42" t="s">
        <v>490</v>
      </c>
      <c r="I82" s="42"/>
      <c r="J82" s="42" t="s">
        <v>490</v>
      </c>
      <c r="K82" s="43"/>
      <c r="L82" s="43"/>
      <c r="M82" s="43">
        <v>2943569</v>
      </c>
      <c r="N82" s="43">
        <v>64300</v>
      </c>
      <c r="O82" s="43">
        <v>4144780</v>
      </c>
      <c r="P82" s="43">
        <v>109511</v>
      </c>
      <c r="Q82" s="44"/>
      <c r="R82" s="45">
        <v>56450</v>
      </c>
      <c r="S82" s="45" t="s">
        <v>445</v>
      </c>
      <c r="T82" s="46"/>
    </row>
    <row r="83" spans="1:20" ht="15.75" hidden="1" x14ac:dyDescent="0.2">
      <c r="A83" s="20" t="s">
        <v>511</v>
      </c>
      <c r="B83" s="23"/>
      <c r="C83" s="21"/>
      <c r="D83" s="41" t="s">
        <v>0</v>
      </c>
      <c r="E83" s="42"/>
      <c r="F83" s="42"/>
      <c r="G83" s="42" t="s">
        <v>490</v>
      </c>
      <c r="H83" s="42" t="s">
        <v>490</v>
      </c>
      <c r="I83" s="42"/>
      <c r="J83" s="42"/>
      <c r="K83" s="43">
        <v>5513051</v>
      </c>
      <c r="L83" s="43">
        <v>67734</v>
      </c>
      <c r="M83" s="43">
        <v>5968214</v>
      </c>
      <c r="N83" s="43">
        <v>47019</v>
      </c>
      <c r="O83" s="43">
        <v>6460009</v>
      </c>
      <c r="P83" s="43">
        <v>3552</v>
      </c>
      <c r="Q83" s="44">
        <v>41</v>
      </c>
      <c r="R83" s="45">
        <v>62310</v>
      </c>
      <c r="S83" s="45" t="s">
        <v>1</v>
      </c>
      <c r="T83" s="46"/>
    </row>
    <row r="84" spans="1:20" ht="15.75" hidden="1" x14ac:dyDescent="0.2">
      <c r="A84" s="20"/>
      <c r="B84" s="21"/>
      <c r="C84" s="21"/>
      <c r="D84" s="47" t="s">
        <v>193</v>
      </c>
      <c r="E84" s="48"/>
      <c r="F84" s="42"/>
      <c r="G84" s="42"/>
      <c r="H84" s="42"/>
      <c r="I84" s="42"/>
      <c r="J84" s="42"/>
      <c r="K84" s="43"/>
      <c r="L84" s="43"/>
      <c r="M84" s="43"/>
      <c r="N84" s="43"/>
      <c r="O84" s="43"/>
      <c r="P84" s="43"/>
      <c r="Q84" s="44"/>
      <c r="R84" s="45">
        <v>85500</v>
      </c>
      <c r="S84" s="45" t="s">
        <v>194</v>
      </c>
      <c r="T84" s="46"/>
    </row>
    <row r="85" spans="1:20" ht="15.75" hidden="1" x14ac:dyDescent="0.2">
      <c r="A85" s="20"/>
      <c r="B85" s="21"/>
      <c r="C85" s="21"/>
      <c r="D85" s="47" t="s">
        <v>413</v>
      </c>
      <c r="E85" s="48"/>
      <c r="F85" s="42" t="s">
        <v>490</v>
      </c>
      <c r="G85" s="42"/>
      <c r="H85" s="42"/>
      <c r="I85" s="42"/>
      <c r="J85" s="42"/>
      <c r="K85" s="43">
        <v>5462908</v>
      </c>
      <c r="L85" s="43">
        <v>99575</v>
      </c>
      <c r="M85" s="43">
        <v>5106347</v>
      </c>
      <c r="N85" s="43">
        <v>-22303</v>
      </c>
      <c r="O85" s="43">
        <v>4313856</v>
      </c>
      <c r="P85" s="43">
        <v>3487</v>
      </c>
      <c r="Q85" s="44">
        <v>23</v>
      </c>
      <c r="R85" s="45">
        <v>25010</v>
      </c>
      <c r="S85" s="45" t="s">
        <v>414</v>
      </c>
      <c r="T85" s="46" t="s">
        <v>344</v>
      </c>
    </row>
    <row r="86" spans="1:20" ht="15.75" hidden="1" x14ac:dyDescent="0.2">
      <c r="A86" s="20"/>
      <c r="B86" s="21"/>
      <c r="C86" s="21"/>
      <c r="D86" s="41" t="s">
        <v>384</v>
      </c>
      <c r="E86" s="42"/>
      <c r="F86" s="42"/>
      <c r="G86" s="42"/>
      <c r="H86" s="42" t="s">
        <v>490</v>
      </c>
      <c r="I86" s="42"/>
      <c r="J86" s="42" t="s">
        <v>490</v>
      </c>
      <c r="K86" s="43">
        <v>1238346</v>
      </c>
      <c r="L86" s="43">
        <v>22958</v>
      </c>
      <c r="M86" s="43">
        <v>1400545</v>
      </c>
      <c r="N86" s="43">
        <v>28726</v>
      </c>
      <c r="O86" s="43">
        <v>1595050</v>
      </c>
      <c r="P86" s="43">
        <v>52922</v>
      </c>
      <c r="Q86" s="44">
        <v>11</v>
      </c>
      <c r="R86" s="45">
        <v>72650</v>
      </c>
      <c r="S86" s="45" t="s">
        <v>385</v>
      </c>
      <c r="T86" s="46"/>
    </row>
    <row r="87" spans="1:20" ht="15.75" hidden="1" x14ac:dyDescent="0.2">
      <c r="A87" s="20" t="s">
        <v>507</v>
      </c>
      <c r="B87" s="21"/>
      <c r="C87" s="21"/>
      <c r="D87" s="47" t="s">
        <v>242</v>
      </c>
      <c r="E87" s="48"/>
      <c r="F87" s="42"/>
      <c r="G87" s="42" t="s">
        <v>490</v>
      </c>
      <c r="H87" s="42" t="s">
        <v>490</v>
      </c>
      <c r="I87" s="42"/>
      <c r="J87" s="42"/>
      <c r="K87" s="43"/>
      <c r="L87" s="43"/>
      <c r="M87" s="43">
        <v>3421474</v>
      </c>
      <c r="N87" s="43">
        <v>76705</v>
      </c>
      <c r="O87" s="43">
        <v>4648497</v>
      </c>
      <c r="P87" s="43">
        <v>199712</v>
      </c>
      <c r="Q87" s="44">
        <v>44</v>
      </c>
      <c r="R87" s="49" t="s">
        <v>335</v>
      </c>
      <c r="S87" s="45" t="s">
        <v>466</v>
      </c>
      <c r="T87" s="46"/>
    </row>
    <row r="88" spans="1:20" ht="15.75" hidden="1" x14ac:dyDescent="0.2">
      <c r="A88" s="20"/>
      <c r="B88" s="21"/>
      <c r="C88" s="21"/>
      <c r="D88" s="41" t="s">
        <v>386</v>
      </c>
      <c r="E88" s="42"/>
      <c r="F88" s="42"/>
      <c r="G88" s="42"/>
      <c r="H88" s="42" t="s">
        <v>490</v>
      </c>
      <c r="I88" s="42"/>
      <c r="J88" s="42" t="s">
        <v>490</v>
      </c>
      <c r="K88" s="43">
        <v>4070922</v>
      </c>
      <c r="L88" s="43">
        <v>17077</v>
      </c>
      <c r="M88" s="43">
        <v>3961068</v>
      </c>
      <c r="N88" s="43">
        <v>21337</v>
      </c>
      <c r="O88" s="43">
        <v>3900000</v>
      </c>
      <c r="P88" s="43"/>
      <c r="Q88" s="44">
        <v>35</v>
      </c>
      <c r="R88" s="45">
        <v>70170</v>
      </c>
      <c r="S88" s="45" t="s">
        <v>387</v>
      </c>
      <c r="T88" s="46"/>
    </row>
    <row r="89" spans="1:20" ht="15.75" hidden="1" x14ac:dyDescent="0.2">
      <c r="A89" s="20"/>
      <c r="B89" s="21"/>
      <c r="C89" s="21"/>
      <c r="D89" s="41" t="s">
        <v>2</v>
      </c>
      <c r="E89" s="42"/>
      <c r="F89" s="42"/>
      <c r="G89" s="42"/>
      <c r="H89" s="42"/>
      <c r="I89" s="42" t="s">
        <v>490</v>
      </c>
      <c r="J89" s="42"/>
      <c r="K89" s="43">
        <v>9620229</v>
      </c>
      <c r="L89" s="43">
        <v>8161</v>
      </c>
      <c r="M89" s="43">
        <v>9355441</v>
      </c>
      <c r="N89" s="43">
        <v>-324201</v>
      </c>
      <c r="O89" s="43"/>
      <c r="P89" s="43"/>
      <c r="Q89" s="44">
        <v>68</v>
      </c>
      <c r="R89" s="45">
        <v>53940</v>
      </c>
      <c r="S89" s="45" t="s">
        <v>3</v>
      </c>
      <c r="T89" s="46"/>
    </row>
    <row r="90" spans="1:20" ht="15.75" hidden="1" x14ac:dyDescent="0.2">
      <c r="A90" s="20"/>
      <c r="B90" s="21"/>
      <c r="C90" s="21"/>
      <c r="D90" s="41" t="s">
        <v>388</v>
      </c>
      <c r="E90" s="42"/>
      <c r="F90" s="42" t="s">
        <v>490</v>
      </c>
      <c r="G90" s="42"/>
      <c r="H90" s="42"/>
      <c r="I90" s="42"/>
      <c r="J90" s="42" t="s">
        <v>490</v>
      </c>
      <c r="K90" s="43"/>
      <c r="L90" s="43"/>
      <c r="M90" s="43">
        <v>50000</v>
      </c>
      <c r="N90" s="43">
        <v>45349</v>
      </c>
      <c r="O90" s="43">
        <v>3102112</v>
      </c>
      <c r="P90" s="43">
        <v>60617</v>
      </c>
      <c r="Q90" s="44">
        <v>51</v>
      </c>
      <c r="R90" s="45">
        <v>89200</v>
      </c>
      <c r="S90" s="45" t="s">
        <v>389</v>
      </c>
      <c r="T90" s="46"/>
    </row>
    <row r="91" spans="1:20" ht="15.75" hidden="1" x14ac:dyDescent="0.2">
      <c r="A91" s="20"/>
      <c r="B91" s="21"/>
      <c r="C91" s="21"/>
      <c r="D91" s="41" t="s">
        <v>4</v>
      </c>
      <c r="E91" s="42"/>
      <c r="F91" s="42"/>
      <c r="G91" s="42" t="s">
        <v>490</v>
      </c>
      <c r="H91" s="42"/>
      <c r="I91" s="42" t="s">
        <v>490</v>
      </c>
      <c r="J91" s="42"/>
      <c r="K91" s="43">
        <v>166140</v>
      </c>
      <c r="L91" s="43">
        <v>-540170</v>
      </c>
      <c r="M91" s="43">
        <v>11046327</v>
      </c>
      <c r="N91" s="43">
        <v>53128</v>
      </c>
      <c r="O91" s="43">
        <v>10203416</v>
      </c>
      <c r="P91" s="43">
        <v>-543712</v>
      </c>
      <c r="Q91" s="44" t="s">
        <v>109</v>
      </c>
      <c r="R91" s="45">
        <v>25510</v>
      </c>
      <c r="S91" s="45" t="s">
        <v>5</v>
      </c>
      <c r="T91" s="46"/>
    </row>
    <row r="92" spans="1:20" ht="15.75" hidden="1" x14ac:dyDescent="0.2">
      <c r="A92" s="20"/>
      <c r="B92" s="21"/>
      <c r="C92" s="21"/>
      <c r="D92" s="41" t="s">
        <v>6</v>
      </c>
      <c r="E92" s="42"/>
      <c r="F92" s="42"/>
      <c r="G92" s="42" t="s">
        <v>490</v>
      </c>
      <c r="H92" s="42" t="s">
        <v>490</v>
      </c>
      <c r="I92" s="42" t="s">
        <v>490</v>
      </c>
      <c r="J92" s="42"/>
      <c r="K92" s="43">
        <v>8300000</v>
      </c>
      <c r="L92" s="43"/>
      <c r="M92" s="43">
        <v>8350000</v>
      </c>
      <c r="N92" s="43"/>
      <c r="O92" s="43">
        <v>8400000</v>
      </c>
      <c r="P92" s="43"/>
      <c r="Q92" s="44">
        <v>50</v>
      </c>
      <c r="R92" s="45">
        <v>77652</v>
      </c>
      <c r="S92" s="45" t="s">
        <v>7</v>
      </c>
      <c r="T92" s="46" t="s">
        <v>365</v>
      </c>
    </row>
    <row r="93" spans="1:20" ht="15.75" hidden="1" x14ac:dyDescent="0.2">
      <c r="A93" s="20"/>
      <c r="B93" s="21"/>
      <c r="C93" s="21"/>
      <c r="D93" s="47" t="s">
        <v>452</v>
      </c>
      <c r="E93" s="48"/>
      <c r="F93" s="42"/>
      <c r="G93" s="42" t="s">
        <v>490</v>
      </c>
      <c r="H93" s="42" t="s">
        <v>490</v>
      </c>
      <c r="I93" s="42"/>
      <c r="J93" s="42"/>
      <c r="K93" s="43">
        <v>2910053</v>
      </c>
      <c r="L93" s="43">
        <v>45192</v>
      </c>
      <c r="M93" s="43">
        <v>3409528</v>
      </c>
      <c r="N93" s="43">
        <v>66108</v>
      </c>
      <c r="O93" s="43"/>
      <c r="P93" s="43"/>
      <c r="Q93" s="44" t="s">
        <v>454</v>
      </c>
      <c r="R93" s="45">
        <v>76210</v>
      </c>
      <c r="S93" s="45" t="s">
        <v>453</v>
      </c>
      <c r="T93" s="46"/>
    </row>
    <row r="94" spans="1:20" ht="15.75" hidden="1" x14ac:dyDescent="0.2">
      <c r="A94" s="20" t="s">
        <v>506</v>
      </c>
      <c r="B94" s="21"/>
      <c r="C94" s="21"/>
      <c r="D94" s="41" t="s">
        <v>390</v>
      </c>
      <c r="E94" s="42"/>
      <c r="F94" s="42" t="s">
        <v>490</v>
      </c>
      <c r="G94" s="42"/>
      <c r="H94" s="42"/>
      <c r="I94" s="42"/>
      <c r="J94" s="42"/>
      <c r="K94" s="43"/>
      <c r="L94" s="43"/>
      <c r="M94" s="43">
        <v>2688111</v>
      </c>
      <c r="N94" s="43">
        <v>31254</v>
      </c>
      <c r="O94" s="43">
        <v>4007853</v>
      </c>
      <c r="P94" s="43">
        <v>151917</v>
      </c>
      <c r="Q94" s="44">
        <v>32</v>
      </c>
      <c r="R94" s="45">
        <v>55120</v>
      </c>
      <c r="S94" s="45" t="s">
        <v>391</v>
      </c>
      <c r="T94" s="46"/>
    </row>
    <row r="95" spans="1:20" ht="15.75" hidden="1" x14ac:dyDescent="0.2">
      <c r="A95" s="20"/>
      <c r="B95" s="21"/>
      <c r="C95" s="21"/>
      <c r="D95" s="41" t="s">
        <v>8</v>
      </c>
      <c r="E95" s="42"/>
      <c r="F95" s="42"/>
      <c r="G95" s="42"/>
      <c r="H95" s="42"/>
      <c r="I95" s="42" t="s">
        <v>490</v>
      </c>
      <c r="J95" s="42"/>
      <c r="K95" s="43">
        <v>13816693</v>
      </c>
      <c r="L95" s="43">
        <v>41699</v>
      </c>
      <c r="M95" s="43">
        <v>12735572</v>
      </c>
      <c r="N95" s="43">
        <v>52257</v>
      </c>
      <c r="O95" s="43">
        <v>13806092</v>
      </c>
      <c r="P95" s="43">
        <v>-73328</v>
      </c>
      <c r="Q95" s="44" t="s">
        <v>110</v>
      </c>
      <c r="R95" s="45">
        <v>29490</v>
      </c>
      <c r="S95" s="45" t="s">
        <v>9</v>
      </c>
      <c r="T95" s="46"/>
    </row>
    <row r="96" spans="1:20" ht="15.75" hidden="1" x14ac:dyDescent="0.2">
      <c r="A96" s="20"/>
      <c r="B96" s="21"/>
      <c r="C96" s="21"/>
      <c r="D96" s="47" t="s">
        <v>298</v>
      </c>
      <c r="E96" s="48"/>
      <c r="F96" s="42"/>
      <c r="G96" s="42"/>
      <c r="H96" s="42"/>
      <c r="I96" s="42"/>
      <c r="J96" s="42" t="s">
        <v>490</v>
      </c>
      <c r="K96" s="43">
        <v>1808682</v>
      </c>
      <c r="L96" s="43">
        <v>18432</v>
      </c>
      <c r="M96" s="43">
        <v>2234451</v>
      </c>
      <c r="N96" s="43">
        <v>82309</v>
      </c>
      <c r="O96" s="43">
        <v>2014267</v>
      </c>
      <c r="P96" s="43">
        <v>34039</v>
      </c>
      <c r="Q96" s="44" t="s">
        <v>127</v>
      </c>
      <c r="R96" s="45">
        <v>58420</v>
      </c>
      <c r="S96" s="45" t="s">
        <v>299</v>
      </c>
      <c r="T96" s="46"/>
    </row>
    <row r="97" spans="1:20" ht="15.75" hidden="1" x14ac:dyDescent="0.25">
      <c r="A97" s="20"/>
      <c r="B97" s="21"/>
      <c r="C97" s="21"/>
      <c r="D97" s="21" t="s">
        <v>500</v>
      </c>
      <c r="E97" s="59"/>
      <c r="F97" s="59"/>
      <c r="G97" s="59"/>
      <c r="H97" s="59" t="s">
        <v>490</v>
      </c>
      <c r="I97" s="59"/>
      <c r="J97" s="59"/>
      <c r="K97" s="61"/>
      <c r="L97" s="61"/>
      <c r="M97" s="61"/>
      <c r="N97" s="61"/>
      <c r="O97" s="61"/>
      <c r="P97" s="61"/>
      <c r="Q97" s="62"/>
      <c r="R97" s="81"/>
      <c r="S97" s="81"/>
      <c r="T97" s="63"/>
    </row>
    <row r="98" spans="1:20" ht="15.75" hidden="1" x14ac:dyDescent="0.2">
      <c r="A98" s="20"/>
      <c r="B98" s="21"/>
      <c r="C98" s="21"/>
      <c r="D98" s="47" t="s">
        <v>392</v>
      </c>
      <c r="E98" s="48"/>
      <c r="F98" s="42"/>
      <c r="G98" s="42"/>
      <c r="H98" s="42" t="s">
        <v>490</v>
      </c>
      <c r="I98" s="42"/>
      <c r="J98" s="42" t="s">
        <v>490</v>
      </c>
      <c r="K98" s="43"/>
      <c r="L98" s="43"/>
      <c r="M98" s="43"/>
      <c r="N98" s="43"/>
      <c r="O98" s="43">
        <v>9500000</v>
      </c>
      <c r="P98" s="43"/>
      <c r="Q98" s="44">
        <v>30</v>
      </c>
      <c r="R98" s="45">
        <v>53440</v>
      </c>
      <c r="S98" s="45" t="s">
        <v>393</v>
      </c>
      <c r="T98" s="46"/>
    </row>
    <row r="99" spans="1:20" ht="15.75" hidden="1" x14ac:dyDescent="0.2">
      <c r="A99" s="20"/>
      <c r="B99" s="21"/>
      <c r="C99" s="21"/>
      <c r="D99" s="41" t="s">
        <v>455</v>
      </c>
      <c r="E99" s="42"/>
      <c r="F99" s="42"/>
      <c r="G99" s="42"/>
      <c r="H99" s="42" t="s">
        <v>490</v>
      </c>
      <c r="I99" s="42"/>
      <c r="J99" s="42" t="s">
        <v>490</v>
      </c>
      <c r="K99" s="43"/>
      <c r="L99" s="43"/>
      <c r="M99" s="43"/>
      <c r="N99" s="43"/>
      <c r="O99" s="43"/>
      <c r="P99" s="43"/>
      <c r="Q99" s="44"/>
      <c r="R99" s="45">
        <v>53270</v>
      </c>
      <c r="S99" s="45" t="s">
        <v>456</v>
      </c>
      <c r="T99" s="46"/>
    </row>
    <row r="100" spans="1:20" ht="15.75" hidden="1" x14ac:dyDescent="0.25">
      <c r="A100" s="24"/>
      <c r="B100" s="25"/>
      <c r="C100" s="25"/>
      <c r="D100" s="47" t="s">
        <v>300</v>
      </c>
      <c r="E100" s="48"/>
      <c r="F100" s="48"/>
      <c r="G100" s="48" t="s">
        <v>490</v>
      </c>
      <c r="H100" s="48" t="s">
        <v>490</v>
      </c>
      <c r="I100" s="48"/>
      <c r="J100" s="48"/>
      <c r="K100" s="54"/>
      <c r="L100" s="54"/>
      <c r="M100" s="54">
        <v>1259642</v>
      </c>
      <c r="N100" s="54">
        <v>259910</v>
      </c>
      <c r="O100" s="54">
        <v>1360646</v>
      </c>
      <c r="P100" s="54">
        <v>202871</v>
      </c>
      <c r="Q100" s="55"/>
      <c r="R100" s="57">
        <v>26400</v>
      </c>
      <c r="S100" s="57" t="s">
        <v>301</v>
      </c>
      <c r="T100" s="58"/>
    </row>
    <row r="101" spans="1:20" ht="15.75" hidden="1" x14ac:dyDescent="0.2">
      <c r="A101" s="22" t="s">
        <v>506</v>
      </c>
      <c r="B101" s="23"/>
      <c r="C101" s="23"/>
      <c r="D101" s="41" t="s">
        <v>266</v>
      </c>
      <c r="E101" s="42"/>
      <c r="F101" s="42"/>
      <c r="G101" s="42" t="s">
        <v>490</v>
      </c>
      <c r="H101" s="42" t="s">
        <v>490</v>
      </c>
      <c r="I101" s="42"/>
      <c r="J101" s="42"/>
      <c r="K101" s="43">
        <v>2966043</v>
      </c>
      <c r="L101" s="43">
        <v>120440</v>
      </c>
      <c r="M101" s="43">
        <v>3638485</v>
      </c>
      <c r="N101" s="43">
        <v>-11047</v>
      </c>
      <c r="O101" s="43"/>
      <c r="P101" s="43"/>
      <c r="Q101" s="44">
        <v>42</v>
      </c>
      <c r="R101" s="45">
        <v>81000</v>
      </c>
      <c r="S101" s="45" t="s">
        <v>267</v>
      </c>
      <c r="T101" s="46"/>
    </row>
    <row r="102" spans="1:20" ht="15.75" hidden="1" x14ac:dyDescent="0.2">
      <c r="A102" s="20"/>
      <c r="B102" s="21"/>
      <c r="C102" s="21"/>
      <c r="D102" s="41" t="s">
        <v>394</v>
      </c>
      <c r="E102" s="42"/>
      <c r="F102" s="42"/>
      <c r="G102" s="42" t="s">
        <v>490</v>
      </c>
      <c r="H102" s="42" t="s">
        <v>490</v>
      </c>
      <c r="I102" s="42"/>
      <c r="J102" s="42" t="s">
        <v>490</v>
      </c>
      <c r="K102" s="43">
        <v>20162976</v>
      </c>
      <c r="L102" s="43">
        <v>751035</v>
      </c>
      <c r="M102" s="43">
        <v>24003000</v>
      </c>
      <c r="N102" s="43">
        <v>1201000</v>
      </c>
      <c r="O102" s="43">
        <v>25310418</v>
      </c>
      <c r="P102" s="43">
        <v>-660725</v>
      </c>
      <c r="Q102" s="44" t="s">
        <v>115</v>
      </c>
      <c r="R102" s="45">
        <v>29411</v>
      </c>
      <c r="S102" s="45" t="s">
        <v>395</v>
      </c>
      <c r="T102" s="46"/>
    </row>
    <row r="103" spans="1:20" ht="15.75" hidden="1" x14ac:dyDescent="0.25">
      <c r="A103" s="20"/>
      <c r="B103" s="21"/>
      <c r="C103" s="21"/>
      <c r="D103" s="21" t="s">
        <v>501</v>
      </c>
      <c r="E103" s="59"/>
      <c r="F103" s="59"/>
      <c r="G103" s="59"/>
      <c r="H103" s="59" t="s">
        <v>490</v>
      </c>
      <c r="I103" s="59"/>
      <c r="J103" s="59"/>
      <c r="K103" s="61"/>
      <c r="L103" s="61"/>
      <c r="M103" s="61"/>
      <c r="N103" s="61"/>
      <c r="O103" s="61"/>
      <c r="P103" s="61"/>
      <c r="Q103" s="62"/>
      <c r="R103" s="81"/>
      <c r="S103" s="81"/>
      <c r="T103" s="63"/>
    </row>
    <row r="104" spans="1:20" ht="15.75" hidden="1" x14ac:dyDescent="0.2">
      <c r="A104" s="20"/>
      <c r="B104" s="21"/>
      <c r="C104" s="21"/>
      <c r="D104" s="47" t="s">
        <v>425</v>
      </c>
      <c r="E104" s="48"/>
      <c r="F104" s="42"/>
      <c r="G104" s="42" t="s">
        <v>490</v>
      </c>
      <c r="H104" s="42" t="s">
        <v>490</v>
      </c>
      <c r="I104" s="42"/>
      <c r="J104" s="42"/>
      <c r="K104" s="43">
        <v>1353876</v>
      </c>
      <c r="L104" s="43">
        <v>114722</v>
      </c>
      <c r="M104" s="43">
        <v>1373894</v>
      </c>
      <c r="N104" s="43">
        <v>75859</v>
      </c>
      <c r="O104" s="43">
        <v>1391876</v>
      </c>
      <c r="P104" s="43">
        <v>83690</v>
      </c>
      <c r="Q104" s="44" t="s">
        <v>427</v>
      </c>
      <c r="R104" s="49" t="s">
        <v>332</v>
      </c>
      <c r="S104" s="45" t="s">
        <v>426</v>
      </c>
      <c r="T104" s="46"/>
    </row>
    <row r="105" spans="1:20" ht="15.75" hidden="1" x14ac:dyDescent="0.25">
      <c r="A105" s="20"/>
      <c r="B105" s="21"/>
      <c r="C105" s="21"/>
      <c r="D105" s="23" t="s">
        <v>502</v>
      </c>
      <c r="E105" s="64"/>
      <c r="F105" s="59"/>
      <c r="G105" s="59"/>
      <c r="H105" s="59" t="s">
        <v>490</v>
      </c>
      <c r="I105" s="59" t="s">
        <v>490</v>
      </c>
      <c r="J105" s="59" t="s">
        <v>490</v>
      </c>
      <c r="K105" s="61"/>
      <c r="L105" s="61"/>
      <c r="M105" s="61"/>
      <c r="N105" s="61"/>
      <c r="O105" s="61"/>
      <c r="P105" s="61"/>
      <c r="Q105" s="62"/>
      <c r="R105" s="81"/>
      <c r="S105" s="81"/>
      <c r="T105" s="63"/>
    </row>
    <row r="106" spans="1:20" ht="15.75" hidden="1" x14ac:dyDescent="0.2">
      <c r="A106" s="20"/>
      <c r="B106" s="21"/>
      <c r="C106" s="21"/>
      <c r="D106" s="41" t="s">
        <v>302</v>
      </c>
      <c r="E106" s="42"/>
      <c r="F106" s="42"/>
      <c r="G106" s="42" t="s">
        <v>490</v>
      </c>
      <c r="H106" s="42"/>
      <c r="I106" s="42" t="s">
        <v>490</v>
      </c>
      <c r="J106" s="42"/>
      <c r="K106" s="43"/>
      <c r="L106" s="43"/>
      <c r="M106" s="43"/>
      <c r="N106" s="43"/>
      <c r="O106" s="43"/>
      <c r="P106" s="43"/>
      <c r="Q106" s="44"/>
      <c r="R106" s="45">
        <v>8850</v>
      </c>
      <c r="S106" s="45" t="s">
        <v>303</v>
      </c>
      <c r="T106" s="46" t="s">
        <v>347</v>
      </c>
    </row>
    <row r="107" spans="1:20" ht="15.75" hidden="1" x14ac:dyDescent="0.2">
      <c r="A107" s="20" t="s">
        <v>508</v>
      </c>
      <c r="B107" s="21"/>
      <c r="C107" s="21"/>
      <c r="D107" s="41" t="s">
        <v>509</v>
      </c>
      <c r="E107" s="42"/>
      <c r="F107" s="50"/>
      <c r="G107" s="42"/>
      <c r="H107" s="42" t="s">
        <v>490</v>
      </c>
      <c r="I107" s="48" t="s">
        <v>490</v>
      </c>
      <c r="J107" s="48" t="s">
        <v>490</v>
      </c>
      <c r="K107" s="43">
        <v>4251000</v>
      </c>
      <c r="L107" s="43">
        <v>16019</v>
      </c>
      <c r="M107" s="43">
        <v>5278000</v>
      </c>
      <c r="N107" s="43">
        <v>18758</v>
      </c>
      <c r="O107" s="43">
        <v>6153000</v>
      </c>
      <c r="P107" s="43">
        <v>105747</v>
      </c>
      <c r="Q107" s="44">
        <v>32</v>
      </c>
      <c r="R107" s="45">
        <v>53390</v>
      </c>
      <c r="S107" s="45" t="s">
        <v>475</v>
      </c>
      <c r="T107" s="46"/>
    </row>
    <row r="108" spans="1:20" ht="15.75" hidden="1" x14ac:dyDescent="0.2">
      <c r="A108" s="20"/>
      <c r="B108" s="21"/>
      <c r="C108" s="21"/>
      <c r="D108" s="41" t="s">
        <v>304</v>
      </c>
      <c r="E108" s="42"/>
      <c r="F108" s="42"/>
      <c r="G108" s="42" t="s">
        <v>490</v>
      </c>
      <c r="H108" s="42" t="s">
        <v>490</v>
      </c>
      <c r="I108" s="42"/>
      <c r="J108" s="42"/>
      <c r="K108" s="43"/>
      <c r="L108" s="43"/>
      <c r="M108" s="43">
        <v>7749576</v>
      </c>
      <c r="N108" s="43">
        <v>192799</v>
      </c>
      <c r="O108" s="43">
        <v>7898869</v>
      </c>
      <c r="P108" s="43">
        <v>191799</v>
      </c>
      <c r="Q108" s="44" t="s">
        <v>111</v>
      </c>
      <c r="R108" s="45">
        <v>86330</v>
      </c>
      <c r="S108" s="45" t="s">
        <v>305</v>
      </c>
      <c r="T108" s="46"/>
    </row>
    <row r="109" spans="1:20" ht="15.75" hidden="1" x14ac:dyDescent="0.2">
      <c r="A109" s="20"/>
      <c r="B109" s="21"/>
      <c r="C109" s="21"/>
      <c r="D109" s="41" t="s">
        <v>306</v>
      </c>
      <c r="E109" s="42"/>
      <c r="F109" s="42"/>
      <c r="G109" s="42" t="s">
        <v>490</v>
      </c>
      <c r="H109" s="42" t="s">
        <v>490</v>
      </c>
      <c r="I109" s="42" t="s">
        <v>490</v>
      </c>
      <c r="J109" s="42"/>
      <c r="K109" s="43"/>
      <c r="L109" s="43"/>
      <c r="M109" s="43">
        <v>20238260</v>
      </c>
      <c r="N109" s="43">
        <v>200320</v>
      </c>
      <c r="O109" s="43">
        <v>23060000</v>
      </c>
      <c r="P109" s="43"/>
      <c r="Q109" s="44">
        <v>129</v>
      </c>
      <c r="R109" s="45">
        <v>22550</v>
      </c>
      <c r="S109" s="45" t="s">
        <v>243</v>
      </c>
      <c r="T109" s="46"/>
    </row>
    <row r="110" spans="1:20" ht="15.75" hidden="1" x14ac:dyDescent="0.2">
      <c r="A110" s="20"/>
      <c r="B110" s="21"/>
      <c r="C110" s="21"/>
      <c r="D110" s="47" t="s">
        <v>461</v>
      </c>
      <c r="E110" s="48"/>
      <c r="F110" s="48" t="s">
        <v>490</v>
      </c>
      <c r="G110" s="48"/>
      <c r="H110" s="48"/>
      <c r="I110" s="48"/>
      <c r="J110" s="48"/>
      <c r="K110" s="43"/>
      <c r="L110" s="43"/>
      <c r="M110" s="43"/>
      <c r="N110" s="43"/>
      <c r="O110" s="43"/>
      <c r="P110" s="43"/>
      <c r="Q110" s="44"/>
      <c r="R110" s="45" t="s">
        <v>462</v>
      </c>
      <c r="S110" s="45" t="s">
        <v>463</v>
      </c>
      <c r="T110" s="46" t="s">
        <v>350</v>
      </c>
    </row>
    <row r="111" spans="1:20" ht="15.75" hidden="1" x14ac:dyDescent="0.2">
      <c r="A111" s="20"/>
      <c r="B111" s="21"/>
      <c r="C111" s="21"/>
      <c r="D111" s="41" t="s">
        <v>396</v>
      </c>
      <c r="E111" s="42"/>
      <c r="F111" s="48"/>
      <c r="G111" s="48"/>
      <c r="H111" s="48" t="s">
        <v>490</v>
      </c>
      <c r="I111" s="48"/>
      <c r="J111" s="48"/>
      <c r="K111" s="43"/>
      <c r="L111" s="43"/>
      <c r="M111" s="43">
        <v>3939291</v>
      </c>
      <c r="N111" s="43">
        <v>37750</v>
      </c>
      <c r="O111" s="43">
        <v>5207363</v>
      </c>
      <c r="P111" s="43">
        <v>77435</v>
      </c>
      <c r="Q111" s="44" t="s">
        <v>116</v>
      </c>
      <c r="R111" s="45">
        <v>44540</v>
      </c>
      <c r="S111" s="45" t="s">
        <v>397</v>
      </c>
      <c r="T111" s="46"/>
    </row>
    <row r="112" spans="1:20" ht="15.75" hidden="1" x14ac:dyDescent="0.2">
      <c r="A112" s="20"/>
      <c r="B112" s="21"/>
      <c r="C112" s="21"/>
      <c r="D112" s="41" t="s">
        <v>307</v>
      </c>
      <c r="E112" s="42"/>
      <c r="F112" s="42"/>
      <c r="G112" s="42" t="s">
        <v>490</v>
      </c>
      <c r="H112" s="42" t="s">
        <v>490</v>
      </c>
      <c r="I112" s="42"/>
      <c r="J112" s="42"/>
      <c r="K112" s="43"/>
      <c r="L112" s="43"/>
      <c r="M112" s="43"/>
      <c r="N112" s="43"/>
      <c r="O112" s="43"/>
      <c r="P112" s="43"/>
      <c r="Q112" s="44"/>
      <c r="R112" s="45">
        <v>67520</v>
      </c>
      <c r="S112" s="45" t="s">
        <v>308</v>
      </c>
      <c r="T112" s="46"/>
    </row>
    <row r="113" spans="1:20" ht="15.75" hidden="1" x14ac:dyDescent="0.2">
      <c r="A113" s="20"/>
      <c r="B113" s="21"/>
      <c r="C113" s="21"/>
      <c r="D113" s="47" t="s">
        <v>251</v>
      </c>
      <c r="E113" s="48"/>
      <c r="F113" s="42" t="s">
        <v>490</v>
      </c>
      <c r="G113" s="42"/>
      <c r="H113" s="42"/>
      <c r="I113" s="42"/>
      <c r="J113" s="42"/>
      <c r="K113" s="43"/>
      <c r="L113" s="43"/>
      <c r="M113" s="43"/>
      <c r="N113" s="43"/>
      <c r="O113" s="43"/>
      <c r="P113" s="43"/>
      <c r="Q113" s="44"/>
      <c r="R113" s="45">
        <v>35023</v>
      </c>
      <c r="S113" s="45" t="s">
        <v>252</v>
      </c>
      <c r="T113" s="46"/>
    </row>
    <row r="114" spans="1:20" ht="15.75" hidden="1" x14ac:dyDescent="0.2">
      <c r="A114" s="20"/>
      <c r="B114" s="21"/>
      <c r="C114" s="21"/>
      <c r="D114" s="47" t="s">
        <v>214</v>
      </c>
      <c r="E114" s="48"/>
      <c r="F114" s="42" t="s">
        <v>490</v>
      </c>
      <c r="G114" s="42"/>
      <c r="H114" s="42"/>
      <c r="I114" s="42"/>
      <c r="J114" s="42"/>
      <c r="K114" s="43"/>
      <c r="L114" s="43"/>
      <c r="M114" s="43">
        <v>1570861</v>
      </c>
      <c r="N114" s="43">
        <v>17462</v>
      </c>
      <c r="O114" s="43">
        <v>1034829</v>
      </c>
      <c r="P114" s="43">
        <v>5904</v>
      </c>
      <c r="Q114" s="44">
        <v>18</v>
      </c>
      <c r="R114" s="45">
        <v>50450</v>
      </c>
      <c r="S114" s="45" t="s">
        <v>215</v>
      </c>
      <c r="T114" s="46"/>
    </row>
    <row r="115" spans="1:20" ht="13.5" thickTop="1" x14ac:dyDescent="0.2"/>
  </sheetData>
  <phoneticPr fontId="6" type="noConversion"/>
  <printOptions horizontalCentered="1" verticalCentered="1"/>
  <pageMargins left="0.19685039370078741" right="0.19685039370078741" top="0.78740157480314965" bottom="0.39370078740157483" header="0.51181102362204722" footer="0.51181102362204722"/>
  <pageSetup paperSize="9" scale="56" orientation="landscape" r:id="rId1"/>
  <headerFooter alignWithMargins="0">
    <oddHeader>&amp;LJeantil
35590 L'HERMITAGE&amp;C&amp;"Arial,Gras"&amp;12&amp;UListe des fabricants de MVV&amp;R&amp;D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0"/>
  <sheetViews>
    <sheetView topLeftCell="A4" workbookViewId="0">
      <selection activeCell="A29" sqref="A29:IV29"/>
    </sheetView>
  </sheetViews>
  <sheetFormatPr baseColWidth="10" defaultRowHeight="12.75" x14ac:dyDescent="0.2"/>
  <cols>
    <col min="1" max="1" width="32.7109375" bestFit="1" customWidth="1"/>
    <col min="2" max="3" width="0" hidden="1" customWidth="1"/>
    <col min="4" max="4" width="50.7109375" bestFit="1" customWidth="1"/>
    <col min="5" max="5" width="0" hidden="1" customWidth="1"/>
    <col min="6" max="6" width="6.42578125" bestFit="1" customWidth="1"/>
    <col min="7" max="10" width="0" hidden="1" customWidth="1"/>
    <col min="11" max="11" width="13.28515625" bestFit="1" customWidth="1"/>
    <col min="12" max="14" width="14.85546875" bestFit="1" customWidth="1"/>
    <col min="15" max="15" width="13.28515625" bestFit="1" customWidth="1"/>
    <col min="16" max="16" width="14.85546875" bestFit="1" customWidth="1"/>
    <col min="17" max="17" width="11.85546875" bestFit="1" customWidth="1"/>
    <col min="18" max="18" width="18" bestFit="1" customWidth="1"/>
    <col min="19" max="19" width="36.28515625" bestFit="1" customWidth="1"/>
    <col min="20" max="20" width="16.7109375" bestFit="1" customWidth="1"/>
  </cols>
  <sheetData>
    <row r="1" spans="1:20" ht="17.25" thickTop="1" thickBot="1" x14ac:dyDescent="0.25">
      <c r="A1" s="30" t="s">
        <v>505</v>
      </c>
      <c r="B1" s="31" t="s">
        <v>503</v>
      </c>
      <c r="C1" s="31" t="s">
        <v>504</v>
      </c>
      <c r="D1" s="32" t="s">
        <v>255</v>
      </c>
      <c r="E1" s="32" t="s">
        <v>513</v>
      </c>
      <c r="F1" s="32" t="s">
        <v>341</v>
      </c>
      <c r="G1" s="32" t="s">
        <v>340</v>
      </c>
      <c r="H1" s="32" t="s">
        <v>489</v>
      </c>
      <c r="I1" s="32" t="s">
        <v>339</v>
      </c>
      <c r="J1" s="32" t="s">
        <v>488</v>
      </c>
      <c r="K1" s="33" t="s">
        <v>338</v>
      </c>
      <c r="L1" s="33" t="s">
        <v>123</v>
      </c>
      <c r="M1" s="33" t="s">
        <v>120</v>
      </c>
      <c r="N1" s="33" t="s">
        <v>124</v>
      </c>
      <c r="O1" s="33" t="s">
        <v>121</v>
      </c>
      <c r="P1" s="33" t="s">
        <v>122</v>
      </c>
      <c r="Q1" s="33" t="s">
        <v>106</v>
      </c>
      <c r="R1" s="34" t="s">
        <v>241</v>
      </c>
      <c r="S1" s="32" t="s">
        <v>487</v>
      </c>
      <c r="T1" s="35" t="s">
        <v>486</v>
      </c>
    </row>
    <row r="2" spans="1:20" ht="15.75" x14ac:dyDescent="0.2">
      <c r="A2" s="20"/>
      <c r="B2" s="21"/>
      <c r="C2" s="21"/>
      <c r="D2" s="41" t="s">
        <v>491</v>
      </c>
      <c r="E2" s="42"/>
      <c r="F2" s="42" t="s">
        <v>490</v>
      </c>
      <c r="G2" s="42"/>
      <c r="H2" s="42" t="s">
        <v>490</v>
      </c>
      <c r="I2" s="42"/>
      <c r="J2" s="42" t="s">
        <v>490</v>
      </c>
      <c r="K2" s="43"/>
      <c r="L2" s="43"/>
      <c r="M2" s="43"/>
      <c r="N2" s="43"/>
      <c r="O2" s="43"/>
      <c r="P2" s="43"/>
      <c r="Q2" s="44"/>
      <c r="R2" s="45"/>
      <c r="S2" s="45"/>
      <c r="T2" s="46"/>
    </row>
    <row r="3" spans="1:20" ht="15.75" x14ac:dyDescent="0.2">
      <c r="A3" s="20"/>
      <c r="B3" s="21"/>
      <c r="C3" s="21"/>
      <c r="D3" s="47" t="s">
        <v>311</v>
      </c>
      <c r="E3" s="48"/>
      <c r="F3" s="42" t="s">
        <v>490</v>
      </c>
      <c r="G3" s="42"/>
      <c r="H3" s="42"/>
      <c r="I3" s="42"/>
      <c r="J3" s="42"/>
      <c r="K3" s="43">
        <v>3904035</v>
      </c>
      <c r="L3" s="43">
        <v>130953</v>
      </c>
      <c r="M3" s="43">
        <v>4119645</v>
      </c>
      <c r="N3" s="43">
        <v>14450</v>
      </c>
      <c r="O3" s="43">
        <v>4412626</v>
      </c>
      <c r="P3" s="43">
        <v>133953</v>
      </c>
      <c r="Q3" s="44"/>
      <c r="R3" s="45">
        <v>12200</v>
      </c>
      <c r="S3" s="45" t="s">
        <v>312</v>
      </c>
      <c r="T3" s="46"/>
    </row>
    <row r="4" spans="1:20" ht="15.75" x14ac:dyDescent="0.2">
      <c r="A4" s="28"/>
      <c r="B4" s="29"/>
      <c r="C4" s="29"/>
      <c r="D4" s="73" t="s">
        <v>273</v>
      </c>
      <c r="E4" s="74"/>
      <c r="F4" s="74" t="s">
        <v>490</v>
      </c>
      <c r="G4" s="74" t="s">
        <v>490</v>
      </c>
      <c r="H4" s="74"/>
      <c r="I4" s="74"/>
      <c r="J4" s="74"/>
      <c r="K4" s="76"/>
      <c r="L4" s="76"/>
      <c r="M4" s="76">
        <v>38000000</v>
      </c>
      <c r="N4" s="76"/>
      <c r="O4" s="76"/>
      <c r="P4" s="76"/>
      <c r="Q4" s="77">
        <v>230</v>
      </c>
      <c r="R4" s="78">
        <v>49193</v>
      </c>
      <c r="S4" s="78" t="s">
        <v>274</v>
      </c>
      <c r="T4" s="79" t="s">
        <v>365</v>
      </c>
    </row>
    <row r="5" spans="1:20" ht="15.75" x14ac:dyDescent="0.2">
      <c r="A5" s="28"/>
      <c r="B5" s="29"/>
      <c r="C5" s="29"/>
      <c r="D5" s="88" t="s">
        <v>342</v>
      </c>
      <c r="E5" s="75" t="s">
        <v>490</v>
      </c>
      <c r="F5" s="74" t="s">
        <v>490</v>
      </c>
      <c r="G5" s="74"/>
      <c r="H5" s="74"/>
      <c r="I5" s="74"/>
      <c r="J5" s="74"/>
      <c r="K5" s="76"/>
      <c r="L5" s="76"/>
      <c r="M5" s="76">
        <v>3886045</v>
      </c>
      <c r="N5" s="76">
        <v>75034</v>
      </c>
      <c r="O5" s="76">
        <v>4002958</v>
      </c>
      <c r="P5" s="76">
        <v>56326</v>
      </c>
      <c r="Q5" s="77" t="s">
        <v>117</v>
      </c>
      <c r="R5" s="78">
        <v>35133</v>
      </c>
      <c r="S5" s="78" t="s">
        <v>343</v>
      </c>
      <c r="T5" s="79"/>
    </row>
    <row r="6" spans="1:20" ht="15.75" x14ac:dyDescent="0.2">
      <c r="A6" s="20"/>
      <c r="B6" s="21"/>
      <c r="C6" s="21"/>
      <c r="D6" s="47" t="s">
        <v>398</v>
      </c>
      <c r="E6" s="48"/>
      <c r="F6" s="42" t="s">
        <v>490</v>
      </c>
      <c r="G6" s="42"/>
      <c r="H6" s="42"/>
      <c r="I6" s="42"/>
      <c r="J6" s="42"/>
      <c r="K6" s="43">
        <v>2521109</v>
      </c>
      <c r="L6" s="43">
        <v>23778</v>
      </c>
      <c r="M6" s="43">
        <v>3663205</v>
      </c>
      <c r="N6" s="43">
        <v>159971</v>
      </c>
      <c r="O6" s="43">
        <v>3582225</v>
      </c>
      <c r="P6" s="43">
        <v>113827</v>
      </c>
      <c r="Q6" s="44">
        <v>10</v>
      </c>
      <c r="R6" s="45">
        <v>12038</v>
      </c>
      <c r="S6" s="45" t="s">
        <v>399</v>
      </c>
      <c r="T6" s="46" t="s">
        <v>344</v>
      </c>
    </row>
    <row r="7" spans="1:20" ht="15.75" x14ac:dyDescent="0.2">
      <c r="A7" s="20"/>
      <c r="B7" s="21"/>
      <c r="C7" s="21"/>
      <c r="D7" s="47" t="s">
        <v>25</v>
      </c>
      <c r="E7" s="48"/>
      <c r="F7" s="42" t="s">
        <v>490</v>
      </c>
      <c r="G7" s="42"/>
      <c r="H7" s="42"/>
      <c r="I7" s="42"/>
      <c r="J7" s="42"/>
      <c r="K7" s="43"/>
      <c r="L7" s="43"/>
      <c r="M7" s="43"/>
      <c r="N7" s="43"/>
      <c r="O7" s="43"/>
      <c r="P7" s="43"/>
      <c r="Q7" s="44"/>
      <c r="R7" s="45">
        <v>21726</v>
      </c>
      <c r="S7" s="45" t="s">
        <v>26</v>
      </c>
      <c r="T7" s="46" t="s">
        <v>365</v>
      </c>
    </row>
    <row r="8" spans="1:20" ht="15.75" x14ac:dyDescent="0.2">
      <c r="A8" s="28"/>
      <c r="B8" s="21"/>
      <c r="C8" s="21"/>
      <c r="D8" s="47" t="s">
        <v>200</v>
      </c>
      <c r="E8" s="48"/>
      <c r="F8" s="42" t="s">
        <v>490</v>
      </c>
      <c r="G8" s="42"/>
      <c r="H8" s="42"/>
      <c r="I8" s="42"/>
      <c r="J8" s="42"/>
      <c r="K8" s="43"/>
      <c r="L8" s="43">
        <v>-3295</v>
      </c>
      <c r="M8" s="43"/>
      <c r="N8" s="43">
        <v>-45000</v>
      </c>
      <c r="O8" s="43"/>
      <c r="P8" s="43">
        <v>-24216</v>
      </c>
      <c r="Q8" s="44"/>
      <c r="R8" s="45">
        <v>8377</v>
      </c>
      <c r="S8" s="45" t="s">
        <v>201</v>
      </c>
      <c r="T8" s="46" t="s">
        <v>270</v>
      </c>
    </row>
    <row r="9" spans="1:20" ht="15.75" x14ac:dyDescent="0.2">
      <c r="A9" s="20"/>
      <c r="B9" s="21"/>
      <c r="C9" s="21"/>
      <c r="D9" s="47" t="s">
        <v>262</v>
      </c>
      <c r="E9" s="48"/>
      <c r="F9" s="42" t="s">
        <v>490</v>
      </c>
      <c r="G9" s="42"/>
      <c r="H9" s="42"/>
      <c r="I9" s="42"/>
      <c r="J9" s="42"/>
      <c r="K9" s="43"/>
      <c r="L9" s="43"/>
      <c r="M9" s="43">
        <v>3486671</v>
      </c>
      <c r="N9" s="43">
        <v>29078</v>
      </c>
      <c r="O9" s="43">
        <v>3583321</v>
      </c>
      <c r="P9" s="43">
        <v>47448</v>
      </c>
      <c r="Q9" s="44"/>
      <c r="R9" s="45">
        <v>12200</v>
      </c>
      <c r="S9" s="45" t="s">
        <v>263</v>
      </c>
      <c r="T9" s="46"/>
    </row>
    <row r="10" spans="1:20" ht="15.75" x14ac:dyDescent="0.2">
      <c r="A10" s="28"/>
      <c r="B10" s="21"/>
      <c r="C10" s="21"/>
      <c r="D10" s="41" t="s">
        <v>264</v>
      </c>
      <c r="E10" s="42" t="s">
        <v>490</v>
      </c>
      <c r="F10" s="42" t="s">
        <v>490</v>
      </c>
      <c r="G10" s="42" t="s">
        <v>490</v>
      </c>
      <c r="H10" s="42" t="s">
        <v>490</v>
      </c>
      <c r="I10" s="42" t="s">
        <v>490</v>
      </c>
      <c r="J10" s="42"/>
      <c r="K10" s="43"/>
      <c r="L10" s="43"/>
      <c r="M10" s="43"/>
      <c r="N10" s="43"/>
      <c r="O10" s="43"/>
      <c r="P10" s="43"/>
      <c r="Q10" s="44"/>
      <c r="R10" s="45">
        <v>9195</v>
      </c>
      <c r="S10" s="45" t="s">
        <v>265</v>
      </c>
      <c r="T10" s="46" t="s">
        <v>400</v>
      </c>
    </row>
    <row r="11" spans="1:20" ht="15.75" x14ac:dyDescent="0.2">
      <c r="A11" s="20"/>
      <c r="B11" s="21"/>
      <c r="C11" s="21"/>
      <c r="D11" s="47" t="s">
        <v>401</v>
      </c>
      <c r="E11" s="48" t="s">
        <v>490</v>
      </c>
      <c r="F11" s="42" t="s">
        <v>490</v>
      </c>
      <c r="G11" s="42"/>
      <c r="H11" s="42"/>
      <c r="I11" s="42"/>
      <c r="J11" s="42"/>
      <c r="K11" s="43"/>
      <c r="L11" s="43"/>
      <c r="M11" s="43">
        <v>6106740</v>
      </c>
      <c r="N11" s="43">
        <v>6380</v>
      </c>
      <c r="O11" s="43">
        <v>6264756</v>
      </c>
      <c r="P11" s="43">
        <v>98929</v>
      </c>
      <c r="Q11" s="44" t="s">
        <v>119</v>
      </c>
      <c r="R11" s="45">
        <v>19460</v>
      </c>
      <c r="S11" s="45" t="s">
        <v>402</v>
      </c>
      <c r="T11" s="46"/>
    </row>
    <row r="12" spans="1:20" ht="15.75" x14ac:dyDescent="0.2">
      <c r="A12" s="20"/>
      <c r="B12" s="21"/>
      <c r="C12" s="21"/>
      <c r="D12" s="47" t="s">
        <v>162</v>
      </c>
      <c r="E12" s="48" t="s">
        <v>490</v>
      </c>
      <c r="F12" s="42" t="s">
        <v>490</v>
      </c>
      <c r="G12" s="42"/>
      <c r="H12" s="42"/>
      <c r="I12" s="42"/>
      <c r="J12" s="42"/>
      <c r="K12" s="43">
        <v>5236581</v>
      </c>
      <c r="L12" s="43">
        <v>537113</v>
      </c>
      <c r="M12" s="43">
        <v>3243776</v>
      </c>
      <c r="N12" s="43">
        <v>38256</v>
      </c>
      <c r="O12" s="43">
        <v>2708542</v>
      </c>
      <c r="P12" s="43">
        <v>-9008</v>
      </c>
      <c r="Q12" s="44">
        <v>11</v>
      </c>
      <c r="R12" s="45">
        <v>35137</v>
      </c>
      <c r="S12" s="45" t="s">
        <v>163</v>
      </c>
      <c r="T12" s="46"/>
    </row>
    <row r="13" spans="1:20" ht="15.75" x14ac:dyDescent="0.2">
      <c r="A13" s="28"/>
      <c r="B13" s="21"/>
      <c r="C13" s="21"/>
      <c r="D13" s="47" t="s">
        <v>187</v>
      </c>
      <c r="E13" s="48" t="s">
        <v>490</v>
      </c>
      <c r="F13" s="42" t="s">
        <v>490</v>
      </c>
      <c r="G13" s="48"/>
      <c r="H13" s="48"/>
      <c r="I13" s="48"/>
      <c r="J13" s="48"/>
      <c r="K13" s="43"/>
      <c r="L13" s="43"/>
      <c r="M13" s="43">
        <v>10779520</v>
      </c>
      <c r="N13" s="43">
        <v>186996</v>
      </c>
      <c r="O13" s="43">
        <v>14961803</v>
      </c>
      <c r="P13" s="43">
        <v>316909</v>
      </c>
      <c r="Q13" s="44"/>
      <c r="R13" s="45">
        <v>36042</v>
      </c>
      <c r="S13" s="45" t="s">
        <v>188</v>
      </c>
      <c r="T13" s="46" t="s">
        <v>344</v>
      </c>
    </row>
    <row r="14" spans="1:20" ht="15.75" x14ac:dyDescent="0.2">
      <c r="A14" s="20"/>
      <c r="B14" s="21"/>
      <c r="C14" s="21"/>
      <c r="D14" s="41" t="s">
        <v>471</v>
      </c>
      <c r="E14" s="42" t="s">
        <v>490</v>
      </c>
      <c r="F14" s="42" t="s">
        <v>490</v>
      </c>
      <c r="G14" s="42"/>
      <c r="H14" s="42"/>
      <c r="I14" s="42"/>
      <c r="J14" s="42"/>
      <c r="K14" s="43">
        <v>8817000</v>
      </c>
      <c r="L14" s="43">
        <v>1048000</v>
      </c>
      <c r="M14" s="43">
        <v>9116056</v>
      </c>
      <c r="N14" s="43">
        <v>482178</v>
      </c>
      <c r="O14" s="43"/>
      <c r="P14" s="43"/>
      <c r="Q14" s="44" t="s">
        <v>108</v>
      </c>
      <c r="R14" s="45">
        <v>86170</v>
      </c>
      <c r="S14" s="45" t="s">
        <v>472</v>
      </c>
      <c r="T14" s="46"/>
    </row>
    <row r="15" spans="1:20" ht="15.75" x14ac:dyDescent="0.2">
      <c r="A15" s="20"/>
      <c r="B15" s="21"/>
      <c r="C15" s="21"/>
      <c r="D15" s="47" t="s">
        <v>407</v>
      </c>
      <c r="E15" s="48"/>
      <c r="F15" s="42" t="s">
        <v>490</v>
      </c>
      <c r="G15" s="42"/>
      <c r="H15" s="42"/>
      <c r="I15" s="42"/>
      <c r="J15" s="42"/>
      <c r="K15" s="43"/>
      <c r="L15" s="43"/>
      <c r="M15" s="43"/>
      <c r="N15" s="43"/>
      <c r="O15" s="43"/>
      <c r="P15" s="43"/>
      <c r="Q15" s="44"/>
      <c r="R15" s="45"/>
      <c r="S15" s="45" t="s">
        <v>408</v>
      </c>
      <c r="T15" s="46" t="s">
        <v>326</v>
      </c>
    </row>
    <row r="16" spans="1:20" ht="15.75" x14ac:dyDescent="0.2">
      <c r="A16" s="28"/>
      <c r="B16" s="21"/>
      <c r="C16" s="21"/>
      <c r="D16" s="47" t="s">
        <v>409</v>
      </c>
      <c r="E16" s="48" t="s">
        <v>490</v>
      </c>
      <c r="F16" s="42" t="s">
        <v>490</v>
      </c>
      <c r="G16" s="42"/>
      <c r="H16" s="42"/>
      <c r="I16" s="42"/>
      <c r="J16" s="42"/>
      <c r="K16" s="43">
        <v>3043045</v>
      </c>
      <c r="L16" s="43">
        <v>-73910</v>
      </c>
      <c r="M16" s="43">
        <v>2776517</v>
      </c>
      <c r="N16" s="43">
        <v>-66906</v>
      </c>
      <c r="O16" s="43">
        <v>4009759</v>
      </c>
      <c r="P16" s="43">
        <v>-46853</v>
      </c>
      <c r="Q16" s="44">
        <v>14</v>
      </c>
      <c r="R16" s="45">
        <v>25018</v>
      </c>
      <c r="S16" s="45" t="s">
        <v>410</v>
      </c>
      <c r="T16" s="46" t="s">
        <v>344</v>
      </c>
    </row>
    <row r="17" spans="1:20" ht="15.75" x14ac:dyDescent="0.2">
      <c r="A17" s="20"/>
      <c r="B17" s="21"/>
      <c r="C17" s="21"/>
      <c r="D17" s="47" t="s">
        <v>324</v>
      </c>
      <c r="E17" s="48" t="s">
        <v>490</v>
      </c>
      <c r="F17" s="42" t="s">
        <v>490</v>
      </c>
      <c r="G17" s="42"/>
      <c r="H17" s="42"/>
      <c r="I17" s="42"/>
      <c r="J17" s="42"/>
      <c r="K17" s="43"/>
      <c r="L17" s="43"/>
      <c r="M17" s="43"/>
      <c r="N17" s="43"/>
      <c r="O17" s="43"/>
      <c r="P17" s="43"/>
      <c r="Q17" s="44"/>
      <c r="R17" s="45">
        <v>45801</v>
      </c>
      <c r="S17" s="45" t="s">
        <v>325</v>
      </c>
      <c r="T17" s="46"/>
    </row>
    <row r="18" spans="1:20" ht="15.75" x14ac:dyDescent="0.2">
      <c r="A18" s="20" t="s">
        <v>508</v>
      </c>
      <c r="B18" s="21"/>
      <c r="C18" s="21"/>
      <c r="D18" s="47" t="s">
        <v>514</v>
      </c>
      <c r="E18" s="48" t="s">
        <v>490</v>
      </c>
      <c r="F18" s="42" t="s">
        <v>490</v>
      </c>
      <c r="G18" s="42" t="s">
        <v>490</v>
      </c>
      <c r="H18" s="42"/>
      <c r="I18" s="42"/>
      <c r="J18" s="42"/>
      <c r="K18" s="43">
        <v>15036000</v>
      </c>
      <c r="L18" s="43">
        <v>197326</v>
      </c>
      <c r="M18" s="43">
        <v>15070000</v>
      </c>
      <c r="N18" s="43">
        <v>411384</v>
      </c>
      <c r="O18" s="43">
        <v>16007000</v>
      </c>
      <c r="P18" s="43">
        <v>569692</v>
      </c>
      <c r="Q18" s="44">
        <v>102</v>
      </c>
      <c r="R18" s="49">
        <v>35590</v>
      </c>
      <c r="S18" s="45" t="s">
        <v>515</v>
      </c>
      <c r="T18" s="46"/>
    </row>
    <row r="19" spans="1:20" ht="15.75" x14ac:dyDescent="0.2">
      <c r="A19" s="20"/>
      <c r="B19" s="21"/>
      <c r="C19" s="21"/>
      <c r="D19" s="41" t="s">
        <v>476</v>
      </c>
      <c r="E19" s="42" t="s">
        <v>490</v>
      </c>
      <c r="F19" s="42" t="s">
        <v>490</v>
      </c>
      <c r="G19" s="42" t="s">
        <v>490</v>
      </c>
      <c r="H19" s="42"/>
      <c r="I19" s="42" t="s">
        <v>490</v>
      </c>
      <c r="J19" s="42" t="s">
        <v>490</v>
      </c>
      <c r="K19" s="43"/>
      <c r="L19" s="43"/>
      <c r="M19" s="43">
        <v>8540858</v>
      </c>
      <c r="N19" s="43">
        <v>46325</v>
      </c>
      <c r="O19" s="43">
        <v>7902016</v>
      </c>
      <c r="P19" s="43">
        <v>47783</v>
      </c>
      <c r="Q19" s="44" t="s">
        <v>107</v>
      </c>
      <c r="R19" s="45">
        <v>41008</v>
      </c>
      <c r="S19" s="45" t="s">
        <v>477</v>
      </c>
      <c r="T19" s="46"/>
    </row>
    <row r="20" spans="1:20" ht="15.75" hidden="1" x14ac:dyDescent="0.2">
      <c r="A20" s="20"/>
      <c r="B20" s="21"/>
      <c r="C20" s="21"/>
      <c r="D20" s="47" t="s">
        <v>253</v>
      </c>
      <c r="E20" s="48"/>
      <c r="F20" s="42" t="s">
        <v>490</v>
      </c>
      <c r="G20" s="42"/>
      <c r="H20" s="42"/>
      <c r="I20" s="42"/>
      <c r="J20" s="42"/>
      <c r="K20" s="43"/>
      <c r="L20" s="43"/>
      <c r="M20" s="43"/>
      <c r="N20" s="43"/>
      <c r="O20" s="43"/>
      <c r="P20" s="43"/>
      <c r="Q20" s="44"/>
      <c r="R20" s="45"/>
      <c r="S20" s="45"/>
      <c r="T20" s="46"/>
    </row>
    <row r="21" spans="1:20" ht="15.75" x14ac:dyDescent="0.2">
      <c r="A21" s="22"/>
      <c r="B21" s="21"/>
      <c r="C21" s="23"/>
      <c r="D21" s="47" t="s">
        <v>480</v>
      </c>
      <c r="E21" s="48" t="s">
        <v>490</v>
      </c>
      <c r="F21" s="48" t="s">
        <v>490</v>
      </c>
      <c r="G21" s="48" t="s">
        <v>490</v>
      </c>
      <c r="H21" s="48" t="s">
        <v>490</v>
      </c>
      <c r="I21" s="48"/>
      <c r="J21" s="48"/>
      <c r="K21" s="54"/>
      <c r="L21" s="54"/>
      <c r="M21" s="54"/>
      <c r="N21" s="54"/>
      <c r="O21" s="54"/>
      <c r="P21" s="54"/>
      <c r="Q21" s="55"/>
      <c r="R21" s="57">
        <v>17465</v>
      </c>
      <c r="S21" s="57" t="s">
        <v>481</v>
      </c>
      <c r="T21" s="58" t="s">
        <v>400</v>
      </c>
    </row>
    <row r="22" spans="1:20" ht="15.75" x14ac:dyDescent="0.2">
      <c r="A22" s="51" t="s">
        <v>337</v>
      </c>
      <c r="B22" s="21"/>
      <c r="C22" s="21"/>
      <c r="D22" s="47" t="s">
        <v>337</v>
      </c>
      <c r="E22" s="48" t="s">
        <v>490</v>
      </c>
      <c r="F22" s="42" t="s">
        <v>490</v>
      </c>
      <c r="G22" s="42"/>
      <c r="H22" s="42"/>
      <c r="I22" s="42"/>
      <c r="J22" s="42"/>
      <c r="K22" s="43">
        <v>33751000</v>
      </c>
      <c r="L22" s="43">
        <v>1396000</v>
      </c>
      <c r="M22" s="43">
        <v>36641000</v>
      </c>
      <c r="N22" s="43">
        <v>2064000</v>
      </c>
      <c r="O22" s="52"/>
      <c r="P22" s="52"/>
      <c r="Q22" s="44">
        <v>172</v>
      </c>
      <c r="R22" s="45">
        <v>85260</v>
      </c>
      <c r="S22" s="45" t="s">
        <v>291</v>
      </c>
      <c r="T22" s="46"/>
    </row>
    <row r="23" spans="1:20" ht="15.75" x14ac:dyDescent="0.2">
      <c r="A23" s="20"/>
      <c r="B23" s="21"/>
      <c r="C23" s="21"/>
      <c r="D23" s="47" t="s">
        <v>195</v>
      </c>
      <c r="E23" s="48" t="s">
        <v>490</v>
      </c>
      <c r="F23" s="42" t="s">
        <v>490</v>
      </c>
      <c r="G23" s="42"/>
      <c r="H23" s="42"/>
      <c r="I23" s="42"/>
      <c r="J23" s="42"/>
      <c r="K23" s="43">
        <v>19341154</v>
      </c>
      <c r="L23" s="43">
        <v>326779</v>
      </c>
      <c r="M23" s="43">
        <v>19664508</v>
      </c>
      <c r="N23" s="43">
        <v>393142</v>
      </c>
      <c r="O23" s="52"/>
      <c r="P23" s="43"/>
      <c r="Q23" s="44">
        <v>178</v>
      </c>
      <c r="R23" s="45">
        <v>85130</v>
      </c>
      <c r="S23" s="45" t="s">
        <v>196</v>
      </c>
      <c r="T23" s="46"/>
    </row>
    <row r="24" spans="1:20" ht="15.75" x14ac:dyDescent="0.2">
      <c r="A24" s="20"/>
      <c r="B24" s="21"/>
      <c r="C24" s="21"/>
      <c r="D24" s="47" t="s">
        <v>413</v>
      </c>
      <c r="E24" s="48"/>
      <c r="F24" s="42" t="s">
        <v>490</v>
      </c>
      <c r="G24" s="42"/>
      <c r="H24" s="42"/>
      <c r="I24" s="42"/>
      <c r="J24" s="42"/>
      <c r="K24" s="43">
        <v>5462908</v>
      </c>
      <c r="L24" s="43">
        <v>99575</v>
      </c>
      <c r="M24" s="43">
        <v>5106347</v>
      </c>
      <c r="N24" s="43">
        <v>-22303</v>
      </c>
      <c r="O24" s="43">
        <v>4313856</v>
      </c>
      <c r="P24" s="43">
        <v>3487</v>
      </c>
      <c r="Q24" s="44">
        <v>23</v>
      </c>
      <c r="R24" s="45">
        <v>25010</v>
      </c>
      <c r="S24" s="45" t="s">
        <v>414</v>
      </c>
      <c r="T24" s="46" t="s">
        <v>344</v>
      </c>
    </row>
    <row r="25" spans="1:20" ht="15.75" x14ac:dyDescent="0.2">
      <c r="A25" s="20"/>
      <c r="B25" s="21"/>
      <c r="C25" s="21"/>
      <c r="D25" s="41" t="s">
        <v>388</v>
      </c>
      <c r="E25" s="42"/>
      <c r="F25" s="42" t="s">
        <v>490</v>
      </c>
      <c r="G25" s="42"/>
      <c r="H25" s="42"/>
      <c r="I25" s="42"/>
      <c r="J25" s="42" t="s">
        <v>490</v>
      </c>
      <c r="K25" s="43"/>
      <c r="L25" s="43"/>
      <c r="M25" s="43">
        <v>50000</v>
      </c>
      <c r="N25" s="43">
        <v>45349</v>
      </c>
      <c r="O25" s="43">
        <v>3102112</v>
      </c>
      <c r="P25" s="43">
        <v>60617</v>
      </c>
      <c r="Q25" s="44">
        <v>51</v>
      </c>
      <c r="R25" s="45">
        <v>89200</v>
      </c>
      <c r="S25" s="45" t="s">
        <v>389</v>
      </c>
      <c r="T25" s="46"/>
    </row>
    <row r="26" spans="1:20" ht="15.75" x14ac:dyDescent="0.2">
      <c r="A26" s="20"/>
      <c r="B26" s="21"/>
      <c r="C26" s="21"/>
      <c r="D26" s="47" t="s">
        <v>419</v>
      </c>
      <c r="E26" s="48" t="s">
        <v>490</v>
      </c>
      <c r="F26" s="42" t="s">
        <v>490</v>
      </c>
      <c r="G26" s="42"/>
      <c r="H26" s="42"/>
      <c r="I26" s="42"/>
      <c r="J26" s="42"/>
      <c r="K26" s="43">
        <v>4074693</v>
      </c>
      <c r="L26" s="43">
        <v>-231924</v>
      </c>
      <c r="M26" s="43">
        <v>4263404</v>
      </c>
      <c r="N26" s="43">
        <v>-169814</v>
      </c>
      <c r="O26" s="43">
        <v>4237915</v>
      </c>
      <c r="P26" s="43">
        <v>-113317</v>
      </c>
      <c r="Q26" s="44">
        <v>20</v>
      </c>
      <c r="R26" s="45">
        <v>46040</v>
      </c>
      <c r="S26" s="45" t="s">
        <v>420</v>
      </c>
      <c r="T26" s="46" t="s">
        <v>344</v>
      </c>
    </row>
    <row r="27" spans="1:20" ht="15.75" x14ac:dyDescent="0.2">
      <c r="A27" s="20" t="s">
        <v>506</v>
      </c>
      <c r="B27" s="21"/>
      <c r="C27" s="21"/>
      <c r="D27" s="41" t="s">
        <v>390</v>
      </c>
      <c r="E27" s="42"/>
      <c r="F27" s="42" t="s">
        <v>490</v>
      </c>
      <c r="G27" s="42"/>
      <c r="H27" s="42"/>
      <c r="I27" s="42"/>
      <c r="J27" s="42"/>
      <c r="K27" s="43"/>
      <c r="L27" s="43"/>
      <c r="M27" s="43">
        <v>2688111</v>
      </c>
      <c r="N27" s="43">
        <v>31254</v>
      </c>
      <c r="O27" s="43">
        <v>4007853</v>
      </c>
      <c r="P27" s="43">
        <v>151917</v>
      </c>
      <c r="Q27" s="44">
        <v>32</v>
      </c>
      <c r="R27" s="45">
        <v>55120</v>
      </c>
      <c r="S27" s="45" t="s">
        <v>391</v>
      </c>
      <c r="T27" s="46"/>
    </row>
    <row r="28" spans="1:20" ht="15.75" hidden="1" x14ac:dyDescent="0.2">
      <c r="A28" s="20"/>
      <c r="B28" s="21"/>
      <c r="C28" s="21"/>
      <c r="D28" s="47" t="s">
        <v>461</v>
      </c>
      <c r="E28" s="48"/>
      <c r="F28" s="48" t="s">
        <v>490</v>
      </c>
      <c r="G28" s="48"/>
      <c r="H28" s="48"/>
      <c r="I28" s="48"/>
      <c r="J28" s="48"/>
      <c r="K28" s="43"/>
      <c r="L28" s="43"/>
      <c r="M28" s="43"/>
      <c r="N28" s="43"/>
      <c r="O28" s="43"/>
      <c r="P28" s="43"/>
      <c r="Q28" s="44"/>
      <c r="R28" s="45" t="s">
        <v>462</v>
      </c>
      <c r="S28" s="45" t="s">
        <v>463</v>
      </c>
      <c r="T28" s="46" t="s">
        <v>350</v>
      </c>
    </row>
    <row r="29" spans="1:20" ht="15.75" hidden="1" x14ac:dyDescent="0.2">
      <c r="A29" s="20"/>
      <c r="B29" s="21"/>
      <c r="C29" s="21"/>
      <c r="D29" s="47" t="s">
        <v>251</v>
      </c>
      <c r="E29" s="48"/>
      <c r="F29" s="42" t="s">
        <v>490</v>
      </c>
      <c r="G29" s="42"/>
      <c r="H29" s="42"/>
      <c r="I29" s="42"/>
      <c r="J29" s="42"/>
      <c r="K29" s="43"/>
      <c r="L29" s="43"/>
      <c r="M29" s="43"/>
      <c r="N29" s="43"/>
      <c r="O29" s="43"/>
      <c r="P29" s="43"/>
      <c r="Q29" s="44"/>
      <c r="R29" s="45">
        <v>35023</v>
      </c>
      <c r="S29" s="45" t="s">
        <v>252</v>
      </c>
      <c r="T29" s="46"/>
    </row>
    <row r="30" spans="1:20" ht="16.5" thickBot="1" x14ac:dyDescent="0.25">
      <c r="A30" s="26"/>
      <c r="B30" s="27"/>
      <c r="C30" s="27"/>
      <c r="D30" s="66" t="s">
        <v>214</v>
      </c>
      <c r="E30" s="67"/>
      <c r="F30" s="68" t="s">
        <v>490</v>
      </c>
      <c r="G30" s="68"/>
      <c r="H30" s="68"/>
      <c r="I30" s="68"/>
      <c r="J30" s="68"/>
      <c r="K30" s="69"/>
      <c r="L30" s="69"/>
      <c r="M30" s="69">
        <v>1570861</v>
      </c>
      <c r="N30" s="69">
        <v>17462</v>
      </c>
      <c r="O30" s="69">
        <v>1034829</v>
      </c>
      <c r="P30" s="69">
        <v>5904</v>
      </c>
      <c r="Q30" s="70">
        <v>18</v>
      </c>
      <c r="R30" s="71">
        <v>50450</v>
      </c>
      <c r="S30" s="71" t="s">
        <v>215</v>
      </c>
      <c r="T30" s="72"/>
    </row>
    <row r="31" spans="1:20" ht="15.75" hidden="1" x14ac:dyDescent="0.2">
      <c r="A31" s="28"/>
      <c r="B31" s="29"/>
      <c r="C31" s="29"/>
      <c r="D31" s="73" t="s">
        <v>268</v>
      </c>
      <c r="E31" s="74"/>
      <c r="F31" s="74"/>
      <c r="G31" s="74" t="s">
        <v>490</v>
      </c>
      <c r="H31" s="74" t="s">
        <v>490</v>
      </c>
      <c r="I31" s="74" t="s">
        <v>490</v>
      </c>
      <c r="J31" s="74"/>
      <c r="K31" s="76">
        <v>12277000</v>
      </c>
      <c r="L31" s="76">
        <v>-281000</v>
      </c>
      <c r="M31" s="76">
        <v>11197000</v>
      </c>
      <c r="N31" s="76">
        <v>-483000</v>
      </c>
      <c r="O31" s="76"/>
      <c r="P31" s="76"/>
      <c r="Q31" s="77">
        <v>84</v>
      </c>
      <c r="R31" s="78">
        <v>5555</v>
      </c>
      <c r="S31" s="78" t="s">
        <v>269</v>
      </c>
      <c r="T31" s="79" t="s">
        <v>270</v>
      </c>
    </row>
    <row r="32" spans="1:20" ht="15.75" hidden="1" x14ac:dyDescent="0.2">
      <c r="A32" s="20"/>
      <c r="B32" s="21"/>
      <c r="C32" s="21"/>
      <c r="D32" s="41" t="s">
        <v>492</v>
      </c>
      <c r="E32" s="42"/>
      <c r="F32" s="42"/>
      <c r="G32" s="42"/>
      <c r="H32" s="42" t="s">
        <v>490</v>
      </c>
      <c r="I32" s="42"/>
      <c r="J32" s="42"/>
      <c r="K32" s="43"/>
      <c r="L32" s="43"/>
      <c r="M32" s="43"/>
      <c r="N32" s="43"/>
      <c r="O32" s="43"/>
      <c r="P32" s="43"/>
      <c r="Q32" s="44"/>
      <c r="R32" s="45"/>
      <c r="S32" s="45"/>
      <c r="T32" s="46"/>
    </row>
    <row r="33" spans="1:20" ht="15.75" hidden="1" x14ac:dyDescent="0.2">
      <c r="A33" s="20"/>
      <c r="B33" s="21"/>
      <c r="C33" s="21"/>
      <c r="D33" s="41" t="s">
        <v>271</v>
      </c>
      <c r="E33" s="42"/>
      <c r="F33" s="42"/>
      <c r="G33" s="42"/>
      <c r="H33" s="42"/>
      <c r="I33" s="42" t="s">
        <v>490</v>
      </c>
      <c r="J33" s="42"/>
      <c r="K33" s="43"/>
      <c r="L33" s="43"/>
      <c r="M33" s="43">
        <v>2787980</v>
      </c>
      <c r="N33" s="43">
        <v>29685</v>
      </c>
      <c r="O33" s="43">
        <v>2783206</v>
      </c>
      <c r="P33" s="43">
        <v>46472</v>
      </c>
      <c r="Q33" s="44"/>
      <c r="R33" s="45">
        <v>29530</v>
      </c>
      <c r="S33" s="45" t="s">
        <v>272</v>
      </c>
      <c r="T33" s="46"/>
    </row>
    <row r="34" spans="1:20" ht="15.75" hidden="1" x14ac:dyDescent="0.2">
      <c r="A34" s="20"/>
      <c r="B34" s="21"/>
      <c r="C34" s="21"/>
      <c r="D34" s="41" t="s">
        <v>493</v>
      </c>
      <c r="E34" s="42"/>
      <c r="F34" s="42"/>
      <c r="G34" s="42" t="s">
        <v>490</v>
      </c>
      <c r="H34" s="42" t="s">
        <v>490</v>
      </c>
      <c r="I34" s="42"/>
      <c r="J34" s="42"/>
      <c r="K34" s="43"/>
      <c r="L34" s="43"/>
      <c r="M34" s="43"/>
      <c r="N34" s="43"/>
      <c r="O34" s="43"/>
      <c r="P34" s="43"/>
      <c r="Q34" s="44"/>
      <c r="R34" s="45"/>
      <c r="S34" s="45"/>
      <c r="T34" s="46"/>
    </row>
    <row r="35" spans="1:20" ht="15.75" hidden="1" x14ac:dyDescent="0.2">
      <c r="A35" s="20"/>
      <c r="B35" s="21"/>
      <c r="C35" s="21"/>
      <c r="D35" s="41" t="s">
        <v>494</v>
      </c>
      <c r="E35" s="42"/>
      <c r="F35" s="42"/>
      <c r="G35" s="42" t="s">
        <v>490</v>
      </c>
      <c r="H35" s="42" t="s">
        <v>490</v>
      </c>
      <c r="I35" s="42"/>
      <c r="J35" s="42"/>
      <c r="K35" s="43"/>
      <c r="L35" s="43"/>
      <c r="M35" s="43"/>
      <c r="N35" s="43"/>
      <c r="O35" s="43"/>
      <c r="P35" s="43"/>
      <c r="Q35" s="44"/>
      <c r="R35" s="45"/>
      <c r="S35" s="45"/>
      <c r="T35" s="46"/>
    </row>
    <row r="36" spans="1:20" ht="15.75" hidden="1" x14ac:dyDescent="0.2">
      <c r="A36" s="20"/>
      <c r="B36" s="21"/>
      <c r="C36" s="21"/>
      <c r="D36" s="41" t="s">
        <v>366</v>
      </c>
      <c r="E36" s="42"/>
      <c r="F36" s="42"/>
      <c r="G36" s="42"/>
      <c r="H36" s="42" t="s">
        <v>490</v>
      </c>
      <c r="I36" s="42"/>
      <c r="J36" s="42"/>
      <c r="K36" s="43">
        <v>6280430</v>
      </c>
      <c r="L36" s="43">
        <v>42467</v>
      </c>
      <c r="M36" s="43">
        <v>6555732</v>
      </c>
      <c r="N36" s="43">
        <v>19718</v>
      </c>
      <c r="O36" s="43">
        <v>7112000</v>
      </c>
      <c r="P36" s="43">
        <v>-36000</v>
      </c>
      <c r="Q36" s="44">
        <v>36</v>
      </c>
      <c r="R36" s="45">
        <v>28312</v>
      </c>
      <c r="S36" s="45" t="s">
        <v>367</v>
      </c>
      <c r="T36" s="46"/>
    </row>
    <row r="37" spans="1:20" ht="15.75" hidden="1" x14ac:dyDescent="0.2">
      <c r="A37" s="20"/>
      <c r="B37" s="21"/>
      <c r="C37" s="21"/>
      <c r="D37" s="47" t="s">
        <v>438</v>
      </c>
      <c r="E37" s="48"/>
      <c r="F37" s="42"/>
      <c r="G37" s="42" t="s">
        <v>490</v>
      </c>
      <c r="H37" s="42" t="s">
        <v>490</v>
      </c>
      <c r="I37" s="42"/>
      <c r="J37" s="42"/>
      <c r="K37" s="43">
        <v>1336331</v>
      </c>
      <c r="L37" s="43">
        <v>44001</v>
      </c>
      <c r="M37" s="43">
        <v>1701205</v>
      </c>
      <c r="N37" s="43">
        <v>63290</v>
      </c>
      <c r="O37" s="43">
        <v>1877098</v>
      </c>
      <c r="P37" s="43">
        <v>59421</v>
      </c>
      <c r="Q37" s="44"/>
      <c r="R37" s="45">
        <v>85190</v>
      </c>
      <c r="S37" s="45" t="s">
        <v>276</v>
      </c>
      <c r="T37" s="46"/>
    </row>
    <row r="38" spans="1:20" ht="15.75" hidden="1" x14ac:dyDescent="0.25">
      <c r="A38" s="20" t="s">
        <v>507</v>
      </c>
      <c r="B38" s="21"/>
      <c r="C38" s="21"/>
      <c r="D38" s="21" t="s">
        <v>495</v>
      </c>
      <c r="E38" s="59"/>
      <c r="F38" s="60"/>
      <c r="G38" s="60"/>
      <c r="H38" s="59" t="s">
        <v>490</v>
      </c>
      <c r="I38" s="59"/>
      <c r="J38" s="59" t="s">
        <v>490</v>
      </c>
      <c r="K38" s="61"/>
      <c r="L38" s="61"/>
      <c r="M38" s="61">
        <v>3444083</v>
      </c>
      <c r="N38" s="61">
        <v>56908</v>
      </c>
      <c r="O38" s="61">
        <v>3843385</v>
      </c>
      <c r="P38" s="61">
        <v>30408</v>
      </c>
      <c r="Q38" s="62">
        <v>47</v>
      </c>
      <c r="R38" s="81"/>
      <c r="S38" s="81"/>
      <c r="T38" s="63"/>
    </row>
    <row r="39" spans="1:20" ht="15.75" hidden="1" x14ac:dyDescent="0.2">
      <c r="A39" s="20"/>
      <c r="B39" s="21"/>
      <c r="C39" s="21"/>
      <c r="D39" s="47" t="s">
        <v>428</v>
      </c>
      <c r="E39" s="48"/>
      <c r="F39" s="42"/>
      <c r="G39" s="42" t="s">
        <v>490</v>
      </c>
      <c r="H39" s="42" t="s">
        <v>490</v>
      </c>
      <c r="I39" s="42"/>
      <c r="J39" s="42"/>
      <c r="K39" s="43">
        <v>4756000</v>
      </c>
      <c r="L39" s="43">
        <v>1881000</v>
      </c>
      <c r="M39" s="43">
        <v>4943336</v>
      </c>
      <c r="N39" s="43">
        <v>-746118</v>
      </c>
      <c r="O39" s="43"/>
      <c r="P39" s="43"/>
      <c r="Q39" s="44" t="s">
        <v>430</v>
      </c>
      <c r="R39" s="49" t="s">
        <v>333</v>
      </c>
      <c r="S39" s="45" t="s">
        <v>429</v>
      </c>
      <c r="T39" s="46"/>
    </row>
    <row r="40" spans="1:20" ht="15.75" hidden="1" x14ac:dyDescent="0.2">
      <c r="A40" s="20"/>
      <c r="B40" s="21"/>
      <c r="C40" s="21"/>
      <c r="D40" s="41" t="s">
        <v>275</v>
      </c>
      <c r="E40" s="42"/>
      <c r="F40" s="42"/>
      <c r="G40" s="42" t="s">
        <v>490</v>
      </c>
      <c r="H40" s="42" t="s">
        <v>490</v>
      </c>
      <c r="I40" s="42"/>
      <c r="J40" s="42"/>
      <c r="K40" s="43"/>
      <c r="L40" s="43"/>
      <c r="M40" s="43">
        <v>5695087</v>
      </c>
      <c r="N40" s="43">
        <v>214990</v>
      </c>
      <c r="O40" s="43">
        <v>5744376</v>
      </c>
      <c r="P40" s="43">
        <v>77743</v>
      </c>
      <c r="Q40" s="44" t="s">
        <v>125</v>
      </c>
      <c r="R40" s="45">
        <v>85190</v>
      </c>
      <c r="S40" s="45" t="s">
        <v>276</v>
      </c>
      <c r="T40" s="46"/>
    </row>
    <row r="41" spans="1:20" ht="15.75" hidden="1" x14ac:dyDescent="0.25">
      <c r="A41" s="20"/>
      <c r="B41" s="21"/>
      <c r="C41" s="21"/>
      <c r="D41" s="21" t="s">
        <v>496</v>
      </c>
      <c r="E41" s="59"/>
      <c r="F41" s="60"/>
      <c r="G41" s="60"/>
      <c r="H41" s="59"/>
      <c r="I41" s="59"/>
      <c r="J41" s="59" t="s">
        <v>490</v>
      </c>
      <c r="K41" s="61"/>
      <c r="L41" s="61"/>
      <c r="M41" s="61"/>
      <c r="N41" s="61"/>
      <c r="O41" s="61"/>
      <c r="P41" s="61"/>
      <c r="Q41" s="62"/>
      <c r="R41" s="81"/>
      <c r="S41" s="81"/>
      <c r="T41" s="63"/>
    </row>
    <row r="42" spans="1:20" ht="15.75" hidden="1" x14ac:dyDescent="0.2">
      <c r="A42" s="20"/>
      <c r="B42" s="21"/>
      <c r="C42" s="21"/>
      <c r="D42" s="41" t="s">
        <v>279</v>
      </c>
      <c r="E42" s="42"/>
      <c r="F42" s="42"/>
      <c r="G42" s="42" t="s">
        <v>490</v>
      </c>
      <c r="H42" s="42" t="s">
        <v>490</v>
      </c>
      <c r="I42" s="42"/>
      <c r="J42" s="42"/>
      <c r="K42" s="43"/>
      <c r="L42" s="43"/>
      <c r="M42" s="43">
        <v>513981</v>
      </c>
      <c r="N42" s="43">
        <v>1114</v>
      </c>
      <c r="O42" s="43">
        <v>672722</v>
      </c>
      <c r="P42" s="43">
        <v>22974</v>
      </c>
      <c r="Q42" s="44"/>
      <c r="R42" s="45">
        <v>71740</v>
      </c>
      <c r="S42" s="45" t="s">
        <v>280</v>
      </c>
      <c r="T42" s="46"/>
    </row>
    <row r="43" spans="1:20" ht="15.75" hidden="1" x14ac:dyDescent="0.2">
      <c r="A43" s="20"/>
      <c r="B43" s="21"/>
      <c r="C43" s="21"/>
      <c r="D43" s="47" t="s">
        <v>202</v>
      </c>
      <c r="E43" s="48" t="s">
        <v>490</v>
      </c>
      <c r="F43" s="42"/>
      <c r="G43" s="42"/>
      <c r="H43" s="42"/>
      <c r="I43" s="42"/>
      <c r="J43" s="42"/>
      <c r="K43" s="43"/>
      <c r="L43" s="43"/>
      <c r="M43" s="43">
        <v>14000000</v>
      </c>
      <c r="N43" s="43"/>
      <c r="O43" s="43">
        <v>15000000</v>
      </c>
      <c r="P43" s="43"/>
      <c r="Q43" s="44">
        <v>130</v>
      </c>
      <c r="R43" s="45">
        <v>48488</v>
      </c>
      <c r="S43" s="45" t="s">
        <v>203</v>
      </c>
      <c r="T43" s="46" t="s">
        <v>365</v>
      </c>
    </row>
    <row r="44" spans="1:20" ht="15.75" hidden="1" x14ac:dyDescent="0.2">
      <c r="A44" s="20"/>
      <c r="B44" s="21"/>
      <c r="C44" s="21"/>
      <c r="D44" s="41" t="s">
        <v>368</v>
      </c>
      <c r="E44" s="42"/>
      <c r="F44" s="42"/>
      <c r="G44" s="42"/>
      <c r="H44" s="42" t="s">
        <v>490</v>
      </c>
      <c r="I44" s="42"/>
      <c r="J44" s="42" t="s">
        <v>490</v>
      </c>
      <c r="K44" s="43">
        <v>492476</v>
      </c>
      <c r="L44" s="43">
        <v>-47853</v>
      </c>
      <c r="M44" s="43">
        <v>546865</v>
      </c>
      <c r="N44" s="43">
        <v>12453</v>
      </c>
      <c r="O44" s="43">
        <v>501962</v>
      </c>
      <c r="P44" s="43">
        <v>-52963</v>
      </c>
      <c r="Q44" s="44" t="s">
        <v>112</v>
      </c>
      <c r="R44" s="45">
        <v>71170</v>
      </c>
      <c r="S44" s="45" t="s">
        <v>369</v>
      </c>
      <c r="T44" s="46"/>
    </row>
    <row r="45" spans="1:20" ht="15.75" hidden="1" x14ac:dyDescent="0.25">
      <c r="A45" s="20"/>
      <c r="B45" s="21"/>
      <c r="C45" s="21"/>
      <c r="D45" s="21" t="s">
        <v>497</v>
      </c>
      <c r="E45" s="59"/>
      <c r="F45" s="60"/>
      <c r="G45" s="60"/>
      <c r="H45" s="59" t="s">
        <v>490</v>
      </c>
      <c r="I45" s="59"/>
      <c r="J45" s="59" t="s">
        <v>490</v>
      </c>
      <c r="K45" s="61"/>
      <c r="L45" s="61"/>
      <c r="M45" s="61"/>
      <c r="N45" s="61"/>
      <c r="O45" s="61"/>
      <c r="P45" s="61"/>
      <c r="Q45" s="62"/>
      <c r="R45" s="81"/>
      <c r="S45" s="81"/>
      <c r="T45" s="63"/>
    </row>
    <row r="46" spans="1:20" ht="15.75" hidden="1" x14ac:dyDescent="0.2">
      <c r="A46" s="20"/>
      <c r="B46" s="21"/>
      <c r="C46" s="21"/>
      <c r="D46" s="41" t="s">
        <v>370</v>
      </c>
      <c r="E46" s="42"/>
      <c r="F46" s="42"/>
      <c r="G46" s="42"/>
      <c r="H46" s="42"/>
      <c r="I46" s="42"/>
      <c r="J46" s="42"/>
      <c r="K46" s="43"/>
      <c r="L46" s="43"/>
      <c r="M46" s="43"/>
      <c r="N46" s="43"/>
      <c r="O46" s="43"/>
      <c r="P46" s="43"/>
      <c r="Q46" s="44"/>
      <c r="R46" s="45">
        <v>43350</v>
      </c>
      <c r="S46" s="45" t="s">
        <v>371</v>
      </c>
      <c r="T46" s="46"/>
    </row>
    <row r="47" spans="1:20" ht="15.75" hidden="1" x14ac:dyDescent="0.2">
      <c r="A47" s="20"/>
      <c r="B47" s="21"/>
      <c r="C47" s="21"/>
      <c r="D47" s="41" t="s">
        <v>281</v>
      </c>
      <c r="E47" s="42"/>
      <c r="F47" s="42"/>
      <c r="G47" s="42" t="s">
        <v>490</v>
      </c>
      <c r="H47" s="42" t="s">
        <v>490</v>
      </c>
      <c r="I47" s="42"/>
      <c r="J47" s="42"/>
      <c r="K47" s="43">
        <v>5848577</v>
      </c>
      <c r="L47" s="43">
        <v>108737</v>
      </c>
      <c r="M47" s="43">
        <v>6071758</v>
      </c>
      <c r="N47" s="43">
        <v>124809</v>
      </c>
      <c r="O47" s="43">
        <v>6545957</v>
      </c>
      <c r="P47" s="43">
        <v>55504</v>
      </c>
      <c r="Q47" s="44">
        <v>52</v>
      </c>
      <c r="R47" s="45">
        <v>62870</v>
      </c>
      <c r="S47" s="45" t="s">
        <v>282</v>
      </c>
      <c r="T47" s="46"/>
    </row>
    <row r="48" spans="1:20" ht="15.75" hidden="1" x14ac:dyDescent="0.2">
      <c r="A48" s="20"/>
      <c r="B48" s="21"/>
      <c r="C48" s="21"/>
      <c r="D48" s="47" t="s">
        <v>216</v>
      </c>
      <c r="E48" s="48"/>
      <c r="F48" s="42"/>
      <c r="G48" s="42"/>
      <c r="H48" s="42"/>
      <c r="I48" s="42"/>
      <c r="J48" s="42" t="s">
        <v>490</v>
      </c>
      <c r="K48" s="43"/>
      <c r="L48" s="43"/>
      <c r="M48" s="43">
        <v>11031000</v>
      </c>
      <c r="N48" s="43"/>
      <c r="O48" s="43">
        <v>10921000</v>
      </c>
      <c r="P48" s="43"/>
      <c r="Q48" s="44"/>
      <c r="R48" s="45">
        <v>72550</v>
      </c>
      <c r="S48" s="45" t="s">
        <v>217</v>
      </c>
      <c r="T48" s="46"/>
    </row>
    <row r="49" spans="1:20" ht="15.75" hidden="1" x14ac:dyDescent="0.2">
      <c r="A49" s="20"/>
      <c r="B49" s="21"/>
      <c r="C49" s="21"/>
      <c r="D49" s="47" t="s">
        <v>439</v>
      </c>
      <c r="E49" s="48"/>
      <c r="F49" s="42"/>
      <c r="G49" s="42" t="s">
        <v>490</v>
      </c>
      <c r="H49" s="42" t="s">
        <v>490</v>
      </c>
      <c r="I49" s="42"/>
      <c r="J49" s="42"/>
      <c r="K49" s="43"/>
      <c r="L49" s="43"/>
      <c r="M49" s="43">
        <v>4277388</v>
      </c>
      <c r="N49" s="43">
        <v>22746</v>
      </c>
      <c r="O49" s="43">
        <v>4398805</v>
      </c>
      <c r="P49" s="43">
        <v>42869</v>
      </c>
      <c r="Q49" s="44" t="s">
        <v>441</v>
      </c>
      <c r="R49" s="45">
        <v>85700</v>
      </c>
      <c r="S49" s="45" t="s">
        <v>440</v>
      </c>
      <c r="T49" s="46"/>
    </row>
    <row r="50" spans="1:20" ht="15.75" hidden="1" x14ac:dyDescent="0.2">
      <c r="A50" s="20"/>
      <c r="B50" s="21"/>
      <c r="C50" s="21"/>
      <c r="D50" s="41" t="s">
        <v>283</v>
      </c>
      <c r="E50" s="42"/>
      <c r="F50" s="42"/>
      <c r="G50" s="42" t="s">
        <v>490</v>
      </c>
      <c r="H50" s="42" t="s">
        <v>490</v>
      </c>
      <c r="I50" s="42"/>
      <c r="J50" s="42" t="s">
        <v>490</v>
      </c>
      <c r="K50" s="43"/>
      <c r="L50" s="43"/>
      <c r="M50" s="43">
        <v>4403830</v>
      </c>
      <c r="N50" s="43">
        <v>123653</v>
      </c>
      <c r="O50" s="43">
        <v>4497791</v>
      </c>
      <c r="P50" s="43">
        <v>32512</v>
      </c>
      <c r="Q50" s="44"/>
      <c r="R50" s="45">
        <v>80290</v>
      </c>
      <c r="S50" s="45" t="s">
        <v>284</v>
      </c>
      <c r="T50" s="46"/>
    </row>
    <row r="51" spans="1:20" ht="15.75" hidden="1" x14ac:dyDescent="0.2">
      <c r="A51" s="20"/>
      <c r="B51" s="21"/>
      <c r="C51" s="21"/>
      <c r="D51" s="47" t="s">
        <v>204</v>
      </c>
      <c r="E51" s="48" t="s">
        <v>490</v>
      </c>
      <c r="F51" s="42"/>
      <c r="G51" s="42"/>
      <c r="H51" s="42"/>
      <c r="I51" s="42"/>
      <c r="J51" s="42"/>
      <c r="K51" s="43"/>
      <c r="L51" s="43">
        <v>19424</v>
      </c>
      <c r="M51" s="43">
        <v>3101171</v>
      </c>
      <c r="N51" s="43">
        <v>-735849</v>
      </c>
      <c r="O51" s="52"/>
      <c r="P51" s="52"/>
      <c r="Q51" s="44" t="s">
        <v>118</v>
      </c>
      <c r="R51" s="53">
        <v>2301</v>
      </c>
      <c r="S51" s="45" t="s">
        <v>205</v>
      </c>
      <c r="T51" s="46"/>
    </row>
    <row r="52" spans="1:20" ht="15.75" hidden="1" x14ac:dyDescent="0.2">
      <c r="A52" s="20"/>
      <c r="B52" s="21"/>
      <c r="C52" s="21"/>
      <c r="D52" s="41" t="s">
        <v>285</v>
      </c>
      <c r="E52" s="42"/>
      <c r="F52" s="42"/>
      <c r="G52" s="42" t="s">
        <v>490</v>
      </c>
      <c r="H52" s="42" t="s">
        <v>490</v>
      </c>
      <c r="I52" s="42"/>
      <c r="J52" s="42"/>
      <c r="K52" s="43">
        <v>6079783</v>
      </c>
      <c r="L52" s="43"/>
      <c r="M52" s="43">
        <v>6079783</v>
      </c>
      <c r="N52" s="43">
        <v>14872</v>
      </c>
      <c r="O52" s="43">
        <v>7223799</v>
      </c>
      <c r="P52" s="43">
        <v>167734</v>
      </c>
      <c r="Q52" s="44" t="s">
        <v>113</v>
      </c>
      <c r="R52" s="45">
        <v>87120</v>
      </c>
      <c r="S52" s="45" t="s">
        <v>286</v>
      </c>
      <c r="T52" s="46"/>
    </row>
    <row r="53" spans="1:20" ht="15.75" hidden="1" x14ac:dyDescent="0.2">
      <c r="A53" s="20"/>
      <c r="B53" s="21"/>
      <c r="C53" s="21"/>
      <c r="D53" s="47" t="s">
        <v>442</v>
      </c>
      <c r="E53" s="48"/>
      <c r="F53" s="42"/>
      <c r="G53" s="42" t="s">
        <v>490</v>
      </c>
      <c r="H53" s="42" t="s">
        <v>490</v>
      </c>
      <c r="I53" s="42"/>
      <c r="J53" s="42"/>
      <c r="K53" s="43"/>
      <c r="L53" s="43"/>
      <c r="M53" s="43"/>
      <c r="N53" s="43"/>
      <c r="O53" s="43">
        <v>2672083</v>
      </c>
      <c r="P53" s="43">
        <v>109263</v>
      </c>
      <c r="Q53" s="44">
        <v>26</v>
      </c>
      <c r="R53" s="49" t="s">
        <v>334</v>
      </c>
      <c r="S53" s="45" t="s">
        <v>443</v>
      </c>
      <c r="T53" s="46"/>
    </row>
    <row r="54" spans="1:20" ht="15.75" hidden="1" x14ac:dyDescent="0.2">
      <c r="A54" s="20"/>
      <c r="B54" s="21"/>
      <c r="C54" s="21"/>
      <c r="D54" s="41" t="s">
        <v>372</v>
      </c>
      <c r="E54" s="42"/>
      <c r="F54" s="42"/>
      <c r="G54" s="42"/>
      <c r="H54" s="42" t="s">
        <v>490</v>
      </c>
      <c r="I54" s="42" t="s">
        <v>490</v>
      </c>
      <c r="J54" s="42"/>
      <c r="K54" s="43">
        <v>5608138</v>
      </c>
      <c r="L54" s="43">
        <v>34682</v>
      </c>
      <c r="M54" s="43">
        <v>6200000</v>
      </c>
      <c r="N54" s="43"/>
      <c r="O54" s="43">
        <v>6450000</v>
      </c>
      <c r="P54" s="43"/>
      <c r="Q54" s="44">
        <v>45</v>
      </c>
      <c r="R54" s="45">
        <v>35150</v>
      </c>
      <c r="S54" s="45" t="s">
        <v>373</v>
      </c>
      <c r="T54" s="46"/>
    </row>
    <row r="55" spans="1:20" ht="15.75" hidden="1" x14ac:dyDescent="0.2">
      <c r="A55" s="22"/>
      <c r="B55" s="21"/>
      <c r="C55" s="23"/>
      <c r="D55" s="47" t="s">
        <v>287</v>
      </c>
      <c r="E55" s="48"/>
      <c r="F55" s="48"/>
      <c r="G55" s="48" t="s">
        <v>490</v>
      </c>
      <c r="H55" s="48" t="s">
        <v>490</v>
      </c>
      <c r="I55" s="48"/>
      <c r="J55" s="48"/>
      <c r="K55" s="54">
        <v>3715919</v>
      </c>
      <c r="L55" s="54">
        <v>191288</v>
      </c>
      <c r="M55" s="54">
        <v>4319601</v>
      </c>
      <c r="N55" s="54">
        <v>160709</v>
      </c>
      <c r="O55" s="54"/>
      <c r="P55" s="54"/>
      <c r="Q55" s="55"/>
      <c r="R55" s="56">
        <v>7210</v>
      </c>
      <c r="S55" s="57" t="s">
        <v>288</v>
      </c>
      <c r="T55" s="58"/>
    </row>
    <row r="56" spans="1:20" ht="15.75" hidden="1" x14ac:dyDescent="0.2">
      <c r="A56" s="20"/>
      <c r="B56" s="21"/>
      <c r="C56" s="21"/>
      <c r="D56" s="41" t="s">
        <v>374</v>
      </c>
      <c r="E56" s="42"/>
      <c r="F56" s="42"/>
      <c r="G56" s="42"/>
      <c r="H56" s="42"/>
      <c r="I56" s="42"/>
      <c r="J56" s="42" t="s">
        <v>490</v>
      </c>
      <c r="K56" s="43"/>
      <c r="L56" s="43"/>
      <c r="M56" s="43"/>
      <c r="N56" s="43"/>
      <c r="O56" s="43"/>
      <c r="P56" s="43"/>
      <c r="Q56" s="44"/>
      <c r="R56" s="45">
        <v>64121</v>
      </c>
      <c r="S56" s="45" t="s">
        <v>375</v>
      </c>
      <c r="T56" s="46"/>
    </row>
    <row r="57" spans="1:20" ht="15.75" hidden="1" x14ac:dyDescent="0.25">
      <c r="A57" s="20"/>
      <c r="B57" s="21"/>
      <c r="C57" s="21"/>
      <c r="D57" s="23" t="s">
        <v>498</v>
      </c>
      <c r="E57" s="64"/>
      <c r="F57" s="60"/>
      <c r="G57" s="60"/>
      <c r="H57" s="59"/>
      <c r="I57" s="59" t="s">
        <v>490</v>
      </c>
      <c r="J57" s="59"/>
      <c r="K57" s="61"/>
      <c r="L57" s="61"/>
      <c r="M57" s="61"/>
      <c r="N57" s="61"/>
      <c r="O57" s="61"/>
      <c r="P57" s="61"/>
      <c r="Q57" s="62"/>
      <c r="R57" s="81"/>
      <c r="S57" s="81"/>
      <c r="T57" s="63"/>
    </row>
    <row r="58" spans="1:20" ht="15.75" hidden="1" x14ac:dyDescent="0.2">
      <c r="A58" s="20"/>
      <c r="B58" s="21"/>
      <c r="C58" s="21"/>
      <c r="D58" s="47" t="s">
        <v>436</v>
      </c>
      <c r="E58" s="48"/>
      <c r="F58" s="42"/>
      <c r="G58" s="42"/>
      <c r="H58" s="42" t="s">
        <v>490</v>
      </c>
      <c r="I58" s="42"/>
      <c r="J58" s="42" t="s">
        <v>490</v>
      </c>
      <c r="K58" s="43"/>
      <c r="L58" s="43"/>
      <c r="M58" s="43">
        <v>2989722</v>
      </c>
      <c r="N58" s="43">
        <v>568</v>
      </c>
      <c r="O58" s="43">
        <v>3262653</v>
      </c>
      <c r="P58" s="43">
        <v>12359</v>
      </c>
      <c r="Q58" s="44"/>
      <c r="R58" s="45">
        <v>50600</v>
      </c>
      <c r="S58" s="45" t="s">
        <v>437</v>
      </c>
      <c r="T58" s="46"/>
    </row>
    <row r="59" spans="1:20" ht="15.75" hidden="1" x14ac:dyDescent="0.2">
      <c r="A59" s="20"/>
      <c r="B59" s="21"/>
      <c r="C59" s="21"/>
      <c r="D59" s="47" t="s">
        <v>431</v>
      </c>
      <c r="E59" s="48"/>
      <c r="F59" s="42"/>
      <c r="G59" s="42" t="s">
        <v>490</v>
      </c>
      <c r="H59" s="42" t="s">
        <v>490</v>
      </c>
      <c r="I59" s="42"/>
      <c r="J59" s="42"/>
      <c r="K59" s="43">
        <v>1142855</v>
      </c>
      <c r="L59" s="43">
        <v>329</v>
      </c>
      <c r="M59" s="43">
        <v>1258764</v>
      </c>
      <c r="N59" s="43">
        <v>-130364</v>
      </c>
      <c r="O59" s="43">
        <v>1085281</v>
      </c>
      <c r="P59" s="43">
        <v>-124564</v>
      </c>
      <c r="Q59" s="44"/>
      <c r="R59" s="45">
        <v>80150</v>
      </c>
      <c r="S59" s="45" t="s">
        <v>432</v>
      </c>
      <c r="T59" s="46"/>
    </row>
    <row r="60" spans="1:20" ht="15.75" hidden="1" x14ac:dyDescent="0.2">
      <c r="A60" s="20"/>
      <c r="B60" s="21"/>
      <c r="C60" s="21"/>
      <c r="D60" s="47" t="s">
        <v>433</v>
      </c>
      <c r="E60" s="48"/>
      <c r="F60" s="42"/>
      <c r="G60" s="42"/>
      <c r="H60" s="42" t="s">
        <v>490</v>
      </c>
      <c r="I60" s="42"/>
      <c r="J60" s="42"/>
      <c r="K60" s="43">
        <v>1403688</v>
      </c>
      <c r="L60" s="43">
        <v>175191</v>
      </c>
      <c r="M60" s="43">
        <v>1498411</v>
      </c>
      <c r="N60" s="43">
        <v>-4166</v>
      </c>
      <c r="O60" s="43">
        <v>1403688</v>
      </c>
      <c r="P60" s="43">
        <v>-1079</v>
      </c>
      <c r="Q60" s="44" t="s">
        <v>435</v>
      </c>
      <c r="R60" s="45">
        <v>59360</v>
      </c>
      <c r="S60" s="45" t="s">
        <v>434</v>
      </c>
      <c r="T60" s="46"/>
    </row>
    <row r="61" spans="1:20" ht="15.75" hidden="1" x14ac:dyDescent="0.2">
      <c r="A61" s="20"/>
      <c r="B61" s="21"/>
      <c r="C61" s="21"/>
      <c r="D61" s="41" t="s">
        <v>467</v>
      </c>
      <c r="E61" s="42"/>
      <c r="F61" s="42"/>
      <c r="G61" s="42" t="s">
        <v>490</v>
      </c>
      <c r="H61" s="42" t="s">
        <v>490</v>
      </c>
      <c r="I61" s="42"/>
      <c r="J61" s="42"/>
      <c r="K61" s="43"/>
      <c r="L61" s="43"/>
      <c r="M61" s="43"/>
      <c r="N61" s="43"/>
      <c r="O61" s="43">
        <v>13207376</v>
      </c>
      <c r="P61" s="43">
        <v>1130278</v>
      </c>
      <c r="Q61" s="44">
        <v>93</v>
      </c>
      <c r="R61" s="45">
        <v>38260</v>
      </c>
      <c r="S61" s="45" t="s">
        <v>468</v>
      </c>
      <c r="T61" s="46"/>
    </row>
    <row r="62" spans="1:20" ht="15.75" hidden="1" x14ac:dyDescent="0.2">
      <c r="A62" s="22"/>
      <c r="B62" s="21"/>
      <c r="C62" s="23"/>
      <c r="D62" s="47" t="s">
        <v>469</v>
      </c>
      <c r="E62" s="48"/>
      <c r="F62" s="48"/>
      <c r="G62" s="48" t="s">
        <v>490</v>
      </c>
      <c r="H62" s="48" t="s">
        <v>490</v>
      </c>
      <c r="I62" s="48"/>
      <c r="J62" s="48"/>
      <c r="K62" s="54"/>
      <c r="L62" s="54"/>
      <c r="M62" s="54">
        <v>5008328</v>
      </c>
      <c r="N62" s="54"/>
      <c r="O62" s="54">
        <v>5050000</v>
      </c>
      <c r="P62" s="54"/>
      <c r="Q62" s="55">
        <v>70</v>
      </c>
      <c r="R62" s="57">
        <v>84513</v>
      </c>
      <c r="S62" s="57" t="s">
        <v>470</v>
      </c>
      <c r="T62" s="58" t="s">
        <v>365</v>
      </c>
    </row>
    <row r="63" spans="1:20" ht="15.75" hidden="1" x14ac:dyDescent="0.2">
      <c r="A63" s="20"/>
      <c r="B63" s="21"/>
      <c r="C63" s="21"/>
      <c r="D63" s="47" t="s">
        <v>450</v>
      </c>
      <c r="E63" s="48"/>
      <c r="F63" s="42"/>
      <c r="G63" s="42"/>
      <c r="H63" s="42" t="s">
        <v>490</v>
      </c>
      <c r="I63" s="42"/>
      <c r="J63" s="42"/>
      <c r="K63" s="43"/>
      <c r="L63" s="43">
        <v>6749</v>
      </c>
      <c r="M63" s="43"/>
      <c r="N63" s="43"/>
      <c r="O63" s="43"/>
      <c r="P63" s="43"/>
      <c r="Q63" s="44">
        <v>20</v>
      </c>
      <c r="R63" s="45">
        <v>33490</v>
      </c>
      <c r="S63" s="45" t="s">
        <v>451</v>
      </c>
      <c r="T63" s="46"/>
    </row>
    <row r="64" spans="1:20" ht="15.75" hidden="1" x14ac:dyDescent="0.2">
      <c r="A64" s="20"/>
      <c r="B64" s="21"/>
      <c r="C64" s="21"/>
      <c r="D64" s="41" t="s">
        <v>376</v>
      </c>
      <c r="E64" s="42"/>
      <c r="F64" s="42"/>
      <c r="G64" s="42"/>
      <c r="H64" s="42" t="s">
        <v>490</v>
      </c>
      <c r="I64" s="42"/>
      <c r="J64" s="42"/>
      <c r="K64" s="43">
        <v>7095502</v>
      </c>
      <c r="L64" s="43">
        <v>89764</v>
      </c>
      <c r="M64" s="43">
        <v>8315231</v>
      </c>
      <c r="N64" s="43">
        <v>120434</v>
      </c>
      <c r="O64" s="43">
        <v>8705684</v>
      </c>
      <c r="P64" s="43">
        <v>302990</v>
      </c>
      <c r="Q64" s="44" t="s">
        <v>113</v>
      </c>
      <c r="R64" s="45">
        <v>40800</v>
      </c>
      <c r="S64" s="45" t="s">
        <v>377</v>
      </c>
      <c r="T64" s="46"/>
    </row>
    <row r="65" spans="1:20" ht="15.75" hidden="1" x14ac:dyDescent="0.2">
      <c r="A65" s="20"/>
      <c r="B65" s="21"/>
      <c r="C65" s="21"/>
      <c r="D65" s="47" t="s">
        <v>446</v>
      </c>
      <c r="E65" s="48"/>
      <c r="F65" s="42"/>
      <c r="G65" s="42"/>
      <c r="H65" s="42" t="s">
        <v>490</v>
      </c>
      <c r="I65" s="42"/>
      <c r="J65" s="42"/>
      <c r="K65" s="43"/>
      <c r="L65" s="43"/>
      <c r="M65" s="43">
        <v>2445147</v>
      </c>
      <c r="N65" s="43">
        <v>1332</v>
      </c>
      <c r="O65" s="43">
        <v>2827638</v>
      </c>
      <c r="P65" s="43">
        <v>31198</v>
      </c>
      <c r="Q65" s="44"/>
      <c r="R65" s="45">
        <v>50500</v>
      </c>
      <c r="S65" s="45" t="s">
        <v>447</v>
      </c>
      <c r="T65" s="46"/>
    </row>
    <row r="66" spans="1:20" ht="15.75" hidden="1" x14ac:dyDescent="0.2">
      <c r="A66" s="20"/>
      <c r="B66" s="21"/>
      <c r="C66" s="21"/>
      <c r="D66" s="41" t="s">
        <v>218</v>
      </c>
      <c r="E66" s="42"/>
      <c r="F66" s="42"/>
      <c r="G66" s="42"/>
      <c r="H66" s="42"/>
      <c r="I66" s="42"/>
      <c r="J66" s="42" t="s">
        <v>490</v>
      </c>
      <c r="K66" s="43"/>
      <c r="L66" s="43"/>
      <c r="M66" s="43"/>
      <c r="N66" s="43"/>
      <c r="O66" s="43"/>
      <c r="P66" s="43"/>
      <c r="Q66" s="44"/>
      <c r="R66" s="45">
        <v>16230</v>
      </c>
      <c r="S66" s="45" t="s">
        <v>219</v>
      </c>
      <c r="T66" s="46"/>
    </row>
    <row r="67" spans="1:20" ht="15.75" hidden="1" x14ac:dyDescent="0.2">
      <c r="A67" s="20" t="s">
        <v>507</v>
      </c>
      <c r="B67" s="23"/>
      <c r="C67" s="21"/>
      <c r="D67" s="41" t="s">
        <v>473</v>
      </c>
      <c r="E67" s="42"/>
      <c r="F67" s="42"/>
      <c r="G67" s="42" t="s">
        <v>490</v>
      </c>
      <c r="H67" s="42" t="s">
        <v>490</v>
      </c>
      <c r="I67" s="42"/>
      <c r="J67" s="42" t="s">
        <v>490</v>
      </c>
      <c r="K67" s="43">
        <v>5425898</v>
      </c>
      <c r="L67" s="43">
        <v>42514</v>
      </c>
      <c r="M67" s="43">
        <v>6164685</v>
      </c>
      <c r="N67" s="43">
        <v>518573</v>
      </c>
      <c r="O67" s="43"/>
      <c r="P67" s="43"/>
      <c r="Q67" s="44">
        <v>38</v>
      </c>
      <c r="R67" s="45">
        <v>70203</v>
      </c>
      <c r="S67" s="45" t="s">
        <v>474</v>
      </c>
      <c r="T67" s="46"/>
    </row>
    <row r="68" spans="1:20" ht="15.75" hidden="1" x14ac:dyDescent="0.2">
      <c r="A68" s="20" t="s">
        <v>511</v>
      </c>
      <c r="B68" s="21"/>
      <c r="C68" s="21"/>
      <c r="D68" s="47" t="s">
        <v>510</v>
      </c>
      <c r="E68" s="48"/>
      <c r="F68" s="42"/>
      <c r="G68" s="42" t="s">
        <v>490</v>
      </c>
      <c r="H68" s="42"/>
      <c r="I68" s="42"/>
      <c r="J68" s="42"/>
      <c r="K68" s="43">
        <v>1653759</v>
      </c>
      <c r="L68" s="43">
        <v>-193600</v>
      </c>
      <c r="M68" s="43">
        <v>1682342</v>
      </c>
      <c r="N68" s="43">
        <v>-49106</v>
      </c>
      <c r="O68" s="43">
        <v>1971291</v>
      </c>
      <c r="P68" s="43">
        <v>2414</v>
      </c>
      <c r="Q68" s="44">
        <v>14</v>
      </c>
      <c r="R68" s="45">
        <v>62310</v>
      </c>
      <c r="S68" s="45" t="s">
        <v>1</v>
      </c>
      <c r="T68" s="46"/>
    </row>
    <row r="69" spans="1:20" ht="15.75" hidden="1" x14ac:dyDescent="0.2">
      <c r="A69" s="20"/>
      <c r="B69" s="21"/>
      <c r="C69" s="21"/>
      <c r="D69" s="41" t="s">
        <v>378</v>
      </c>
      <c r="E69" s="42"/>
      <c r="F69" s="42"/>
      <c r="G69" s="42"/>
      <c r="H69" s="42"/>
      <c r="I69" s="42"/>
      <c r="J69" s="42" t="s">
        <v>490</v>
      </c>
      <c r="K69" s="43"/>
      <c r="L69" s="43"/>
      <c r="M69" s="43">
        <v>5707281</v>
      </c>
      <c r="N69" s="43">
        <v>17971</v>
      </c>
      <c r="O69" s="43">
        <v>5121469</v>
      </c>
      <c r="P69" s="43">
        <v>-14790</v>
      </c>
      <c r="Q69" s="44" t="s">
        <v>114</v>
      </c>
      <c r="R69" s="45">
        <v>62270</v>
      </c>
      <c r="S69" s="45" t="s">
        <v>379</v>
      </c>
      <c r="T69" s="46"/>
    </row>
    <row r="70" spans="1:20" ht="15.75" hidden="1" x14ac:dyDescent="0.2">
      <c r="A70" s="20"/>
      <c r="B70" s="21"/>
      <c r="C70" s="21"/>
      <c r="D70" s="41" t="s">
        <v>478</v>
      </c>
      <c r="E70" s="42"/>
      <c r="F70" s="42"/>
      <c r="G70" s="42" t="s">
        <v>490</v>
      </c>
      <c r="H70" s="42" t="s">
        <v>490</v>
      </c>
      <c r="I70" s="42" t="s">
        <v>490</v>
      </c>
      <c r="J70" s="42" t="s">
        <v>490</v>
      </c>
      <c r="K70" s="43">
        <v>2976000</v>
      </c>
      <c r="L70" s="43">
        <v>375000</v>
      </c>
      <c r="M70" s="43">
        <v>3248000</v>
      </c>
      <c r="N70" s="43">
        <v>390000</v>
      </c>
      <c r="O70" s="43">
        <v>3817000</v>
      </c>
      <c r="P70" s="43">
        <v>810000</v>
      </c>
      <c r="Q70" s="44">
        <v>63</v>
      </c>
      <c r="R70" s="45">
        <v>4630</v>
      </c>
      <c r="S70" s="45" t="s">
        <v>479</v>
      </c>
      <c r="T70" s="46" t="s">
        <v>270</v>
      </c>
    </row>
    <row r="71" spans="1:20" ht="15.75" hidden="1" x14ac:dyDescent="0.25">
      <c r="A71" s="20"/>
      <c r="B71" s="25"/>
      <c r="C71" s="21"/>
      <c r="D71" s="47" t="s">
        <v>380</v>
      </c>
      <c r="E71" s="48"/>
      <c r="F71" s="42"/>
      <c r="G71" s="42"/>
      <c r="H71" s="42" t="s">
        <v>490</v>
      </c>
      <c r="I71" s="42"/>
      <c r="J71" s="42" t="s">
        <v>490</v>
      </c>
      <c r="K71" s="43"/>
      <c r="L71" s="43"/>
      <c r="M71" s="43"/>
      <c r="N71" s="43"/>
      <c r="O71" s="43"/>
      <c r="P71" s="43"/>
      <c r="Q71" s="44"/>
      <c r="R71" s="45">
        <v>38380</v>
      </c>
      <c r="S71" s="45" t="s">
        <v>381</v>
      </c>
      <c r="T71" s="46"/>
    </row>
    <row r="72" spans="1:20" ht="15.75" hidden="1" x14ac:dyDescent="0.2">
      <c r="A72" s="20"/>
      <c r="B72" s="21"/>
      <c r="C72" s="21"/>
      <c r="D72" s="47" t="s">
        <v>411</v>
      </c>
      <c r="E72" s="48" t="s">
        <v>490</v>
      </c>
      <c r="F72" s="42"/>
      <c r="G72" s="42"/>
      <c r="H72" s="42"/>
      <c r="I72" s="42"/>
      <c r="J72" s="42"/>
      <c r="K72" s="43">
        <v>7096045</v>
      </c>
      <c r="L72" s="43">
        <v>-75947</v>
      </c>
      <c r="M72" s="43">
        <v>7449070</v>
      </c>
      <c r="N72" s="43">
        <v>34855</v>
      </c>
      <c r="O72" s="52"/>
      <c r="P72" s="52"/>
      <c r="Q72" s="44">
        <v>12</v>
      </c>
      <c r="R72" s="45">
        <v>35120</v>
      </c>
      <c r="S72" s="45" t="s">
        <v>412</v>
      </c>
      <c r="T72" s="46"/>
    </row>
    <row r="73" spans="1:20" ht="15.75" hidden="1" x14ac:dyDescent="0.2">
      <c r="A73" s="20"/>
      <c r="B73" s="21"/>
      <c r="C73" s="21"/>
      <c r="D73" s="41" t="s">
        <v>482</v>
      </c>
      <c r="E73" s="42"/>
      <c r="F73" s="42"/>
      <c r="G73" s="42" t="s">
        <v>490</v>
      </c>
      <c r="H73" s="42"/>
      <c r="I73" s="42"/>
      <c r="J73" s="42"/>
      <c r="K73" s="43"/>
      <c r="L73" s="43"/>
      <c r="M73" s="43"/>
      <c r="N73" s="43"/>
      <c r="O73" s="43"/>
      <c r="P73" s="43"/>
      <c r="Q73" s="44"/>
      <c r="R73" s="45">
        <v>49424</v>
      </c>
      <c r="S73" s="45" t="s">
        <v>483</v>
      </c>
      <c r="T73" s="46" t="s">
        <v>365</v>
      </c>
    </row>
    <row r="74" spans="1:20" ht="15.75" hidden="1" x14ac:dyDescent="0.2">
      <c r="A74" s="20"/>
      <c r="B74" s="21"/>
      <c r="C74" s="21"/>
      <c r="D74" s="47" t="s">
        <v>382</v>
      </c>
      <c r="E74" s="48"/>
      <c r="F74" s="42"/>
      <c r="G74" s="42"/>
      <c r="H74" s="42" t="s">
        <v>490</v>
      </c>
      <c r="I74" s="42"/>
      <c r="J74" s="42"/>
      <c r="K74" s="43"/>
      <c r="L74" s="43"/>
      <c r="M74" s="43">
        <v>569818</v>
      </c>
      <c r="N74" s="43">
        <v>-14941</v>
      </c>
      <c r="O74" s="43">
        <v>523310</v>
      </c>
      <c r="P74" s="43">
        <v>-28022</v>
      </c>
      <c r="Q74" s="44" t="s">
        <v>112</v>
      </c>
      <c r="R74" s="45">
        <v>40700</v>
      </c>
      <c r="S74" s="45" t="s">
        <v>383</v>
      </c>
      <c r="T74" s="46"/>
    </row>
    <row r="75" spans="1:20" ht="15.75" hidden="1" x14ac:dyDescent="0.25">
      <c r="A75" s="20"/>
      <c r="B75" s="21"/>
      <c r="C75" s="21"/>
      <c r="D75" s="21" t="s">
        <v>499</v>
      </c>
      <c r="E75" s="59"/>
      <c r="F75" s="59"/>
      <c r="G75" s="59"/>
      <c r="H75" s="59"/>
      <c r="I75" s="59"/>
      <c r="J75" s="59" t="s">
        <v>490</v>
      </c>
      <c r="K75" s="61"/>
      <c r="L75" s="61"/>
      <c r="M75" s="61"/>
      <c r="N75" s="61"/>
      <c r="O75" s="61"/>
      <c r="P75" s="61"/>
      <c r="Q75" s="62"/>
      <c r="R75" s="81"/>
      <c r="S75" s="81"/>
      <c r="T75" s="63"/>
    </row>
    <row r="76" spans="1:20" ht="15.75" hidden="1" x14ac:dyDescent="0.2">
      <c r="A76" s="20"/>
      <c r="B76" s="21"/>
      <c r="C76" s="21"/>
      <c r="D76" s="47" t="s">
        <v>220</v>
      </c>
      <c r="E76" s="48"/>
      <c r="F76" s="42"/>
      <c r="G76" s="42"/>
      <c r="H76" s="42" t="s">
        <v>490</v>
      </c>
      <c r="I76" s="42"/>
      <c r="J76" s="42" t="s">
        <v>490</v>
      </c>
      <c r="K76" s="43">
        <v>2705353</v>
      </c>
      <c r="L76" s="43">
        <v>5274</v>
      </c>
      <c r="M76" s="43">
        <v>2989720</v>
      </c>
      <c r="N76" s="43">
        <v>568</v>
      </c>
      <c r="O76" s="43">
        <v>3262653</v>
      </c>
      <c r="P76" s="43">
        <v>12359</v>
      </c>
      <c r="Q76" s="44">
        <v>24</v>
      </c>
      <c r="R76" s="45">
        <v>50600</v>
      </c>
      <c r="S76" s="45" t="s">
        <v>221</v>
      </c>
      <c r="T76" s="46"/>
    </row>
    <row r="77" spans="1:20" ht="15.75" hidden="1" x14ac:dyDescent="0.2">
      <c r="A77" s="20"/>
      <c r="B77" s="21"/>
      <c r="C77" s="21"/>
      <c r="D77" s="47" t="s">
        <v>191</v>
      </c>
      <c r="E77" s="48"/>
      <c r="F77" s="42"/>
      <c r="G77" s="42"/>
      <c r="H77" s="42" t="s">
        <v>490</v>
      </c>
      <c r="I77" s="42"/>
      <c r="J77" s="42"/>
      <c r="K77" s="43">
        <v>2719906</v>
      </c>
      <c r="L77" s="43">
        <v>12172</v>
      </c>
      <c r="M77" s="43">
        <v>3335000</v>
      </c>
      <c r="N77" s="43">
        <v>-676000</v>
      </c>
      <c r="O77" s="43"/>
      <c r="P77" s="43"/>
      <c r="Q77" s="44"/>
      <c r="R77" s="45">
        <v>28800</v>
      </c>
      <c r="S77" s="45" t="s">
        <v>192</v>
      </c>
      <c r="T77" s="46"/>
    </row>
    <row r="78" spans="1:20" ht="15.75" hidden="1" x14ac:dyDescent="0.2">
      <c r="A78" s="20"/>
      <c r="B78" s="21"/>
      <c r="C78" s="21"/>
      <c r="D78" s="47" t="s">
        <v>449</v>
      </c>
      <c r="E78" s="48"/>
      <c r="F78" s="42"/>
      <c r="G78" s="42"/>
      <c r="H78" s="42" t="s">
        <v>490</v>
      </c>
      <c r="I78" s="42"/>
      <c r="J78" s="42"/>
      <c r="K78" s="43">
        <v>1092897</v>
      </c>
      <c r="L78" s="43">
        <v>-48870</v>
      </c>
      <c r="M78" s="43">
        <v>1026602</v>
      </c>
      <c r="N78" s="43">
        <v>76713</v>
      </c>
      <c r="O78" s="43">
        <v>1166735</v>
      </c>
      <c r="P78" s="43">
        <v>43848</v>
      </c>
      <c r="Q78" s="44">
        <v>9</v>
      </c>
      <c r="R78" s="45">
        <v>64420</v>
      </c>
      <c r="S78" s="45" t="s">
        <v>448</v>
      </c>
      <c r="T78" s="46"/>
    </row>
    <row r="79" spans="1:20" ht="15.75" hidden="1" x14ac:dyDescent="0.2">
      <c r="A79" s="20"/>
      <c r="B79" s="21"/>
      <c r="C79" s="21"/>
      <c r="D79" s="41" t="s">
        <v>484</v>
      </c>
      <c r="E79" s="42"/>
      <c r="F79" s="42"/>
      <c r="G79" s="42" t="s">
        <v>490</v>
      </c>
      <c r="H79" s="42" t="s">
        <v>490</v>
      </c>
      <c r="I79" s="42"/>
      <c r="J79" s="42"/>
      <c r="K79" s="43">
        <v>10084000</v>
      </c>
      <c r="L79" s="43">
        <v>-2851000</v>
      </c>
      <c r="M79" s="43" t="s">
        <v>126</v>
      </c>
      <c r="N79" s="65" t="s">
        <v>336</v>
      </c>
      <c r="O79" s="43"/>
      <c r="P79" s="43"/>
      <c r="Q79" s="44"/>
      <c r="R79" s="45">
        <v>27330</v>
      </c>
      <c r="S79" s="45" t="s">
        <v>485</v>
      </c>
      <c r="T79" s="46"/>
    </row>
    <row r="80" spans="1:20" ht="15.75" hidden="1" x14ac:dyDescent="0.2">
      <c r="A80" s="20"/>
      <c r="B80" s="21"/>
      <c r="C80" s="21"/>
      <c r="D80" s="47" t="s">
        <v>444</v>
      </c>
      <c r="E80" s="48"/>
      <c r="F80" s="42"/>
      <c r="G80" s="42"/>
      <c r="H80" s="42" t="s">
        <v>490</v>
      </c>
      <c r="I80" s="42"/>
      <c r="J80" s="42" t="s">
        <v>490</v>
      </c>
      <c r="K80" s="43"/>
      <c r="L80" s="43"/>
      <c r="M80" s="43">
        <v>2943569</v>
      </c>
      <c r="N80" s="43">
        <v>64300</v>
      </c>
      <c r="O80" s="43">
        <v>4144780</v>
      </c>
      <c r="P80" s="43">
        <v>109511</v>
      </c>
      <c r="Q80" s="44"/>
      <c r="R80" s="45">
        <v>56450</v>
      </c>
      <c r="S80" s="45" t="s">
        <v>445</v>
      </c>
      <c r="T80" s="46"/>
    </row>
    <row r="81" spans="1:20" ht="15.75" hidden="1" x14ac:dyDescent="0.2">
      <c r="A81" s="20" t="s">
        <v>511</v>
      </c>
      <c r="B81" s="23"/>
      <c r="C81" s="21"/>
      <c r="D81" s="41" t="s">
        <v>0</v>
      </c>
      <c r="E81" s="42"/>
      <c r="F81" s="42"/>
      <c r="G81" s="42" t="s">
        <v>490</v>
      </c>
      <c r="H81" s="42" t="s">
        <v>490</v>
      </c>
      <c r="I81" s="42"/>
      <c r="J81" s="42"/>
      <c r="K81" s="43">
        <v>5513051</v>
      </c>
      <c r="L81" s="43">
        <v>67734</v>
      </c>
      <c r="M81" s="43">
        <v>5968214</v>
      </c>
      <c r="N81" s="43">
        <v>47019</v>
      </c>
      <c r="O81" s="43">
        <v>6460009</v>
      </c>
      <c r="P81" s="43">
        <v>3552</v>
      </c>
      <c r="Q81" s="44">
        <v>41</v>
      </c>
      <c r="R81" s="45">
        <v>62310</v>
      </c>
      <c r="S81" s="45" t="s">
        <v>1</v>
      </c>
      <c r="T81" s="46"/>
    </row>
    <row r="82" spans="1:20" ht="15.75" hidden="1" x14ac:dyDescent="0.2">
      <c r="A82" s="20"/>
      <c r="B82" s="21"/>
      <c r="C82" s="21"/>
      <c r="D82" s="47" t="s">
        <v>193</v>
      </c>
      <c r="E82" s="48"/>
      <c r="F82" s="42"/>
      <c r="G82" s="42"/>
      <c r="H82" s="42"/>
      <c r="I82" s="42"/>
      <c r="J82" s="42"/>
      <c r="K82" s="43"/>
      <c r="L82" s="43"/>
      <c r="M82" s="43"/>
      <c r="N82" s="43"/>
      <c r="O82" s="43"/>
      <c r="P82" s="43"/>
      <c r="Q82" s="44"/>
      <c r="R82" s="45">
        <v>85500</v>
      </c>
      <c r="S82" s="45" t="s">
        <v>194</v>
      </c>
      <c r="T82" s="46"/>
    </row>
    <row r="83" spans="1:20" ht="15.75" hidden="1" x14ac:dyDescent="0.2">
      <c r="A83" s="20"/>
      <c r="B83" s="21"/>
      <c r="C83" s="21"/>
      <c r="D83" s="41" t="s">
        <v>384</v>
      </c>
      <c r="E83" s="42"/>
      <c r="F83" s="42"/>
      <c r="G83" s="42"/>
      <c r="H83" s="42" t="s">
        <v>490</v>
      </c>
      <c r="I83" s="42"/>
      <c r="J83" s="42" t="s">
        <v>490</v>
      </c>
      <c r="K83" s="43">
        <v>1238346</v>
      </c>
      <c r="L83" s="43">
        <v>22958</v>
      </c>
      <c r="M83" s="43">
        <v>1400545</v>
      </c>
      <c r="N83" s="43">
        <v>28726</v>
      </c>
      <c r="O83" s="43">
        <v>1595050</v>
      </c>
      <c r="P83" s="43">
        <v>52922</v>
      </c>
      <c r="Q83" s="44">
        <v>11</v>
      </c>
      <c r="R83" s="45">
        <v>72650</v>
      </c>
      <c r="S83" s="45" t="s">
        <v>385</v>
      </c>
      <c r="T83" s="46"/>
    </row>
    <row r="84" spans="1:20" ht="15.75" hidden="1" x14ac:dyDescent="0.2">
      <c r="A84" s="20" t="s">
        <v>507</v>
      </c>
      <c r="B84" s="21"/>
      <c r="C84" s="21"/>
      <c r="D84" s="47" t="s">
        <v>242</v>
      </c>
      <c r="E84" s="48"/>
      <c r="F84" s="42"/>
      <c r="G84" s="42" t="s">
        <v>490</v>
      </c>
      <c r="H84" s="42" t="s">
        <v>490</v>
      </c>
      <c r="I84" s="42"/>
      <c r="J84" s="42"/>
      <c r="K84" s="43"/>
      <c r="L84" s="43"/>
      <c r="M84" s="43">
        <v>3421474</v>
      </c>
      <c r="N84" s="43">
        <v>76705</v>
      </c>
      <c r="O84" s="43">
        <v>4648497</v>
      </c>
      <c r="P84" s="43">
        <v>199712</v>
      </c>
      <c r="Q84" s="44">
        <v>44</v>
      </c>
      <c r="R84" s="49" t="s">
        <v>335</v>
      </c>
      <c r="S84" s="45" t="s">
        <v>466</v>
      </c>
      <c r="T84" s="46"/>
    </row>
    <row r="85" spans="1:20" ht="15.75" hidden="1" x14ac:dyDescent="0.2">
      <c r="A85" s="20"/>
      <c r="B85" s="21"/>
      <c r="C85" s="21"/>
      <c r="D85" s="41" t="s">
        <v>386</v>
      </c>
      <c r="E85" s="42"/>
      <c r="F85" s="42"/>
      <c r="G85" s="42"/>
      <c r="H85" s="42" t="s">
        <v>490</v>
      </c>
      <c r="I85" s="42"/>
      <c r="J85" s="42" t="s">
        <v>490</v>
      </c>
      <c r="K85" s="43">
        <v>4070922</v>
      </c>
      <c r="L85" s="43">
        <v>17077</v>
      </c>
      <c r="M85" s="43">
        <v>3961068</v>
      </c>
      <c r="N85" s="43">
        <v>21337</v>
      </c>
      <c r="O85" s="43">
        <v>3900000</v>
      </c>
      <c r="P85" s="43"/>
      <c r="Q85" s="44">
        <v>35</v>
      </c>
      <c r="R85" s="45">
        <v>70170</v>
      </c>
      <c r="S85" s="45" t="s">
        <v>387</v>
      </c>
      <c r="T85" s="46"/>
    </row>
    <row r="86" spans="1:20" ht="15.75" hidden="1" x14ac:dyDescent="0.2">
      <c r="A86" s="20"/>
      <c r="B86" s="21"/>
      <c r="C86" s="21"/>
      <c r="D86" s="41" t="s">
        <v>2</v>
      </c>
      <c r="E86" s="42"/>
      <c r="F86" s="42"/>
      <c r="G86" s="42"/>
      <c r="H86" s="42"/>
      <c r="I86" s="42" t="s">
        <v>490</v>
      </c>
      <c r="J86" s="42"/>
      <c r="K86" s="43">
        <v>9620229</v>
      </c>
      <c r="L86" s="43">
        <v>8161</v>
      </c>
      <c r="M86" s="43">
        <v>9355441</v>
      </c>
      <c r="N86" s="43">
        <v>-324201</v>
      </c>
      <c r="O86" s="43"/>
      <c r="P86" s="43"/>
      <c r="Q86" s="44">
        <v>68</v>
      </c>
      <c r="R86" s="45">
        <v>53940</v>
      </c>
      <c r="S86" s="45" t="s">
        <v>3</v>
      </c>
      <c r="T86" s="46"/>
    </row>
    <row r="87" spans="1:20" ht="15.75" hidden="1" x14ac:dyDescent="0.2">
      <c r="A87" s="20"/>
      <c r="B87" s="21" t="s">
        <v>512</v>
      </c>
      <c r="C87" s="21"/>
      <c r="D87" s="47" t="s">
        <v>415</v>
      </c>
      <c r="E87" s="48" t="s">
        <v>490</v>
      </c>
      <c r="F87" s="42"/>
      <c r="G87" s="42"/>
      <c r="H87" s="42"/>
      <c r="I87" s="42"/>
      <c r="J87" s="42"/>
      <c r="K87" s="43">
        <v>12450832</v>
      </c>
      <c r="L87" s="43"/>
      <c r="M87" s="43">
        <v>14512948</v>
      </c>
      <c r="N87" s="43"/>
      <c r="O87" s="43">
        <v>18799528</v>
      </c>
      <c r="P87" s="43"/>
      <c r="Q87" s="44">
        <v>83</v>
      </c>
      <c r="R87" s="45">
        <v>84529</v>
      </c>
      <c r="S87" s="45" t="s">
        <v>416</v>
      </c>
      <c r="T87" s="46" t="s">
        <v>365</v>
      </c>
    </row>
    <row r="88" spans="1:20" ht="15.75" hidden="1" x14ac:dyDescent="0.2">
      <c r="A88" s="20"/>
      <c r="B88" s="21"/>
      <c r="C88" s="21"/>
      <c r="D88" s="47" t="s">
        <v>417</v>
      </c>
      <c r="E88" s="48" t="s">
        <v>490</v>
      </c>
      <c r="F88" s="42"/>
      <c r="G88" s="42"/>
      <c r="H88" s="42"/>
      <c r="I88" s="42"/>
      <c r="J88" s="42"/>
      <c r="K88" s="43"/>
      <c r="L88" s="43"/>
      <c r="M88" s="43">
        <v>1058646</v>
      </c>
      <c r="N88" s="43">
        <v>37842</v>
      </c>
      <c r="O88" s="43">
        <v>1608655</v>
      </c>
      <c r="P88" s="43">
        <v>-99316</v>
      </c>
      <c r="Q88" s="44">
        <v>3</v>
      </c>
      <c r="R88" s="45">
        <v>76240</v>
      </c>
      <c r="S88" s="45" t="s">
        <v>418</v>
      </c>
      <c r="T88" s="46"/>
    </row>
    <row r="89" spans="1:20" ht="15.75" hidden="1" x14ac:dyDescent="0.2">
      <c r="A89" s="20"/>
      <c r="B89" s="21"/>
      <c r="C89" s="21"/>
      <c r="D89" s="41" t="s">
        <v>4</v>
      </c>
      <c r="E89" s="42"/>
      <c r="F89" s="42"/>
      <c r="G89" s="42" t="s">
        <v>490</v>
      </c>
      <c r="H89" s="42"/>
      <c r="I89" s="42" t="s">
        <v>490</v>
      </c>
      <c r="J89" s="42"/>
      <c r="K89" s="43">
        <v>166140</v>
      </c>
      <c r="L89" s="43">
        <v>-540170</v>
      </c>
      <c r="M89" s="43">
        <v>11046327</v>
      </c>
      <c r="N89" s="43">
        <v>53128</v>
      </c>
      <c r="O89" s="43">
        <v>10203416</v>
      </c>
      <c r="P89" s="43">
        <v>-543712</v>
      </c>
      <c r="Q89" s="44" t="s">
        <v>109</v>
      </c>
      <c r="R89" s="45">
        <v>25510</v>
      </c>
      <c r="S89" s="45" t="s">
        <v>5</v>
      </c>
      <c r="T89" s="46"/>
    </row>
    <row r="90" spans="1:20" ht="15.75" hidden="1" x14ac:dyDescent="0.2">
      <c r="A90" s="20"/>
      <c r="B90" s="21"/>
      <c r="C90" s="21"/>
      <c r="D90" s="41" t="s">
        <v>6</v>
      </c>
      <c r="E90" s="42"/>
      <c r="F90" s="42"/>
      <c r="G90" s="42" t="s">
        <v>490</v>
      </c>
      <c r="H90" s="42" t="s">
        <v>490</v>
      </c>
      <c r="I90" s="42" t="s">
        <v>490</v>
      </c>
      <c r="J90" s="42"/>
      <c r="K90" s="43">
        <v>8300000</v>
      </c>
      <c r="L90" s="43"/>
      <c r="M90" s="43">
        <v>8350000</v>
      </c>
      <c r="N90" s="43"/>
      <c r="O90" s="43">
        <v>8400000</v>
      </c>
      <c r="P90" s="43"/>
      <c r="Q90" s="44">
        <v>50</v>
      </c>
      <c r="R90" s="45">
        <v>77652</v>
      </c>
      <c r="S90" s="45" t="s">
        <v>7</v>
      </c>
      <c r="T90" s="46" t="s">
        <v>365</v>
      </c>
    </row>
    <row r="91" spans="1:20" ht="15.75" hidden="1" x14ac:dyDescent="0.2">
      <c r="A91" s="20"/>
      <c r="B91" s="21"/>
      <c r="C91" s="21"/>
      <c r="D91" s="47" t="s">
        <v>452</v>
      </c>
      <c r="E91" s="48"/>
      <c r="F91" s="42"/>
      <c r="G91" s="42" t="s">
        <v>490</v>
      </c>
      <c r="H91" s="42" t="s">
        <v>490</v>
      </c>
      <c r="I91" s="42"/>
      <c r="J91" s="42"/>
      <c r="K91" s="43">
        <v>2910053</v>
      </c>
      <c r="L91" s="43">
        <v>45192</v>
      </c>
      <c r="M91" s="43">
        <v>3409528</v>
      </c>
      <c r="N91" s="43">
        <v>66108</v>
      </c>
      <c r="O91" s="43"/>
      <c r="P91" s="43"/>
      <c r="Q91" s="44" t="s">
        <v>454</v>
      </c>
      <c r="R91" s="45">
        <v>76210</v>
      </c>
      <c r="S91" s="45" t="s">
        <v>453</v>
      </c>
      <c r="T91" s="46"/>
    </row>
    <row r="92" spans="1:20" ht="15.75" hidden="1" x14ac:dyDescent="0.2">
      <c r="A92" s="20"/>
      <c r="B92" s="21"/>
      <c r="C92" s="21"/>
      <c r="D92" s="41" t="s">
        <v>8</v>
      </c>
      <c r="E92" s="42"/>
      <c r="F92" s="42"/>
      <c r="G92" s="42"/>
      <c r="H92" s="42"/>
      <c r="I92" s="42" t="s">
        <v>490</v>
      </c>
      <c r="J92" s="42"/>
      <c r="K92" s="43">
        <v>13816693</v>
      </c>
      <c r="L92" s="43">
        <v>41699</v>
      </c>
      <c r="M92" s="43">
        <v>12735572</v>
      </c>
      <c r="N92" s="43">
        <v>52257</v>
      </c>
      <c r="O92" s="43">
        <v>13806092</v>
      </c>
      <c r="P92" s="43">
        <v>-73328</v>
      </c>
      <c r="Q92" s="44" t="s">
        <v>110</v>
      </c>
      <c r="R92" s="45">
        <v>29490</v>
      </c>
      <c r="S92" s="45" t="s">
        <v>9</v>
      </c>
      <c r="T92" s="46"/>
    </row>
    <row r="93" spans="1:20" ht="15.75" hidden="1" x14ac:dyDescent="0.2">
      <c r="A93" s="20"/>
      <c r="B93" s="21"/>
      <c r="C93" s="21"/>
      <c r="D93" s="47" t="s">
        <v>298</v>
      </c>
      <c r="E93" s="48"/>
      <c r="F93" s="42"/>
      <c r="G93" s="42"/>
      <c r="H93" s="42"/>
      <c r="I93" s="42"/>
      <c r="J93" s="42" t="s">
        <v>490</v>
      </c>
      <c r="K93" s="43">
        <v>1808682</v>
      </c>
      <c r="L93" s="43">
        <v>18432</v>
      </c>
      <c r="M93" s="43">
        <v>2234451</v>
      </c>
      <c r="N93" s="43">
        <v>82309</v>
      </c>
      <c r="O93" s="43">
        <v>2014267</v>
      </c>
      <c r="P93" s="43">
        <v>34039</v>
      </c>
      <c r="Q93" s="44" t="s">
        <v>127</v>
      </c>
      <c r="R93" s="45">
        <v>58420</v>
      </c>
      <c r="S93" s="45" t="s">
        <v>299</v>
      </c>
      <c r="T93" s="46"/>
    </row>
    <row r="94" spans="1:20" ht="15.75" hidden="1" x14ac:dyDescent="0.25">
      <c r="A94" s="20"/>
      <c r="B94" s="21"/>
      <c r="C94" s="21"/>
      <c r="D94" s="21" t="s">
        <v>500</v>
      </c>
      <c r="E94" s="59"/>
      <c r="F94" s="59"/>
      <c r="G94" s="59"/>
      <c r="H94" s="59" t="s">
        <v>490</v>
      </c>
      <c r="I94" s="59"/>
      <c r="J94" s="59"/>
      <c r="K94" s="61"/>
      <c r="L94" s="61"/>
      <c r="M94" s="61"/>
      <c r="N94" s="61"/>
      <c r="O94" s="61"/>
      <c r="P94" s="61"/>
      <c r="Q94" s="62"/>
      <c r="R94" s="81"/>
      <c r="S94" s="81"/>
      <c r="T94" s="63"/>
    </row>
    <row r="95" spans="1:20" ht="15.75" hidden="1" x14ac:dyDescent="0.2">
      <c r="A95" s="20"/>
      <c r="B95" s="21"/>
      <c r="C95" s="21"/>
      <c r="D95" s="47" t="s">
        <v>392</v>
      </c>
      <c r="E95" s="48"/>
      <c r="F95" s="42"/>
      <c r="G95" s="42"/>
      <c r="H95" s="42" t="s">
        <v>490</v>
      </c>
      <c r="I95" s="42"/>
      <c r="J95" s="42" t="s">
        <v>490</v>
      </c>
      <c r="K95" s="43"/>
      <c r="L95" s="43"/>
      <c r="M95" s="43"/>
      <c r="N95" s="43"/>
      <c r="O95" s="43">
        <v>9500000</v>
      </c>
      <c r="P95" s="43"/>
      <c r="Q95" s="44">
        <v>30</v>
      </c>
      <c r="R95" s="45">
        <v>53440</v>
      </c>
      <c r="S95" s="45" t="s">
        <v>393</v>
      </c>
      <c r="T95" s="46"/>
    </row>
    <row r="96" spans="1:20" ht="15.75" hidden="1" x14ac:dyDescent="0.2">
      <c r="A96" s="20"/>
      <c r="B96" s="21"/>
      <c r="C96" s="21"/>
      <c r="D96" s="47" t="s">
        <v>423</v>
      </c>
      <c r="E96" s="48" t="s">
        <v>490</v>
      </c>
      <c r="F96" s="42"/>
      <c r="G96" s="42"/>
      <c r="H96" s="42"/>
      <c r="I96" s="42"/>
      <c r="J96" s="42"/>
      <c r="K96" s="43"/>
      <c r="L96" s="43"/>
      <c r="M96" s="43">
        <v>5425686</v>
      </c>
      <c r="N96" s="43">
        <v>5021</v>
      </c>
      <c r="O96" s="43">
        <v>5790000</v>
      </c>
      <c r="P96" s="43"/>
      <c r="Q96" s="44">
        <v>10</v>
      </c>
      <c r="R96" s="45">
        <v>35440</v>
      </c>
      <c r="S96" s="45" t="s">
        <v>424</v>
      </c>
      <c r="T96" s="46"/>
    </row>
    <row r="97" spans="1:20" ht="15.75" hidden="1" x14ac:dyDescent="0.2">
      <c r="A97" s="20"/>
      <c r="B97" s="21"/>
      <c r="C97" s="21"/>
      <c r="D97" s="41" t="s">
        <v>455</v>
      </c>
      <c r="E97" s="42"/>
      <c r="F97" s="42"/>
      <c r="G97" s="42"/>
      <c r="H97" s="42" t="s">
        <v>490</v>
      </c>
      <c r="I97" s="42"/>
      <c r="J97" s="42" t="s">
        <v>490</v>
      </c>
      <c r="K97" s="43"/>
      <c r="L97" s="43"/>
      <c r="M97" s="43"/>
      <c r="N97" s="43"/>
      <c r="O97" s="43"/>
      <c r="P97" s="43"/>
      <c r="Q97" s="44"/>
      <c r="R97" s="45">
        <v>53270</v>
      </c>
      <c r="S97" s="45" t="s">
        <v>456</v>
      </c>
      <c r="T97" s="46"/>
    </row>
    <row r="98" spans="1:20" ht="15.75" hidden="1" x14ac:dyDescent="0.25">
      <c r="A98" s="24"/>
      <c r="B98" s="25"/>
      <c r="C98" s="25"/>
      <c r="D98" s="47" t="s">
        <v>300</v>
      </c>
      <c r="E98" s="48"/>
      <c r="F98" s="48"/>
      <c r="G98" s="48" t="s">
        <v>490</v>
      </c>
      <c r="H98" s="48" t="s">
        <v>490</v>
      </c>
      <c r="I98" s="48"/>
      <c r="J98" s="48"/>
      <c r="K98" s="54"/>
      <c r="L98" s="54"/>
      <c r="M98" s="54">
        <v>1259642</v>
      </c>
      <c r="N98" s="54">
        <v>259910</v>
      </c>
      <c r="O98" s="54">
        <v>1360646</v>
      </c>
      <c r="P98" s="54">
        <v>202871</v>
      </c>
      <c r="Q98" s="55"/>
      <c r="R98" s="57">
        <v>26400</v>
      </c>
      <c r="S98" s="57" t="s">
        <v>301</v>
      </c>
      <c r="T98" s="58"/>
    </row>
    <row r="99" spans="1:20" ht="15.75" hidden="1" x14ac:dyDescent="0.2">
      <c r="A99" s="22" t="s">
        <v>506</v>
      </c>
      <c r="B99" s="23"/>
      <c r="C99" s="23"/>
      <c r="D99" s="41" t="s">
        <v>266</v>
      </c>
      <c r="E99" s="42"/>
      <c r="F99" s="42"/>
      <c r="G99" s="42" t="s">
        <v>490</v>
      </c>
      <c r="H99" s="42" t="s">
        <v>490</v>
      </c>
      <c r="I99" s="42"/>
      <c r="J99" s="42"/>
      <c r="K99" s="43">
        <v>2966043</v>
      </c>
      <c r="L99" s="43">
        <v>120440</v>
      </c>
      <c r="M99" s="43">
        <v>3638485</v>
      </c>
      <c r="N99" s="43">
        <v>-11047</v>
      </c>
      <c r="O99" s="43"/>
      <c r="P99" s="43"/>
      <c r="Q99" s="44">
        <v>42</v>
      </c>
      <c r="R99" s="45">
        <v>81000</v>
      </c>
      <c r="S99" s="45" t="s">
        <v>267</v>
      </c>
      <c r="T99" s="46"/>
    </row>
    <row r="100" spans="1:20" ht="15.75" hidden="1" x14ac:dyDescent="0.2">
      <c r="A100" s="20"/>
      <c r="B100" s="21"/>
      <c r="C100" s="21"/>
      <c r="D100" s="41" t="s">
        <v>394</v>
      </c>
      <c r="E100" s="42"/>
      <c r="F100" s="42"/>
      <c r="G100" s="42" t="s">
        <v>490</v>
      </c>
      <c r="H100" s="42" t="s">
        <v>490</v>
      </c>
      <c r="I100" s="42"/>
      <c r="J100" s="42" t="s">
        <v>490</v>
      </c>
      <c r="K100" s="43">
        <v>20162976</v>
      </c>
      <c r="L100" s="43">
        <v>751035</v>
      </c>
      <c r="M100" s="43">
        <v>24003000</v>
      </c>
      <c r="N100" s="43">
        <v>1201000</v>
      </c>
      <c r="O100" s="43">
        <v>25310418</v>
      </c>
      <c r="P100" s="43">
        <v>-660725</v>
      </c>
      <c r="Q100" s="44" t="s">
        <v>115</v>
      </c>
      <c r="R100" s="45">
        <v>29411</v>
      </c>
      <c r="S100" s="45" t="s">
        <v>395</v>
      </c>
      <c r="T100" s="46"/>
    </row>
    <row r="101" spans="1:20" ht="15.75" hidden="1" x14ac:dyDescent="0.25">
      <c r="A101" s="20"/>
      <c r="B101" s="21"/>
      <c r="C101" s="21"/>
      <c r="D101" s="21" t="s">
        <v>501</v>
      </c>
      <c r="E101" s="59"/>
      <c r="F101" s="59"/>
      <c r="G101" s="59"/>
      <c r="H101" s="59" t="s">
        <v>490</v>
      </c>
      <c r="I101" s="59"/>
      <c r="J101" s="59"/>
      <c r="K101" s="61"/>
      <c r="L101" s="61"/>
      <c r="M101" s="61"/>
      <c r="N101" s="61"/>
      <c r="O101" s="61"/>
      <c r="P101" s="61"/>
      <c r="Q101" s="62"/>
      <c r="R101" s="81"/>
      <c r="S101" s="81"/>
      <c r="T101" s="63"/>
    </row>
    <row r="102" spans="1:20" ht="15.75" hidden="1" x14ac:dyDescent="0.2">
      <c r="A102" s="20"/>
      <c r="B102" s="21"/>
      <c r="C102" s="21"/>
      <c r="D102" s="47" t="s">
        <v>425</v>
      </c>
      <c r="E102" s="48"/>
      <c r="F102" s="42"/>
      <c r="G102" s="42" t="s">
        <v>490</v>
      </c>
      <c r="H102" s="42" t="s">
        <v>490</v>
      </c>
      <c r="I102" s="42"/>
      <c r="J102" s="42"/>
      <c r="K102" s="43">
        <v>1353876</v>
      </c>
      <c r="L102" s="43">
        <v>114722</v>
      </c>
      <c r="M102" s="43">
        <v>1373894</v>
      </c>
      <c r="N102" s="43">
        <v>75859</v>
      </c>
      <c r="O102" s="43">
        <v>1391876</v>
      </c>
      <c r="P102" s="43">
        <v>83690</v>
      </c>
      <c r="Q102" s="44" t="s">
        <v>427</v>
      </c>
      <c r="R102" s="49" t="s">
        <v>332</v>
      </c>
      <c r="S102" s="45" t="s">
        <v>426</v>
      </c>
      <c r="T102" s="46"/>
    </row>
    <row r="103" spans="1:20" ht="15.75" hidden="1" x14ac:dyDescent="0.25">
      <c r="A103" s="20"/>
      <c r="B103" s="21"/>
      <c r="C103" s="21"/>
      <c r="D103" s="23" t="s">
        <v>502</v>
      </c>
      <c r="E103" s="64"/>
      <c r="F103" s="59"/>
      <c r="G103" s="59"/>
      <c r="H103" s="59" t="s">
        <v>490</v>
      </c>
      <c r="I103" s="59" t="s">
        <v>490</v>
      </c>
      <c r="J103" s="59" t="s">
        <v>490</v>
      </c>
      <c r="K103" s="61"/>
      <c r="L103" s="61"/>
      <c r="M103" s="61"/>
      <c r="N103" s="61"/>
      <c r="O103" s="61"/>
      <c r="P103" s="61"/>
      <c r="Q103" s="62"/>
      <c r="R103" s="81"/>
      <c r="S103" s="81"/>
      <c r="T103" s="63"/>
    </row>
    <row r="104" spans="1:20" ht="15.75" hidden="1" x14ac:dyDescent="0.2">
      <c r="A104" s="20"/>
      <c r="B104" s="21"/>
      <c r="C104" s="21"/>
      <c r="D104" s="41" t="s">
        <v>302</v>
      </c>
      <c r="E104" s="42"/>
      <c r="F104" s="42"/>
      <c r="G104" s="42" t="s">
        <v>490</v>
      </c>
      <c r="H104" s="42"/>
      <c r="I104" s="42" t="s">
        <v>490</v>
      </c>
      <c r="J104" s="42"/>
      <c r="K104" s="43"/>
      <c r="L104" s="43"/>
      <c r="M104" s="43"/>
      <c r="N104" s="43"/>
      <c r="O104" s="43"/>
      <c r="P104" s="43"/>
      <c r="Q104" s="44"/>
      <c r="R104" s="45">
        <v>8850</v>
      </c>
      <c r="S104" s="45" t="s">
        <v>303</v>
      </c>
      <c r="T104" s="46" t="s">
        <v>347</v>
      </c>
    </row>
    <row r="105" spans="1:20" ht="15.75" hidden="1" x14ac:dyDescent="0.2">
      <c r="A105" s="20" t="s">
        <v>508</v>
      </c>
      <c r="B105" s="21"/>
      <c r="C105" s="21"/>
      <c r="D105" s="41" t="s">
        <v>509</v>
      </c>
      <c r="E105" s="42"/>
      <c r="F105" s="50"/>
      <c r="G105" s="42"/>
      <c r="H105" s="42" t="s">
        <v>490</v>
      </c>
      <c r="I105" s="48" t="s">
        <v>490</v>
      </c>
      <c r="J105" s="48" t="s">
        <v>490</v>
      </c>
      <c r="K105" s="43">
        <v>4251000</v>
      </c>
      <c r="L105" s="43">
        <v>16019</v>
      </c>
      <c r="M105" s="43">
        <v>5278000</v>
      </c>
      <c r="N105" s="43">
        <v>18758</v>
      </c>
      <c r="O105" s="43">
        <v>6153000</v>
      </c>
      <c r="P105" s="43">
        <v>105747</v>
      </c>
      <c r="Q105" s="44">
        <v>32</v>
      </c>
      <c r="R105" s="45">
        <v>53390</v>
      </c>
      <c r="S105" s="45" t="s">
        <v>475</v>
      </c>
      <c r="T105" s="46"/>
    </row>
    <row r="106" spans="1:20" ht="15.75" hidden="1" x14ac:dyDescent="0.2">
      <c r="A106" s="20"/>
      <c r="B106" s="21"/>
      <c r="C106" s="21"/>
      <c r="D106" s="47" t="s">
        <v>457</v>
      </c>
      <c r="E106" s="48" t="s">
        <v>490</v>
      </c>
      <c r="F106" s="48"/>
      <c r="G106" s="48"/>
      <c r="H106" s="48"/>
      <c r="I106" s="48"/>
      <c r="J106" s="48"/>
      <c r="K106" s="43"/>
      <c r="L106" s="43"/>
      <c r="M106" s="43"/>
      <c r="N106" s="43"/>
      <c r="O106" s="43"/>
      <c r="P106" s="43"/>
      <c r="Q106" s="44"/>
      <c r="R106" s="45">
        <v>35470</v>
      </c>
      <c r="S106" s="45" t="s">
        <v>458</v>
      </c>
      <c r="T106" s="46"/>
    </row>
    <row r="107" spans="1:20" ht="15.75" hidden="1" x14ac:dyDescent="0.2">
      <c r="A107" s="20"/>
      <c r="B107" s="21"/>
      <c r="C107" s="21"/>
      <c r="D107" s="47" t="s">
        <v>459</v>
      </c>
      <c r="E107" s="48" t="s">
        <v>490</v>
      </c>
      <c r="F107" s="42"/>
      <c r="G107" s="42"/>
      <c r="H107" s="42"/>
      <c r="I107" s="42"/>
      <c r="J107" s="42"/>
      <c r="K107" s="43"/>
      <c r="L107" s="43"/>
      <c r="M107" s="43"/>
      <c r="N107" s="43"/>
      <c r="O107" s="43">
        <v>4518998</v>
      </c>
      <c r="P107" s="43"/>
      <c r="Q107" s="44">
        <v>30</v>
      </c>
      <c r="R107" s="45">
        <v>26845</v>
      </c>
      <c r="S107" s="45" t="s">
        <v>460</v>
      </c>
      <c r="T107" s="46" t="s">
        <v>344</v>
      </c>
    </row>
    <row r="108" spans="1:20" ht="15.75" hidden="1" x14ac:dyDescent="0.2">
      <c r="A108" s="20"/>
      <c r="B108" s="21"/>
      <c r="C108" s="21"/>
      <c r="D108" s="41" t="s">
        <v>304</v>
      </c>
      <c r="E108" s="42"/>
      <c r="F108" s="42"/>
      <c r="G108" s="42" t="s">
        <v>490</v>
      </c>
      <c r="H108" s="42" t="s">
        <v>490</v>
      </c>
      <c r="I108" s="42"/>
      <c r="J108" s="42"/>
      <c r="K108" s="43"/>
      <c r="L108" s="43"/>
      <c r="M108" s="43">
        <v>7749576</v>
      </c>
      <c r="N108" s="43">
        <v>192799</v>
      </c>
      <c r="O108" s="43">
        <v>7898869</v>
      </c>
      <c r="P108" s="43">
        <v>191799</v>
      </c>
      <c r="Q108" s="44" t="s">
        <v>111</v>
      </c>
      <c r="R108" s="45">
        <v>86330</v>
      </c>
      <c r="S108" s="45" t="s">
        <v>305</v>
      </c>
      <c r="T108" s="46"/>
    </row>
    <row r="109" spans="1:20" ht="15.75" hidden="1" x14ac:dyDescent="0.2">
      <c r="A109" s="20"/>
      <c r="B109" s="21"/>
      <c r="C109" s="21"/>
      <c r="D109" s="41" t="s">
        <v>306</v>
      </c>
      <c r="E109" s="42"/>
      <c r="F109" s="42"/>
      <c r="G109" s="42" t="s">
        <v>490</v>
      </c>
      <c r="H109" s="42" t="s">
        <v>490</v>
      </c>
      <c r="I109" s="42" t="s">
        <v>490</v>
      </c>
      <c r="J109" s="42"/>
      <c r="K109" s="43"/>
      <c r="L109" s="43"/>
      <c r="M109" s="43">
        <v>20238260</v>
      </c>
      <c r="N109" s="43">
        <v>200320</v>
      </c>
      <c r="O109" s="43">
        <v>23060000</v>
      </c>
      <c r="P109" s="43"/>
      <c r="Q109" s="44">
        <v>129</v>
      </c>
      <c r="R109" s="45">
        <v>22550</v>
      </c>
      <c r="S109" s="45" t="s">
        <v>243</v>
      </c>
      <c r="T109" s="46"/>
    </row>
    <row r="110" spans="1:20" ht="15.75" hidden="1" x14ac:dyDescent="0.2">
      <c r="A110" s="20"/>
      <c r="B110" s="21"/>
      <c r="C110" s="21"/>
      <c r="D110" s="47" t="s">
        <v>250</v>
      </c>
      <c r="E110" s="48" t="s">
        <v>490</v>
      </c>
      <c r="F110" s="42"/>
      <c r="G110" s="42" t="s">
        <v>490</v>
      </c>
      <c r="H110" s="42" t="s">
        <v>490</v>
      </c>
      <c r="I110" s="42"/>
      <c r="J110" s="42"/>
      <c r="K110" s="43"/>
      <c r="L110" s="43"/>
      <c r="M110" s="43"/>
      <c r="N110" s="43"/>
      <c r="O110" s="43"/>
      <c r="P110" s="43"/>
      <c r="Q110" s="44"/>
      <c r="R110" s="45"/>
      <c r="S110" s="45"/>
      <c r="T110" s="46"/>
    </row>
    <row r="111" spans="1:20" ht="15.75" hidden="1" x14ac:dyDescent="0.2">
      <c r="A111" s="20"/>
      <c r="B111" s="21"/>
      <c r="C111" s="21"/>
      <c r="D111" s="47" t="s">
        <v>464</v>
      </c>
      <c r="E111" s="48" t="s">
        <v>490</v>
      </c>
      <c r="F111" s="42"/>
      <c r="G111" s="42"/>
      <c r="H111" s="42"/>
      <c r="I111" s="42"/>
      <c r="J111" s="42"/>
      <c r="K111" s="54">
        <v>679673</v>
      </c>
      <c r="L111" s="54">
        <v>134825</v>
      </c>
      <c r="M111" s="54">
        <v>717116</v>
      </c>
      <c r="N111" s="54">
        <v>90314</v>
      </c>
      <c r="O111" s="54"/>
      <c r="P111" s="54"/>
      <c r="Q111" s="55">
        <v>8</v>
      </c>
      <c r="R111" s="57">
        <v>22400</v>
      </c>
      <c r="S111" s="57" t="s">
        <v>465</v>
      </c>
      <c r="T111" s="58" t="s">
        <v>400</v>
      </c>
    </row>
    <row r="112" spans="1:20" ht="15.75" hidden="1" x14ac:dyDescent="0.2">
      <c r="A112" s="20"/>
      <c r="B112" s="21"/>
      <c r="C112" s="21"/>
      <c r="D112" s="41" t="s">
        <v>396</v>
      </c>
      <c r="E112" s="42"/>
      <c r="F112" s="48"/>
      <c r="G112" s="48"/>
      <c r="H112" s="48" t="s">
        <v>490</v>
      </c>
      <c r="I112" s="48"/>
      <c r="J112" s="48"/>
      <c r="K112" s="43"/>
      <c r="L112" s="43"/>
      <c r="M112" s="43">
        <v>3939291</v>
      </c>
      <c r="N112" s="43">
        <v>37750</v>
      </c>
      <c r="O112" s="43">
        <v>5207363</v>
      </c>
      <c r="P112" s="43">
        <v>77435</v>
      </c>
      <c r="Q112" s="44" t="s">
        <v>116</v>
      </c>
      <c r="R112" s="45">
        <v>44540</v>
      </c>
      <c r="S112" s="45" t="s">
        <v>397</v>
      </c>
      <c r="T112" s="46"/>
    </row>
    <row r="113" spans="1:20" ht="15.75" hidden="1" x14ac:dyDescent="0.2">
      <c r="A113" s="20"/>
      <c r="B113" s="21"/>
      <c r="C113" s="21"/>
      <c r="D113" s="41" t="s">
        <v>307</v>
      </c>
      <c r="E113" s="42"/>
      <c r="F113" s="42"/>
      <c r="G113" s="42" t="s">
        <v>490</v>
      </c>
      <c r="H113" s="42" t="s">
        <v>490</v>
      </c>
      <c r="I113" s="42"/>
      <c r="J113" s="42"/>
      <c r="K113" s="43"/>
      <c r="L113" s="43"/>
      <c r="M113" s="43"/>
      <c r="N113" s="43"/>
      <c r="O113" s="43"/>
      <c r="P113" s="43"/>
      <c r="Q113" s="44"/>
      <c r="R113" s="45">
        <v>67520</v>
      </c>
      <c r="S113" s="45" t="s">
        <v>308</v>
      </c>
      <c r="T113" s="46"/>
    </row>
    <row r="114" spans="1:20" ht="15.75" hidden="1" x14ac:dyDescent="0.2">
      <c r="A114" s="20"/>
      <c r="B114" s="21"/>
      <c r="C114" s="21"/>
      <c r="D114" s="47" t="s">
        <v>212</v>
      </c>
      <c r="E114" s="48" t="s">
        <v>490</v>
      </c>
      <c r="F114" s="42"/>
      <c r="G114" s="42"/>
      <c r="H114" s="42"/>
      <c r="I114" s="42"/>
      <c r="J114" s="42"/>
      <c r="K114" s="43"/>
      <c r="L114" s="43"/>
      <c r="M114" s="43"/>
      <c r="N114" s="43"/>
      <c r="O114" s="43"/>
      <c r="P114" s="43"/>
      <c r="Q114" s="44"/>
      <c r="R114" s="45">
        <v>7575</v>
      </c>
      <c r="S114" s="45" t="s">
        <v>213</v>
      </c>
      <c r="T114" s="46" t="s">
        <v>360</v>
      </c>
    </row>
    <row r="115" spans="1:20" ht="15.75" hidden="1" x14ac:dyDescent="0.25">
      <c r="A115" s="83" t="s">
        <v>516</v>
      </c>
      <c r="B115" s="21"/>
      <c r="C115" s="21"/>
      <c r="D115" s="41"/>
      <c r="E115" s="42"/>
      <c r="F115" s="50"/>
      <c r="G115" s="42"/>
      <c r="H115" s="42"/>
      <c r="I115" s="48"/>
      <c r="J115" s="48"/>
      <c r="K115" s="82">
        <f t="shared" ref="K115:Q115" si="0">SUM(K113:K114)</f>
        <v>0</v>
      </c>
      <c r="L115" s="82">
        <f t="shared" si="0"/>
        <v>0</v>
      </c>
      <c r="M115" s="82">
        <f t="shared" si="0"/>
        <v>0</v>
      </c>
      <c r="N115" s="82">
        <f t="shared" si="0"/>
        <v>0</v>
      </c>
      <c r="O115" s="82">
        <f t="shared" si="0"/>
        <v>0</v>
      </c>
      <c r="P115" s="82">
        <f t="shared" si="0"/>
        <v>0</v>
      </c>
      <c r="Q115" s="82">
        <f t="shared" si="0"/>
        <v>0</v>
      </c>
      <c r="R115" s="45"/>
      <c r="S115" s="45"/>
      <c r="T115" s="46"/>
    </row>
    <row r="116" spans="1:20" ht="15.75" hidden="1" x14ac:dyDescent="0.25">
      <c r="A116" s="83" t="s">
        <v>516</v>
      </c>
      <c r="B116" s="21"/>
      <c r="C116" s="21"/>
      <c r="D116" s="47"/>
      <c r="E116" s="48"/>
      <c r="F116" s="42"/>
      <c r="G116" s="42"/>
      <c r="H116" s="42"/>
      <c r="I116" s="42"/>
      <c r="J116" s="42"/>
      <c r="K116" s="82">
        <f t="shared" ref="K116:Q116" si="1">SUM(K113:K115)</f>
        <v>0</v>
      </c>
      <c r="L116" s="82">
        <f t="shared" si="1"/>
        <v>0</v>
      </c>
      <c r="M116" s="82">
        <f t="shared" si="1"/>
        <v>0</v>
      </c>
      <c r="N116" s="82">
        <f t="shared" si="1"/>
        <v>0</v>
      </c>
      <c r="O116" s="82">
        <f t="shared" si="1"/>
        <v>0</v>
      </c>
      <c r="P116" s="82">
        <f t="shared" si="1"/>
        <v>0</v>
      </c>
      <c r="Q116" s="82">
        <f t="shared" si="1"/>
        <v>0</v>
      </c>
      <c r="R116" s="49"/>
      <c r="S116" s="45"/>
      <c r="T116" s="46"/>
    </row>
    <row r="117" spans="1:20" ht="15.75" hidden="1" x14ac:dyDescent="0.25">
      <c r="A117" s="83" t="s">
        <v>516</v>
      </c>
      <c r="B117" s="21"/>
      <c r="C117" s="21"/>
      <c r="D117" s="47"/>
      <c r="E117" s="48"/>
      <c r="F117" s="42"/>
      <c r="G117" s="42"/>
      <c r="H117" s="42"/>
      <c r="I117" s="42"/>
      <c r="J117" s="42"/>
      <c r="K117" s="82">
        <f t="shared" ref="K117:Q117" si="2">SUM(K116)</f>
        <v>0</v>
      </c>
      <c r="L117" s="82">
        <f t="shared" si="2"/>
        <v>0</v>
      </c>
      <c r="M117" s="82">
        <f t="shared" si="2"/>
        <v>0</v>
      </c>
      <c r="N117" s="82">
        <f t="shared" si="2"/>
        <v>0</v>
      </c>
      <c r="O117" s="82">
        <f t="shared" si="2"/>
        <v>0</v>
      </c>
      <c r="P117" s="82">
        <f t="shared" si="2"/>
        <v>0</v>
      </c>
      <c r="Q117" s="82">
        <f t="shared" si="2"/>
        <v>0</v>
      </c>
      <c r="R117" s="45"/>
      <c r="S117" s="45"/>
      <c r="T117" s="46"/>
    </row>
    <row r="118" spans="1:20" ht="15.75" hidden="1" x14ac:dyDescent="0.25">
      <c r="A118" s="83" t="s">
        <v>516</v>
      </c>
      <c r="B118" s="23"/>
      <c r="C118" s="21"/>
      <c r="D118" s="41"/>
      <c r="E118" s="42"/>
      <c r="F118" s="42"/>
      <c r="G118" s="42"/>
      <c r="H118" s="42"/>
      <c r="I118" s="42"/>
      <c r="J118" s="42"/>
      <c r="K118" s="82">
        <f t="shared" ref="K118:Q119" si="3">SUM(K116:K117)</f>
        <v>0</v>
      </c>
      <c r="L118" s="82">
        <f t="shared" si="3"/>
        <v>0</v>
      </c>
      <c r="M118" s="82">
        <f t="shared" si="3"/>
        <v>0</v>
      </c>
      <c r="N118" s="82">
        <f t="shared" si="3"/>
        <v>0</v>
      </c>
      <c r="O118" s="82">
        <f t="shared" si="3"/>
        <v>0</v>
      </c>
      <c r="P118" s="82">
        <f t="shared" si="3"/>
        <v>0</v>
      </c>
      <c r="Q118" s="82">
        <f t="shared" si="3"/>
        <v>0</v>
      </c>
      <c r="R118" s="45"/>
      <c r="S118" s="45"/>
      <c r="T118" s="46"/>
    </row>
    <row r="119" spans="1:20" ht="16.5" hidden="1" thickBot="1" x14ac:dyDescent="0.3">
      <c r="A119" s="85" t="s">
        <v>516</v>
      </c>
      <c r="B119" s="86"/>
      <c r="C119" s="86"/>
      <c r="D119" s="87"/>
      <c r="E119" s="68"/>
      <c r="F119" s="68"/>
      <c r="G119" s="68"/>
      <c r="H119" s="68"/>
      <c r="I119" s="68"/>
      <c r="J119" s="68"/>
      <c r="K119" s="89">
        <f t="shared" si="3"/>
        <v>0</v>
      </c>
      <c r="L119" s="89">
        <f t="shared" si="3"/>
        <v>0</v>
      </c>
      <c r="M119" s="89">
        <f t="shared" si="3"/>
        <v>0</v>
      </c>
      <c r="N119" s="89">
        <f t="shared" si="3"/>
        <v>0</v>
      </c>
      <c r="O119" s="89">
        <f t="shared" si="3"/>
        <v>0</v>
      </c>
      <c r="P119" s="89">
        <f t="shared" si="3"/>
        <v>0</v>
      </c>
      <c r="Q119" s="89">
        <f t="shared" si="3"/>
        <v>0</v>
      </c>
      <c r="R119" s="71"/>
      <c r="S119" s="71"/>
      <c r="T119" s="72"/>
    </row>
    <row r="120" spans="1:20" ht="13.5" thickTop="1" x14ac:dyDescent="0.2"/>
  </sheetData>
  <phoneticPr fontId="6" type="noConversion"/>
  <printOptions horizontalCentered="1" verticalCentered="1"/>
  <pageMargins left="0.19685039370078741" right="0.19685039370078741" top="0.78740157480314965" bottom="0.39370078740157483" header="0.51181102362204722" footer="0.51181102362204722"/>
  <pageSetup paperSize="9" scale="56" orientation="landscape" r:id="rId1"/>
  <headerFooter alignWithMargins="0">
    <oddHeader>&amp;LJeantil
35590 L'HERMITAGE&amp;C&amp;"Arial,Gras"&amp;12&amp;UListe des fabricants de DPM&amp;R&amp;D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0"/>
  <sheetViews>
    <sheetView workbookViewId="0">
      <selection activeCell="D129" sqref="D129"/>
    </sheetView>
  </sheetViews>
  <sheetFormatPr baseColWidth="10" defaultRowHeight="12.75" x14ac:dyDescent="0.2"/>
  <cols>
    <col min="1" max="1" width="32.7109375" bestFit="1" customWidth="1"/>
    <col min="2" max="3" width="0" hidden="1" customWidth="1"/>
    <col min="4" max="4" width="50.7109375" bestFit="1" customWidth="1"/>
    <col min="7" max="10" width="0" hidden="1" customWidth="1"/>
    <col min="11" max="11" width="13.28515625" bestFit="1" customWidth="1"/>
    <col min="12" max="14" width="14.85546875" bestFit="1" customWidth="1"/>
    <col min="15" max="15" width="13.28515625" bestFit="1" customWidth="1"/>
    <col min="16" max="16" width="14.85546875" bestFit="1" customWidth="1"/>
    <col min="17" max="17" width="11.85546875" bestFit="1" customWidth="1"/>
    <col min="18" max="18" width="18" bestFit="1" customWidth="1"/>
    <col min="19" max="19" width="36.28515625" bestFit="1" customWidth="1"/>
    <col min="20" max="20" width="16.7109375" bestFit="1" customWidth="1"/>
  </cols>
  <sheetData>
    <row r="1" spans="1:20" ht="17.25" thickTop="1" thickBot="1" x14ac:dyDescent="0.25">
      <c r="A1" s="30" t="s">
        <v>505</v>
      </c>
      <c r="B1" s="31" t="s">
        <v>503</v>
      </c>
      <c r="C1" s="31" t="s">
        <v>504</v>
      </c>
      <c r="D1" s="32" t="s">
        <v>255</v>
      </c>
      <c r="E1" s="32" t="s">
        <v>513</v>
      </c>
      <c r="F1" s="32" t="s">
        <v>341</v>
      </c>
      <c r="G1" s="32" t="s">
        <v>340</v>
      </c>
      <c r="H1" s="32" t="s">
        <v>489</v>
      </c>
      <c r="I1" s="32" t="s">
        <v>339</v>
      </c>
      <c r="J1" s="32" t="s">
        <v>488</v>
      </c>
      <c r="K1" s="33" t="s">
        <v>338</v>
      </c>
      <c r="L1" s="33" t="s">
        <v>123</v>
      </c>
      <c r="M1" s="33" t="s">
        <v>120</v>
      </c>
      <c r="N1" s="33" t="s">
        <v>124</v>
      </c>
      <c r="O1" s="33" t="s">
        <v>121</v>
      </c>
      <c r="P1" s="33" t="s">
        <v>122</v>
      </c>
      <c r="Q1" s="33" t="s">
        <v>106</v>
      </c>
      <c r="R1" s="34" t="s">
        <v>241</v>
      </c>
      <c r="S1" s="32" t="s">
        <v>487</v>
      </c>
      <c r="T1" s="35" t="s">
        <v>486</v>
      </c>
    </row>
    <row r="2" spans="1:20" ht="15.75" x14ac:dyDescent="0.2">
      <c r="A2" s="20"/>
      <c r="B2" s="21"/>
      <c r="C2" s="21"/>
      <c r="D2" s="47" t="s">
        <v>342</v>
      </c>
      <c r="E2" s="48" t="s">
        <v>490</v>
      </c>
      <c r="F2" s="42" t="s">
        <v>490</v>
      </c>
      <c r="G2" s="42"/>
      <c r="H2" s="42"/>
      <c r="I2" s="42"/>
      <c r="J2" s="42"/>
      <c r="K2" s="43"/>
      <c r="L2" s="43"/>
      <c r="M2" s="43">
        <v>3886045</v>
      </c>
      <c r="N2" s="43">
        <v>75034</v>
      </c>
      <c r="O2" s="43">
        <v>4002958</v>
      </c>
      <c r="P2" s="43">
        <v>56326</v>
      </c>
      <c r="Q2" s="44" t="s">
        <v>117</v>
      </c>
      <c r="R2" s="45">
        <v>35133</v>
      </c>
      <c r="S2" s="45" t="s">
        <v>343</v>
      </c>
      <c r="T2" s="46"/>
    </row>
    <row r="3" spans="1:20" ht="15.75" x14ac:dyDescent="0.2">
      <c r="A3" s="20"/>
      <c r="B3" s="21"/>
      <c r="C3" s="21"/>
      <c r="D3" s="41" t="s">
        <v>264</v>
      </c>
      <c r="E3" s="42" t="s">
        <v>490</v>
      </c>
      <c r="F3" s="42" t="s">
        <v>490</v>
      </c>
      <c r="G3" s="42" t="s">
        <v>490</v>
      </c>
      <c r="H3" s="42" t="s">
        <v>490</v>
      </c>
      <c r="I3" s="42" t="s">
        <v>490</v>
      </c>
      <c r="J3" s="42"/>
      <c r="K3" s="43"/>
      <c r="L3" s="43"/>
      <c r="M3" s="43"/>
      <c r="N3" s="43"/>
      <c r="O3" s="43"/>
      <c r="P3" s="43"/>
      <c r="Q3" s="44"/>
      <c r="R3" s="45">
        <v>9195</v>
      </c>
      <c r="S3" s="45" t="s">
        <v>265</v>
      </c>
      <c r="T3" s="46" t="s">
        <v>400</v>
      </c>
    </row>
    <row r="4" spans="1:20" ht="15.75" x14ac:dyDescent="0.2">
      <c r="A4" s="28"/>
      <c r="B4" s="29"/>
      <c r="C4" s="29"/>
      <c r="D4" s="88" t="s">
        <v>401</v>
      </c>
      <c r="E4" s="75" t="s">
        <v>490</v>
      </c>
      <c r="F4" s="74" t="s">
        <v>490</v>
      </c>
      <c r="G4" s="74"/>
      <c r="H4" s="74"/>
      <c r="I4" s="74"/>
      <c r="J4" s="74"/>
      <c r="K4" s="76"/>
      <c r="L4" s="76"/>
      <c r="M4" s="76">
        <v>6106740</v>
      </c>
      <c r="N4" s="76">
        <v>6380</v>
      </c>
      <c r="O4" s="76">
        <v>6264756</v>
      </c>
      <c r="P4" s="76">
        <v>98929</v>
      </c>
      <c r="Q4" s="77" t="s">
        <v>119</v>
      </c>
      <c r="R4" s="78">
        <v>19460</v>
      </c>
      <c r="S4" s="78" t="s">
        <v>402</v>
      </c>
      <c r="T4" s="79"/>
    </row>
    <row r="5" spans="1:20" ht="15.75" x14ac:dyDescent="0.2">
      <c r="A5" s="28"/>
      <c r="B5" s="29"/>
      <c r="C5" s="29"/>
      <c r="D5" s="88" t="s">
        <v>162</v>
      </c>
      <c r="E5" s="75" t="s">
        <v>490</v>
      </c>
      <c r="F5" s="74" t="s">
        <v>490</v>
      </c>
      <c r="G5" s="74"/>
      <c r="H5" s="74"/>
      <c r="I5" s="74"/>
      <c r="J5" s="74"/>
      <c r="K5" s="76">
        <v>5236581</v>
      </c>
      <c r="L5" s="76">
        <v>537113</v>
      </c>
      <c r="M5" s="76">
        <v>3243776</v>
      </c>
      <c r="N5" s="76">
        <v>38256</v>
      </c>
      <c r="O5" s="76">
        <v>2708542</v>
      </c>
      <c r="P5" s="76">
        <v>-9008</v>
      </c>
      <c r="Q5" s="77">
        <v>11</v>
      </c>
      <c r="R5" s="78">
        <v>35137</v>
      </c>
      <c r="S5" s="78" t="s">
        <v>163</v>
      </c>
      <c r="T5" s="79"/>
    </row>
    <row r="6" spans="1:20" ht="15.75" x14ac:dyDescent="0.2">
      <c r="A6" s="20"/>
      <c r="B6" s="21"/>
      <c r="C6" s="21"/>
      <c r="D6" s="47" t="s">
        <v>187</v>
      </c>
      <c r="E6" s="48" t="s">
        <v>490</v>
      </c>
      <c r="F6" s="42" t="s">
        <v>490</v>
      </c>
      <c r="G6" s="48"/>
      <c r="H6" s="48"/>
      <c r="I6" s="48"/>
      <c r="J6" s="48"/>
      <c r="K6" s="43"/>
      <c r="L6" s="43"/>
      <c r="M6" s="43">
        <v>10779520</v>
      </c>
      <c r="N6" s="43">
        <v>186996</v>
      </c>
      <c r="O6" s="43">
        <v>14961803</v>
      </c>
      <c r="P6" s="43">
        <v>316909</v>
      </c>
      <c r="Q6" s="44"/>
      <c r="R6" s="45">
        <v>36042</v>
      </c>
      <c r="S6" s="45" t="s">
        <v>188</v>
      </c>
      <c r="T6" s="46" t="s">
        <v>344</v>
      </c>
    </row>
    <row r="7" spans="1:20" ht="15.75" x14ac:dyDescent="0.2">
      <c r="A7" s="20"/>
      <c r="B7" s="21"/>
      <c r="C7" s="21"/>
      <c r="D7" s="41" t="s">
        <v>471</v>
      </c>
      <c r="E7" s="42" t="s">
        <v>490</v>
      </c>
      <c r="F7" s="42" t="s">
        <v>490</v>
      </c>
      <c r="G7" s="42"/>
      <c r="H7" s="42"/>
      <c r="I7" s="42"/>
      <c r="J7" s="42"/>
      <c r="K7" s="43">
        <v>8817000</v>
      </c>
      <c r="L7" s="43">
        <v>1048000</v>
      </c>
      <c r="M7" s="43">
        <v>9116056</v>
      </c>
      <c r="N7" s="43">
        <v>482178</v>
      </c>
      <c r="O7" s="43"/>
      <c r="P7" s="43"/>
      <c r="Q7" s="44" t="s">
        <v>108</v>
      </c>
      <c r="R7" s="45">
        <v>86170</v>
      </c>
      <c r="S7" s="45" t="s">
        <v>472</v>
      </c>
      <c r="T7" s="46"/>
    </row>
    <row r="8" spans="1:20" ht="15.75" x14ac:dyDescent="0.2">
      <c r="A8" s="28"/>
      <c r="B8" s="21"/>
      <c r="C8" s="21"/>
      <c r="D8" s="47" t="s">
        <v>409</v>
      </c>
      <c r="E8" s="48" t="s">
        <v>490</v>
      </c>
      <c r="F8" s="42" t="s">
        <v>490</v>
      </c>
      <c r="G8" s="42"/>
      <c r="H8" s="42"/>
      <c r="I8" s="42"/>
      <c r="J8" s="42"/>
      <c r="K8" s="43">
        <v>3043045</v>
      </c>
      <c r="L8" s="43">
        <v>-73910</v>
      </c>
      <c r="M8" s="43">
        <v>2776517</v>
      </c>
      <c r="N8" s="43">
        <v>-66906</v>
      </c>
      <c r="O8" s="43">
        <v>4009759</v>
      </c>
      <c r="P8" s="43">
        <v>-46853</v>
      </c>
      <c r="Q8" s="44">
        <v>14</v>
      </c>
      <c r="R8" s="45">
        <v>25018</v>
      </c>
      <c r="S8" s="45" t="s">
        <v>410</v>
      </c>
      <c r="T8" s="46" t="s">
        <v>344</v>
      </c>
    </row>
    <row r="9" spans="1:20" ht="15.75" x14ac:dyDescent="0.2">
      <c r="A9" s="20"/>
      <c r="B9" s="21"/>
      <c r="C9" s="21"/>
      <c r="D9" s="47" t="s">
        <v>324</v>
      </c>
      <c r="E9" s="48" t="s">
        <v>490</v>
      </c>
      <c r="F9" s="42" t="s">
        <v>490</v>
      </c>
      <c r="G9" s="42"/>
      <c r="H9" s="42"/>
      <c r="I9" s="42"/>
      <c r="J9" s="42"/>
      <c r="K9" s="43"/>
      <c r="L9" s="43"/>
      <c r="M9" s="43"/>
      <c r="N9" s="43"/>
      <c r="O9" s="43"/>
      <c r="P9" s="43"/>
      <c r="Q9" s="44"/>
      <c r="R9" s="45">
        <v>45801</v>
      </c>
      <c r="S9" s="45" t="s">
        <v>325</v>
      </c>
      <c r="T9" s="46"/>
    </row>
    <row r="10" spans="1:20" ht="15.75" x14ac:dyDescent="0.2">
      <c r="A10" s="28" t="s">
        <v>508</v>
      </c>
      <c r="B10" s="21"/>
      <c r="C10" s="21"/>
      <c r="D10" s="47" t="s">
        <v>514</v>
      </c>
      <c r="E10" s="48" t="s">
        <v>490</v>
      </c>
      <c r="F10" s="42" t="s">
        <v>490</v>
      </c>
      <c r="G10" s="42" t="s">
        <v>490</v>
      </c>
      <c r="H10" s="42"/>
      <c r="I10" s="42"/>
      <c r="J10" s="42"/>
      <c r="K10" s="43">
        <v>15036000</v>
      </c>
      <c r="L10" s="43">
        <v>197326</v>
      </c>
      <c r="M10" s="43">
        <v>15070000</v>
      </c>
      <c r="N10" s="43">
        <v>411384</v>
      </c>
      <c r="O10" s="43">
        <v>16007000</v>
      </c>
      <c r="P10" s="43">
        <v>569692</v>
      </c>
      <c r="Q10" s="44">
        <v>102</v>
      </c>
      <c r="R10" s="49">
        <v>35590</v>
      </c>
      <c r="S10" s="45" t="s">
        <v>515</v>
      </c>
      <c r="T10" s="46"/>
    </row>
    <row r="11" spans="1:20" ht="15.75" x14ac:dyDescent="0.2">
      <c r="A11" s="20"/>
      <c r="B11" s="21"/>
      <c r="C11" s="21"/>
      <c r="D11" s="41" t="s">
        <v>476</v>
      </c>
      <c r="E11" s="42" t="s">
        <v>490</v>
      </c>
      <c r="F11" s="42" t="s">
        <v>490</v>
      </c>
      <c r="G11" s="42" t="s">
        <v>490</v>
      </c>
      <c r="H11" s="42"/>
      <c r="I11" s="42" t="s">
        <v>490</v>
      </c>
      <c r="J11" s="42" t="s">
        <v>490</v>
      </c>
      <c r="K11" s="43"/>
      <c r="L11" s="43"/>
      <c r="M11" s="43">
        <v>8540858</v>
      </c>
      <c r="N11" s="43">
        <v>46325</v>
      </c>
      <c r="O11" s="43">
        <v>7902016</v>
      </c>
      <c r="P11" s="43">
        <v>47783</v>
      </c>
      <c r="Q11" s="44" t="s">
        <v>107</v>
      </c>
      <c r="R11" s="45">
        <v>41008</v>
      </c>
      <c r="S11" s="45" t="s">
        <v>477</v>
      </c>
      <c r="T11" s="46"/>
    </row>
    <row r="12" spans="1:20" ht="15.75" x14ac:dyDescent="0.2">
      <c r="A12" s="22"/>
      <c r="B12" s="21"/>
      <c r="C12" s="23"/>
      <c r="D12" s="47" t="s">
        <v>480</v>
      </c>
      <c r="E12" s="48" t="s">
        <v>490</v>
      </c>
      <c r="F12" s="48" t="s">
        <v>490</v>
      </c>
      <c r="G12" s="48" t="s">
        <v>490</v>
      </c>
      <c r="H12" s="48" t="s">
        <v>490</v>
      </c>
      <c r="I12" s="48"/>
      <c r="J12" s="48"/>
      <c r="K12" s="54"/>
      <c r="L12" s="54"/>
      <c r="M12" s="54"/>
      <c r="N12" s="54"/>
      <c r="O12" s="54"/>
      <c r="P12" s="54"/>
      <c r="Q12" s="55"/>
      <c r="R12" s="57">
        <v>17465</v>
      </c>
      <c r="S12" s="57" t="s">
        <v>481</v>
      </c>
      <c r="T12" s="58" t="s">
        <v>400</v>
      </c>
    </row>
    <row r="13" spans="1:20" ht="15.75" x14ac:dyDescent="0.2">
      <c r="A13" s="84" t="s">
        <v>337</v>
      </c>
      <c r="B13" s="21"/>
      <c r="C13" s="21"/>
      <c r="D13" s="47" t="s">
        <v>337</v>
      </c>
      <c r="E13" s="48" t="s">
        <v>490</v>
      </c>
      <c r="F13" s="42" t="s">
        <v>490</v>
      </c>
      <c r="G13" s="42"/>
      <c r="H13" s="42"/>
      <c r="I13" s="42"/>
      <c r="J13" s="42"/>
      <c r="K13" s="43">
        <v>33751000</v>
      </c>
      <c r="L13" s="43">
        <v>1396000</v>
      </c>
      <c r="M13" s="43">
        <v>36641000</v>
      </c>
      <c r="N13" s="43">
        <v>2064000</v>
      </c>
      <c r="O13" s="52"/>
      <c r="P13" s="52"/>
      <c r="Q13" s="44">
        <v>172</v>
      </c>
      <c r="R13" s="45">
        <v>85260</v>
      </c>
      <c r="S13" s="45" t="s">
        <v>291</v>
      </c>
      <c r="T13" s="46"/>
    </row>
    <row r="14" spans="1:20" ht="15.75" x14ac:dyDescent="0.2">
      <c r="A14" s="20"/>
      <c r="B14" s="21"/>
      <c r="C14" s="21"/>
      <c r="D14" s="47" t="s">
        <v>195</v>
      </c>
      <c r="E14" s="48" t="s">
        <v>490</v>
      </c>
      <c r="F14" s="42" t="s">
        <v>490</v>
      </c>
      <c r="G14" s="42"/>
      <c r="H14" s="42"/>
      <c r="I14" s="42"/>
      <c r="J14" s="42"/>
      <c r="K14" s="43">
        <v>19341154</v>
      </c>
      <c r="L14" s="43">
        <v>326779</v>
      </c>
      <c r="M14" s="43">
        <v>19664508</v>
      </c>
      <c r="N14" s="43">
        <v>393142</v>
      </c>
      <c r="O14" s="52"/>
      <c r="P14" s="43"/>
      <c r="Q14" s="44">
        <v>178</v>
      </c>
      <c r="R14" s="45">
        <v>85130</v>
      </c>
      <c r="S14" s="45" t="s">
        <v>196</v>
      </c>
      <c r="T14" s="46"/>
    </row>
    <row r="15" spans="1:20" ht="15.75" x14ac:dyDescent="0.2">
      <c r="A15" s="20"/>
      <c r="B15" s="21"/>
      <c r="C15" s="21"/>
      <c r="D15" s="47" t="s">
        <v>419</v>
      </c>
      <c r="E15" s="48" t="s">
        <v>490</v>
      </c>
      <c r="F15" s="42" t="s">
        <v>490</v>
      </c>
      <c r="G15" s="42"/>
      <c r="H15" s="42"/>
      <c r="I15" s="42"/>
      <c r="J15" s="42"/>
      <c r="K15" s="43">
        <v>4074693</v>
      </c>
      <c r="L15" s="43">
        <v>-231924</v>
      </c>
      <c r="M15" s="43">
        <v>4263404</v>
      </c>
      <c r="N15" s="43">
        <v>-169814</v>
      </c>
      <c r="O15" s="43">
        <v>4237915</v>
      </c>
      <c r="P15" s="43">
        <v>-113317</v>
      </c>
      <c r="Q15" s="44">
        <v>20</v>
      </c>
      <c r="R15" s="45">
        <v>46040</v>
      </c>
      <c r="S15" s="45" t="s">
        <v>420</v>
      </c>
      <c r="T15" s="46" t="s">
        <v>344</v>
      </c>
    </row>
    <row r="16" spans="1:20" ht="15.75" x14ac:dyDescent="0.2">
      <c r="A16" s="28"/>
      <c r="B16" s="21"/>
      <c r="C16" s="21"/>
      <c r="D16" s="47" t="s">
        <v>202</v>
      </c>
      <c r="E16" s="48" t="s">
        <v>490</v>
      </c>
      <c r="F16" s="42"/>
      <c r="G16" s="42"/>
      <c r="H16" s="42"/>
      <c r="I16" s="42"/>
      <c r="J16" s="42"/>
      <c r="K16" s="43"/>
      <c r="L16" s="43"/>
      <c r="M16" s="43">
        <v>14000000</v>
      </c>
      <c r="N16" s="43"/>
      <c r="O16" s="43">
        <v>15000000</v>
      </c>
      <c r="P16" s="43"/>
      <c r="Q16" s="44">
        <v>130</v>
      </c>
      <c r="R16" s="45">
        <v>48488</v>
      </c>
      <c r="S16" s="45" t="s">
        <v>203</v>
      </c>
      <c r="T16" s="46" t="s">
        <v>365</v>
      </c>
    </row>
    <row r="17" spans="1:20" ht="15.75" x14ac:dyDescent="0.2">
      <c r="A17" s="20"/>
      <c r="B17" s="21"/>
      <c r="C17" s="21"/>
      <c r="D17" s="47" t="s">
        <v>204</v>
      </c>
      <c r="E17" s="48" t="s">
        <v>490</v>
      </c>
      <c r="F17" s="42"/>
      <c r="G17" s="42"/>
      <c r="H17" s="42"/>
      <c r="I17" s="42"/>
      <c r="J17" s="42"/>
      <c r="K17" s="43"/>
      <c r="L17" s="43">
        <v>19424</v>
      </c>
      <c r="M17" s="43">
        <v>3101171</v>
      </c>
      <c r="N17" s="43">
        <v>-735849</v>
      </c>
      <c r="O17" s="52"/>
      <c r="P17" s="52"/>
      <c r="Q17" s="44" t="s">
        <v>118</v>
      </c>
      <c r="R17" s="53">
        <v>2301</v>
      </c>
      <c r="S17" s="45" t="s">
        <v>205</v>
      </c>
      <c r="T17" s="46"/>
    </row>
    <row r="18" spans="1:20" ht="15.75" x14ac:dyDescent="0.2">
      <c r="A18" s="20"/>
      <c r="B18" s="21"/>
      <c r="C18" s="21"/>
      <c r="D18" s="47" t="s">
        <v>411</v>
      </c>
      <c r="E18" s="48" t="s">
        <v>490</v>
      </c>
      <c r="F18" s="42"/>
      <c r="G18" s="42"/>
      <c r="H18" s="42"/>
      <c r="I18" s="42"/>
      <c r="J18" s="42"/>
      <c r="K18" s="43">
        <v>7096045</v>
      </c>
      <c r="L18" s="43">
        <v>-75947</v>
      </c>
      <c r="M18" s="43">
        <v>7449070</v>
      </c>
      <c r="N18" s="43">
        <v>34855</v>
      </c>
      <c r="O18" s="52"/>
      <c r="P18" s="52"/>
      <c r="Q18" s="44">
        <v>12</v>
      </c>
      <c r="R18" s="45">
        <v>35120</v>
      </c>
      <c r="S18" s="45" t="s">
        <v>412</v>
      </c>
      <c r="T18" s="46"/>
    </row>
    <row r="19" spans="1:20" ht="15.75" x14ac:dyDescent="0.2">
      <c r="A19" s="20"/>
      <c r="B19" s="21" t="s">
        <v>512</v>
      </c>
      <c r="C19" s="21"/>
      <c r="D19" s="47" t="s">
        <v>415</v>
      </c>
      <c r="E19" s="48" t="s">
        <v>490</v>
      </c>
      <c r="F19" s="42"/>
      <c r="G19" s="42"/>
      <c r="H19" s="42"/>
      <c r="I19" s="42"/>
      <c r="J19" s="42"/>
      <c r="K19" s="43">
        <v>12450832</v>
      </c>
      <c r="L19" s="43"/>
      <c r="M19" s="43">
        <v>14512948</v>
      </c>
      <c r="N19" s="43"/>
      <c r="O19" s="43">
        <v>18799528</v>
      </c>
      <c r="P19" s="43"/>
      <c r="Q19" s="44">
        <v>83</v>
      </c>
      <c r="R19" s="45">
        <v>84529</v>
      </c>
      <c r="S19" s="45" t="s">
        <v>416</v>
      </c>
      <c r="T19" s="46" t="s">
        <v>365</v>
      </c>
    </row>
    <row r="20" spans="1:20" ht="15.75" x14ac:dyDescent="0.2">
      <c r="A20" s="20"/>
      <c r="B20" s="21"/>
      <c r="C20" s="21"/>
      <c r="D20" s="47" t="s">
        <v>417</v>
      </c>
      <c r="E20" s="48" t="s">
        <v>490</v>
      </c>
      <c r="F20" s="42"/>
      <c r="G20" s="42"/>
      <c r="H20" s="42"/>
      <c r="I20" s="42"/>
      <c r="J20" s="42"/>
      <c r="K20" s="43"/>
      <c r="L20" s="43"/>
      <c r="M20" s="43">
        <v>1058646</v>
      </c>
      <c r="N20" s="43">
        <v>37842</v>
      </c>
      <c r="O20" s="43">
        <v>1608655</v>
      </c>
      <c r="P20" s="43">
        <v>-99316</v>
      </c>
      <c r="Q20" s="44">
        <v>3</v>
      </c>
      <c r="R20" s="45">
        <v>76240</v>
      </c>
      <c r="S20" s="45" t="s">
        <v>418</v>
      </c>
      <c r="T20" s="46"/>
    </row>
    <row r="21" spans="1:20" ht="15.75" x14ac:dyDescent="0.2">
      <c r="A21" s="20"/>
      <c r="B21" s="21"/>
      <c r="C21" s="21"/>
      <c r="D21" s="47" t="s">
        <v>423</v>
      </c>
      <c r="E21" s="48" t="s">
        <v>490</v>
      </c>
      <c r="F21" s="42"/>
      <c r="G21" s="42"/>
      <c r="H21" s="42"/>
      <c r="I21" s="42"/>
      <c r="J21" s="42"/>
      <c r="K21" s="43"/>
      <c r="L21" s="43"/>
      <c r="M21" s="43">
        <v>5425686</v>
      </c>
      <c r="N21" s="43">
        <v>5021</v>
      </c>
      <c r="O21" s="43">
        <v>5790000</v>
      </c>
      <c r="P21" s="43"/>
      <c r="Q21" s="44">
        <v>10</v>
      </c>
      <c r="R21" s="45">
        <v>35440</v>
      </c>
      <c r="S21" s="45" t="s">
        <v>424</v>
      </c>
      <c r="T21" s="46"/>
    </row>
    <row r="22" spans="1:20" ht="15.75" x14ac:dyDescent="0.2">
      <c r="A22" s="20"/>
      <c r="B22" s="21"/>
      <c r="C22" s="21"/>
      <c r="D22" s="47" t="s">
        <v>457</v>
      </c>
      <c r="E22" s="48" t="s">
        <v>490</v>
      </c>
      <c r="F22" s="48"/>
      <c r="G22" s="48"/>
      <c r="H22" s="48"/>
      <c r="I22" s="48"/>
      <c r="J22" s="48"/>
      <c r="K22" s="43"/>
      <c r="L22" s="43"/>
      <c r="M22" s="43"/>
      <c r="N22" s="43"/>
      <c r="O22" s="43"/>
      <c r="P22" s="43"/>
      <c r="Q22" s="44"/>
      <c r="R22" s="45">
        <v>35470</v>
      </c>
      <c r="S22" s="45" t="s">
        <v>458</v>
      </c>
      <c r="T22" s="46"/>
    </row>
    <row r="23" spans="1:20" ht="15.75" x14ac:dyDescent="0.2">
      <c r="A23" s="20"/>
      <c r="B23" s="21"/>
      <c r="C23" s="21"/>
      <c r="D23" s="47" t="s">
        <v>459</v>
      </c>
      <c r="E23" s="48" t="s">
        <v>490</v>
      </c>
      <c r="F23" s="42"/>
      <c r="G23" s="42"/>
      <c r="H23" s="42"/>
      <c r="I23" s="42"/>
      <c r="J23" s="42"/>
      <c r="K23" s="43"/>
      <c r="L23" s="43"/>
      <c r="M23" s="43"/>
      <c r="N23" s="43"/>
      <c r="O23" s="43">
        <v>4518998</v>
      </c>
      <c r="P23" s="43"/>
      <c r="Q23" s="44">
        <v>30</v>
      </c>
      <c r="R23" s="45">
        <v>26845</v>
      </c>
      <c r="S23" s="45" t="s">
        <v>460</v>
      </c>
      <c r="T23" s="46" t="s">
        <v>344</v>
      </c>
    </row>
    <row r="24" spans="1:20" ht="15.75" x14ac:dyDescent="0.2">
      <c r="A24" s="20"/>
      <c r="B24" s="21"/>
      <c r="C24" s="21"/>
      <c r="D24" s="47" t="s">
        <v>250</v>
      </c>
      <c r="E24" s="48" t="s">
        <v>490</v>
      </c>
      <c r="F24" s="42"/>
      <c r="G24" s="42" t="s">
        <v>490</v>
      </c>
      <c r="H24" s="42" t="s">
        <v>490</v>
      </c>
      <c r="I24" s="42"/>
      <c r="J24" s="42"/>
      <c r="K24" s="43"/>
      <c r="L24" s="43"/>
      <c r="M24" s="43"/>
      <c r="N24" s="43"/>
      <c r="O24" s="43"/>
      <c r="P24" s="43"/>
      <c r="Q24" s="44"/>
      <c r="R24" s="45"/>
      <c r="S24" s="45"/>
      <c r="T24" s="46"/>
    </row>
    <row r="25" spans="1:20" ht="15.75" x14ac:dyDescent="0.2">
      <c r="A25" s="20"/>
      <c r="B25" s="21"/>
      <c r="C25" s="21"/>
      <c r="D25" s="47" t="s">
        <v>464</v>
      </c>
      <c r="E25" s="48" t="s">
        <v>490</v>
      </c>
      <c r="F25" s="42"/>
      <c r="G25" s="42"/>
      <c r="H25" s="42"/>
      <c r="I25" s="42"/>
      <c r="J25" s="42"/>
      <c r="K25" s="54">
        <v>679673</v>
      </c>
      <c r="L25" s="54">
        <v>134825</v>
      </c>
      <c r="M25" s="54">
        <v>717116</v>
      </c>
      <c r="N25" s="54">
        <v>90314</v>
      </c>
      <c r="O25" s="54"/>
      <c r="P25" s="54"/>
      <c r="Q25" s="55">
        <v>8</v>
      </c>
      <c r="R25" s="57">
        <v>22400</v>
      </c>
      <c r="S25" s="57" t="s">
        <v>465</v>
      </c>
      <c r="T25" s="58" t="s">
        <v>400</v>
      </c>
    </row>
    <row r="26" spans="1:20" ht="15.75" x14ac:dyDescent="0.2">
      <c r="A26" s="20"/>
      <c r="B26" s="21"/>
      <c r="C26" s="21"/>
      <c r="D26" s="47" t="s">
        <v>212</v>
      </c>
      <c r="E26" s="48" t="s">
        <v>490</v>
      </c>
      <c r="F26" s="42"/>
      <c r="G26" s="42"/>
      <c r="H26" s="42"/>
      <c r="I26" s="42"/>
      <c r="J26" s="42"/>
      <c r="K26" s="43"/>
      <c r="L26" s="43"/>
      <c r="M26" s="43"/>
      <c r="N26" s="43"/>
      <c r="O26" s="43"/>
      <c r="P26" s="43"/>
      <c r="Q26" s="44"/>
      <c r="R26" s="45">
        <v>7575</v>
      </c>
      <c r="S26" s="45" t="s">
        <v>213</v>
      </c>
      <c r="T26" s="46" t="s">
        <v>360</v>
      </c>
    </row>
    <row r="27" spans="1:20" ht="15.75" hidden="1" x14ac:dyDescent="0.2">
      <c r="A27" s="20"/>
      <c r="B27" s="21"/>
      <c r="C27" s="21"/>
      <c r="D27" s="41" t="s">
        <v>491</v>
      </c>
      <c r="E27" s="42"/>
      <c r="F27" s="42" t="s">
        <v>490</v>
      </c>
      <c r="G27" s="42"/>
      <c r="H27" s="42" t="s">
        <v>490</v>
      </c>
      <c r="I27" s="42"/>
      <c r="J27" s="42" t="s">
        <v>490</v>
      </c>
      <c r="K27" s="43"/>
      <c r="L27" s="43"/>
      <c r="M27" s="43"/>
      <c r="N27" s="43"/>
      <c r="O27" s="43"/>
      <c r="P27" s="43"/>
      <c r="Q27" s="44"/>
      <c r="R27" s="45"/>
      <c r="S27" s="45"/>
      <c r="T27" s="46"/>
    </row>
    <row r="28" spans="1:20" ht="15.75" x14ac:dyDescent="0.2">
      <c r="A28" s="20"/>
      <c r="B28" s="21"/>
      <c r="C28" s="21"/>
      <c r="D28" s="47" t="s">
        <v>311</v>
      </c>
      <c r="E28" s="48"/>
      <c r="F28" s="42" t="s">
        <v>490</v>
      </c>
      <c r="G28" s="42"/>
      <c r="H28" s="42"/>
      <c r="I28" s="42"/>
      <c r="J28" s="42"/>
      <c r="K28" s="43">
        <v>3904035</v>
      </c>
      <c r="L28" s="43">
        <v>130953</v>
      </c>
      <c r="M28" s="43">
        <v>4119645</v>
      </c>
      <c r="N28" s="43">
        <v>14450</v>
      </c>
      <c r="O28" s="43">
        <v>4412626</v>
      </c>
      <c r="P28" s="43">
        <v>133953</v>
      </c>
      <c r="Q28" s="44"/>
      <c r="R28" s="45">
        <v>12200</v>
      </c>
      <c r="S28" s="45" t="s">
        <v>312</v>
      </c>
      <c r="T28" s="46"/>
    </row>
    <row r="29" spans="1:20" ht="15.75" x14ac:dyDescent="0.2">
      <c r="A29" s="20"/>
      <c r="B29" s="21"/>
      <c r="C29" s="21"/>
      <c r="D29" s="41" t="s">
        <v>273</v>
      </c>
      <c r="E29" s="42"/>
      <c r="F29" s="42" t="s">
        <v>490</v>
      </c>
      <c r="G29" s="42" t="s">
        <v>490</v>
      </c>
      <c r="H29" s="42"/>
      <c r="I29" s="42"/>
      <c r="J29" s="42"/>
      <c r="K29" s="43"/>
      <c r="L29" s="43"/>
      <c r="M29" s="43">
        <v>38000000</v>
      </c>
      <c r="N29" s="43"/>
      <c r="O29" s="43"/>
      <c r="P29" s="43"/>
      <c r="Q29" s="44">
        <v>230</v>
      </c>
      <c r="R29" s="45">
        <v>49193</v>
      </c>
      <c r="S29" s="45" t="s">
        <v>274</v>
      </c>
      <c r="T29" s="46" t="s">
        <v>365</v>
      </c>
    </row>
    <row r="30" spans="1:20" ht="15.75" x14ac:dyDescent="0.2">
      <c r="A30" s="20"/>
      <c r="B30" s="21"/>
      <c r="C30" s="21"/>
      <c r="D30" s="47" t="s">
        <v>398</v>
      </c>
      <c r="E30" s="48"/>
      <c r="F30" s="42" t="s">
        <v>490</v>
      </c>
      <c r="G30" s="42"/>
      <c r="H30" s="42"/>
      <c r="I30" s="42"/>
      <c r="J30" s="42"/>
      <c r="K30" s="43">
        <v>2521109</v>
      </c>
      <c r="L30" s="43">
        <v>23778</v>
      </c>
      <c r="M30" s="43">
        <v>3663205</v>
      </c>
      <c r="N30" s="43">
        <v>159971</v>
      </c>
      <c r="O30" s="43">
        <v>3582225</v>
      </c>
      <c r="P30" s="43">
        <v>113827</v>
      </c>
      <c r="Q30" s="44">
        <v>10</v>
      </c>
      <c r="R30" s="45">
        <v>12038</v>
      </c>
      <c r="S30" s="45" t="s">
        <v>399</v>
      </c>
      <c r="T30" s="46" t="s">
        <v>344</v>
      </c>
    </row>
    <row r="31" spans="1:20" ht="15.75" hidden="1" x14ac:dyDescent="0.2">
      <c r="A31" s="20"/>
      <c r="B31" s="21"/>
      <c r="C31" s="21"/>
      <c r="D31" s="47" t="s">
        <v>25</v>
      </c>
      <c r="E31" s="48"/>
      <c r="F31" s="42" t="s">
        <v>490</v>
      </c>
      <c r="G31" s="42"/>
      <c r="H31" s="42"/>
      <c r="I31" s="42"/>
      <c r="J31" s="42"/>
      <c r="K31" s="43"/>
      <c r="L31" s="43"/>
      <c r="M31" s="43"/>
      <c r="N31" s="43"/>
      <c r="O31" s="43"/>
      <c r="P31" s="43"/>
      <c r="Q31" s="44"/>
      <c r="R31" s="45">
        <v>21726</v>
      </c>
      <c r="S31" s="45" t="s">
        <v>26</v>
      </c>
      <c r="T31" s="46" t="s">
        <v>365</v>
      </c>
    </row>
    <row r="32" spans="1:20" ht="15.75" x14ac:dyDescent="0.2">
      <c r="A32" s="20"/>
      <c r="B32" s="21"/>
      <c r="C32" s="21"/>
      <c r="D32" s="47" t="s">
        <v>200</v>
      </c>
      <c r="E32" s="48"/>
      <c r="F32" s="42" t="s">
        <v>490</v>
      </c>
      <c r="G32" s="42"/>
      <c r="H32" s="42"/>
      <c r="I32" s="42"/>
      <c r="J32" s="42"/>
      <c r="K32" s="43"/>
      <c r="L32" s="43">
        <v>-3295</v>
      </c>
      <c r="M32" s="43"/>
      <c r="N32" s="43">
        <v>-45000</v>
      </c>
      <c r="O32" s="43"/>
      <c r="P32" s="43">
        <v>-24216</v>
      </c>
      <c r="Q32" s="44"/>
      <c r="R32" s="45">
        <v>8377</v>
      </c>
      <c r="S32" s="45" t="s">
        <v>201</v>
      </c>
      <c r="T32" s="46" t="s">
        <v>270</v>
      </c>
    </row>
    <row r="33" spans="1:20" ht="15.75" x14ac:dyDescent="0.2">
      <c r="A33" s="20"/>
      <c r="B33" s="21"/>
      <c r="C33" s="21"/>
      <c r="D33" s="47" t="s">
        <v>262</v>
      </c>
      <c r="E33" s="48"/>
      <c r="F33" s="42" t="s">
        <v>490</v>
      </c>
      <c r="G33" s="42"/>
      <c r="H33" s="42"/>
      <c r="I33" s="42"/>
      <c r="J33" s="42"/>
      <c r="K33" s="43"/>
      <c r="L33" s="43"/>
      <c r="M33" s="43">
        <v>3486671</v>
      </c>
      <c r="N33" s="43">
        <v>29078</v>
      </c>
      <c r="O33" s="43">
        <v>3583321</v>
      </c>
      <c r="P33" s="43">
        <v>47448</v>
      </c>
      <c r="Q33" s="44"/>
      <c r="R33" s="45">
        <v>12200</v>
      </c>
      <c r="S33" s="45" t="s">
        <v>263</v>
      </c>
      <c r="T33" s="46"/>
    </row>
    <row r="34" spans="1:20" ht="15.75" hidden="1" x14ac:dyDescent="0.2">
      <c r="A34" s="20"/>
      <c r="B34" s="21"/>
      <c r="C34" s="21"/>
      <c r="D34" s="47" t="s">
        <v>407</v>
      </c>
      <c r="E34" s="48"/>
      <c r="F34" s="42" t="s">
        <v>490</v>
      </c>
      <c r="G34" s="42"/>
      <c r="H34" s="42"/>
      <c r="I34" s="42"/>
      <c r="J34" s="42"/>
      <c r="K34" s="43"/>
      <c r="L34" s="43"/>
      <c r="M34" s="43"/>
      <c r="N34" s="43"/>
      <c r="O34" s="43"/>
      <c r="P34" s="43"/>
      <c r="Q34" s="44"/>
      <c r="R34" s="45"/>
      <c r="S34" s="45" t="s">
        <v>408</v>
      </c>
      <c r="T34" s="46" t="s">
        <v>326</v>
      </c>
    </row>
    <row r="35" spans="1:20" ht="15.75" hidden="1" x14ac:dyDescent="0.2">
      <c r="A35" s="20"/>
      <c r="B35" s="21"/>
      <c r="C35" s="21"/>
      <c r="D35" s="47" t="s">
        <v>253</v>
      </c>
      <c r="E35" s="48"/>
      <c r="F35" s="42" t="s">
        <v>490</v>
      </c>
      <c r="G35" s="42"/>
      <c r="H35" s="42"/>
      <c r="I35" s="42"/>
      <c r="J35" s="42"/>
      <c r="K35" s="43"/>
      <c r="L35" s="43"/>
      <c r="M35" s="43"/>
      <c r="N35" s="43"/>
      <c r="O35" s="43"/>
      <c r="P35" s="43"/>
      <c r="Q35" s="44"/>
      <c r="R35" s="45"/>
      <c r="S35" s="45"/>
      <c r="T35" s="46"/>
    </row>
    <row r="36" spans="1:20" ht="15.75" x14ac:dyDescent="0.2">
      <c r="A36" s="20"/>
      <c r="B36" s="21"/>
      <c r="C36" s="21"/>
      <c r="D36" s="47" t="s">
        <v>413</v>
      </c>
      <c r="E36" s="48"/>
      <c r="F36" s="42" t="s">
        <v>490</v>
      </c>
      <c r="G36" s="42"/>
      <c r="H36" s="42"/>
      <c r="I36" s="42"/>
      <c r="J36" s="42"/>
      <c r="K36" s="43">
        <v>5462908</v>
      </c>
      <c r="L36" s="43">
        <v>99575</v>
      </c>
      <c r="M36" s="43">
        <v>5106347</v>
      </c>
      <c r="N36" s="43">
        <v>-22303</v>
      </c>
      <c r="O36" s="43">
        <v>4313856</v>
      </c>
      <c r="P36" s="43">
        <v>3487</v>
      </c>
      <c r="Q36" s="44">
        <v>23</v>
      </c>
      <c r="R36" s="45">
        <v>25010</v>
      </c>
      <c r="S36" s="45" t="s">
        <v>414</v>
      </c>
      <c r="T36" s="46" t="s">
        <v>344</v>
      </c>
    </row>
    <row r="37" spans="1:20" ht="15.75" x14ac:dyDescent="0.2">
      <c r="A37" s="20"/>
      <c r="B37" s="21"/>
      <c r="C37" s="21"/>
      <c r="D37" s="41" t="s">
        <v>388</v>
      </c>
      <c r="E37" s="42"/>
      <c r="F37" s="42" t="s">
        <v>490</v>
      </c>
      <c r="G37" s="42"/>
      <c r="H37" s="42"/>
      <c r="I37" s="42"/>
      <c r="J37" s="42" t="s">
        <v>490</v>
      </c>
      <c r="K37" s="43"/>
      <c r="L37" s="43"/>
      <c r="M37" s="43">
        <v>50000</v>
      </c>
      <c r="N37" s="43">
        <v>45349</v>
      </c>
      <c r="O37" s="43">
        <v>3102112</v>
      </c>
      <c r="P37" s="43">
        <v>60617</v>
      </c>
      <c r="Q37" s="44">
        <v>51</v>
      </c>
      <c r="R37" s="45">
        <v>89200</v>
      </c>
      <c r="S37" s="45" t="s">
        <v>389</v>
      </c>
      <c r="T37" s="46"/>
    </row>
    <row r="38" spans="1:20" ht="15.75" x14ac:dyDescent="0.2">
      <c r="A38" s="20" t="s">
        <v>506</v>
      </c>
      <c r="B38" s="21"/>
      <c r="C38" s="21"/>
      <c r="D38" s="41" t="s">
        <v>390</v>
      </c>
      <c r="E38" s="42"/>
      <c r="F38" s="42" t="s">
        <v>490</v>
      </c>
      <c r="G38" s="42"/>
      <c r="H38" s="42"/>
      <c r="I38" s="42"/>
      <c r="J38" s="42"/>
      <c r="K38" s="43"/>
      <c r="L38" s="43"/>
      <c r="M38" s="43">
        <v>2688111</v>
      </c>
      <c r="N38" s="43">
        <v>31254</v>
      </c>
      <c r="O38" s="43">
        <v>4007853</v>
      </c>
      <c r="P38" s="43">
        <v>151917</v>
      </c>
      <c r="Q38" s="44">
        <v>32</v>
      </c>
      <c r="R38" s="45">
        <v>55120</v>
      </c>
      <c r="S38" s="45" t="s">
        <v>391</v>
      </c>
      <c r="T38" s="46"/>
    </row>
    <row r="39" spans="1:20" ht="15.75" hidden="1" x14ac:dyDescent="0.2">
      <c r="A39" s="20"/>
      <c r="B39" s="21"/>
      <c r="C39" s="21"/>
      <c r="D39" s="47" t="s">
        <v>461</v>
      </c>
      <c r="E39" s="48"/>
      <c r="F39" s="48" t="s">
        <v>490</v>
      </c>
      <c r="G39" s="48"/>
      <c r="H39" s="48"/>
      <c r="I39" s="48"/>
      <c r="J39" s="48"/>
      <c r="K39" s="43"/>
      <c r="L39" s="43"/>
      <c r="M39" s="43"/>
      <c r="N39" s="43"/>
      <c r="O39" s="43"/>
      <c r="P39" s="43"/>
      <c r="Q39" s="44"/>
      <c r="R39" s="45" t="s">
        <v>462</v>
      </c>
      <c r="S39" s="45" t="s">
        <v>463</v>
      </c>
      <c r="T39" s="46" t="s">
        <v>350</v>
      </c>
    </row>
    <row r="40" spans="1:20" ht="15.75" hidden="1" x14ac:dyDescent="0.2">
      <c r="A40" s="20"/>
      <c r="B40" s="21"/>
      <c r="C40" s="21"/>
      <c r="D40" s="47" t="s">
        <v>251</v>
      </c>
      <c r="E40" s="48"/>
      <c r="F40" s="42" t="s">
        <v>490</v>
      </c>
      <c r="G40" s="42"/>
      <c r="H40" s="42"/>
      <c r="I40" s="42"/>
      <c r="J40" s="42"/>
      <c r="K40" s="43"/>
      <c r="L40" s="43"/>
      <c r="M40" s="43"/>
      <c r="N40" s="43"/>
      <c r="O40" s="43"/>
      <c r="P40" s="43"/>
      <c r="Q40" s="44"/>
      <c r="R40" s="45">
        <v>35023</v>
      </c>
      <c r="S40" s="45" t="s">
        <v>252</v>
      </c>
      <c r="T40" s="46"/>
    </row>
    <row r="41" spans="1:20" ht="16.5" thickBot="1" x14ac:dyDescent="0.25">
      <c r="A41" s="26"/>
      <c r="B41" s="27"/>
      <c r="C41" s="27"/>
      <c r="D41" s="66" t="s">
        <v>214</v>
      </c>
      <c r="E41" s="67"/>
      <c r="F41" s="68" t="s">
        <v>490</v>
      </c>
      <c r="G41" s="68"/>
      <c r="H41" s="68"/>
      <c r="I41" s="68"/>
      <c r="J41" s="68"/>
      <c r="K41" s="69"/>
      <c r="L41" s="69"/>
      <c r="M41" s="69">
        <v>1570861</v>
      </c>
      <c r="N41" s="69">
        <v>17462</v>
      </c>
      <c r="O41" s="69">
        <v>1034829</v>
      </c>
      <c r="P41" s="69">
        <v>5904</v>
      </c>
      <c r="Q41" s="70">
        <v>18</v>
      </c>
      <c r="R41" s="71">
        <v>50450</v>
      </c>
      <c r="S41" s="71" t="s">
        <v>215</v>
      </c>
      <c r="T41" s="72"/>
    </row>
    <row r="42" spans="1:20" ht="15.75" hidden="1" x14ac:dyDescent="0.2">
      <c r="A42" s="28"/>
      <c r="B42" s="29"/>
      <c r="C42" s="29"/>
      <c r="D42" s="73" t="s">
        <v>268</v>
      </c>
      <c r="E42" s="74"/>
      <c r="F42" s="74"/>
      <c r="G42" s="74" t="s">
        <v>490</v>
      </c>
      <c r="H42" s="74" t="s">
        <v>490</v>
      </c>
      <c r="I42" s="74" t="s">
        <v>490</v>
      </c>
      <c r="J42" s="74"/>
      <c r="K42" s="76">
        <v>12277000</v>
      </c>
      <c r="L42" s="76">
        <v>-281000</v>
      </c>
      <c r="M42" s="76">
        <v>11197000</v>
      </c>
      <c r="N42" s="76">
        <v>-483000</v>
      </c>
      <c r="O42" s="76"/>
      <c r="P42" s="76"/>
      <c r="Q42" s="77">
        <v>84</v>
      </c>
      <c r="R42" s="78">
        <v>5555</v>
      </c>
      <c r="S42" s="78" t="s">
        <v>269</v>
      </c>
      <c r="T42" s="79" t="s">
        <v>270</v>
      </c>
    </row>
    <row r="43" spans="1:20" ht="15.75" hidden="1" x14ac:dyDescent="0.2">
      <c r="A43" s="20"/>
      <c r="B43" s="21"/>
      <c r="C43" s="21"/>
      <c r="D43" s="41" t="s">
        <v>492</v>
      </c>
      <c r="E43" s="42"/>
      <c r="F43" s="42"/>
      <c r="G43" s="42"/>
      <c r="H43" s="42" t="s">
        <v>490</v>
      </c>
      <c r="I43" s="42"/>
      <c r="J43" s="42"/>
      <c r="K43" s="43"/>
      <c r="L43" s="43"/>
      <c r="M43" s="43"/>
      <c r="N43" s="43"/>
      <c r="O43" s="43"/>
      <c r="P43" s="43"/>
      <c r="Q43" s="44"/>
      <c r="R43" s="45"/>
      <c r="S43" s="45"/>
      <c r="T43" s="46"/>
    </row>
    <row r="44" spans="1:20" ht="15.75" hidden="1" x14ac:dyDescent="0.2">
      <c r="A44" s="20"/>
      <c r="B44" s="21"/>
      <c r="C44" s="21"/>
      <c r="D44" s="41" t="s">
        <v>271</v>
      </c>
      <c r="E44" s="42"/>
      <c r="F44" s="42"/>
      <c r="G44" s="42"/>
      <c r="H44" s="42"/>
      <c r="I44" s="42" t="s">
        <v>490</v>
      </c>
      <c r="J44" s="42"/>
      <c r="K44" s="43"/>
      <c r="L44" s="43"/>
      <c r="M44" s="43">
        <v>2787980</v>
      </c>
      <c r="N44" s="43">
        <v>29685</v>
      </c>
      <c r="O44" s="43">
        <v>2783206</v>
      </c>
      <c r="P44" s="43">
        <v>46472</v>
      </c>
      <c r="Q44" s="44"/>
      <c r="R44" s="45">
        <v>29530</v>
      </c>
      <c r="S44" s="45" t="s">
        <v>272</v>
      </c>
      <c r="T44" s="46"/>
    </row>
    <row r="45" spans="1:20" ht="15.75" hidden="1" x14ac:dyDescent="0.2">
      <c r="A45" s="20"/>
      <c r="B45" s="21"/>
      <c r="C45" s="21"/>
      <c r="D45" s="41" t="s">
        <v>493</v>
      </c>
      <c r="E45" s="42"/>
      <c r="F45" s="42"/>
      <c r="G45" s="42" t="s">
        <v>490</v>
      </c>
      <c r="H45" s="42" t="s">
        <v>490</v>
      </c>
      <c r="I45" s="42"/>
      <c r="J45" s="42"/>
      <c r="K45" s="43"/>
      <c r="L45" s="43"/>
      <c r="M45" s="43"/>
      <c r="N45" s="43"/>
      <c r="O45" s="43"/>
      <c r="P45" s="43"/>
      <c r="Q45" s="44"/>
      <c r="R45" s="45"/>
      <c r="S45" s="45"/>
      <c r="T45" s="46"/>
    </row>
    <row r="46" spans="1:20" ht="15.75" hidden="1" x14ac:dyDescent="0.2">
      <c r="A46" s="20"/>
      <c r="B46" s="21"/>
      <c r="C46" s="21"/>
      <c r="D46" s="41" t="s">
        <v>494</v>
      </c>
      <c r="E46" s="42"/>
      <c r="F46" s="42"/>
      <c r="G46" s="42" t="s">
        <v>490</v>
      </c>
      <c r="H46" s="42" t="s">
        <v>490</v>
      </c>
      <c r="I46" s="42"/>
      <c r="J46" s="42"/>
      <c r="K46" s="43"/>
      <c r="L46" s="43"/>
      <c r="M46" s="43"/>
      <c r="N46" s="43"/>
      <c r="O46" s="43"/>
      <c r="P46" s="43"/>
      <c r="Q46" s="44"/>
      <c r="R46" s="45"/>
      <c r="S46" s="45"/>
      <c r="T46" s="46"/>
    </row>
    <row r="47" spans="1:20" ht="15.75" hidden="1" x14ac:dyDescent="0.2">
      <c r="A47" s="20"/>
      <c r="B47" s="21"/>
      <c r="C47" s="21"/>
      <c r="D47" s="41" t="s">
        <v>366</v>
      </c>
      <c r="E47" s="42"/>
      <c r="F47" s="42"/>
      <c r="G47" s="42"/>
      <c r="H47" s="42" t="s">
        <v>490</v>
      </c>
      <c r="I47" s="42"/>
      <c r="J47" s="42"/>
      <c r="K47" s="43">
        <v>6280430</v>
      </c>
      <c r="L47" s="43">
        <v>42467</v>
      </c>
      <c r="M47" s="43">
        <v>6555732</v>
      </c>
      <c r="N47" s="43">
        <v>19718</v>
      </c>
      <c r="O47" s="43">
        <v>7112000</v>
      </c>
      <c r="P47" s="43">
        <v>-36000</v>
      </c>
      <c r="Q47" s="44">
        <v>36</v>
      </c>
      <c r="R47" s="45">
        <v>28312</v>
      </c>
      <c r="S47" s="45" t="s">
        <v>367</v>
      </c>
      <c r="T47" s="46"/>
    </row>
    <row r="48" spans="1:20" ht="15.75" hidden="1" x14ac:dyDescent="0.2">
      <c r="A48" s="20"/>
      <c r="B48" s="21"/>
      <c r="C48" s="21"/>
      <c r="D48" s="47" t="s">
        <v>438</v>
      </c>
      <c r="E48" s="48"/>
      <c r="F48" s="42"/>
      <c r="G48" s="42" t="s">
        <v>490</v>
      </c>
      <c r="H48" s="42" t="s">
        <v>490</v>
      </c>
      <c r="I48" s="42"/>
      <c r="J48" s="42"/>
      <c r="K48" s="43">
        <v>1336331</v>
      </c>
      <c r="L48" s="43">
        <v>44001</v>
      </c>
      <c r="M48" s="43">
        <v>1701205</v>
      </c>
      <c r="N48" s="43">
        <v>63290</v>
      </c>
      <c r="O48" s="43">
        <v>1877098</v>
      </c>
      <c r="P48" s="43">
        <v>59421</v>
      </c>
      <c r="Q48" s="44"/>
      <c r="R48" s="45">
        <v>85190</v>
      </c>
      <c r="S48" s="45" t="s">
        <v>276</v>
      </c>
      <c r="T48" s="46"/>
    </row>
    <row r="49" spans="1:20" ht="15.75" hidden="1" x14ac:dyDescent="0.25">
      <c r="A49" s="20" t="s">
        <v>507</v>
      </c>
      <c r="B49" s="21"/>
      <c r="C49" s="21"/>
      <c r="D49" s="21" t="s">
        <v>495</v>
      </c>
      <c r="E49" s="59"/>
      <c r="F49" s="60"/>
      <c r="G49" s="60"/>
      <c r="H49" s="59" t="s">
        <v>490</v>
      </c>
      <c r="I49" s="59"/>
      <c r="J49" s="59" t="s">
        <v>490</v>
      </c>
      <c r="K49" s="61"/>
      <c r="L49" s="61"/>
      <c r="M49" s="61">
        <v>3444083</v>
      </c>
      <c r="N49" s="61">
        <v>56908</v>
      </c>
      <c r="O49" s="61">
        <v>3843385</v>
      </c>
      <c r="P49" s="61">
        <v>30408</v>
      </c>
      <c r="Q49" s="62">
        <v>47</v>
      </c>
      <c r="R49" s="81"/>
      <c r="S49" s="81"/>
      <c r="T49" s="63"/>
    </row>
    <row r="50" spans="1:20" ht="15.75" hidden="1" x14ac:dyDescent="0.2">
      <c r="A50" s="20"/>
      <c r="B50" s="21"/>
      <c r="C50" s="21"/>
      <c r="D50" s="47" t="s">
        <v>428</v>
      </c>
      <c r="E50" s="48"/>
      <c r="F50" s="42"/>
      <c r="G50" s="42" t="s">
        <v>490</v>
      </c>
      <c r="H50" s="42" t="s">
        <v>490</v>
      </c>
      <c r="I50" s="42"/>
      <c r="J50" s="42"/>
      <c r="K50" s="43">
        <v>4756000</v>
      </c>
      <c r="L50" s="43">
        <v>1881000</v>
      </c>
      <c r="M50" s="43">
        <v>4943336</v>
      </c>
      <c r="N50" s="43">
        <v>-746118</v>
      </c>
      <c r="O50" s="43"/>
      <c r="P50" s="43"/>
      <c r="Q50" s="44" t="s">
        <v>430</v>
      </c>
      <c r="R50" s="49" t="s">
        <v>333</v>
      </c>
      <c r="S50" s="45" t="s">
        <v>429</v>
      </c>
      <c r="T50" s="46"/>
    </row>
    <row r="51" spans="1:20" ht="15.75" hidden="1" x14ac:dyDescent="0.2">
      <c r="A51" s="20"/>
      <c r="B51" s="21"/>
      <c r="C51" s="21"/>
      <c r="D51" s="41" t="s">
        <v>275</v>
      </c>
      <c r="E51" s="42"/>
      <c r="F51" s="42"/>
      <c r="G51" s="42" t="s">
        <v>490</v>
      </c>
      <c r="H51" s="42" t="s">
        <v>490</v>
      </c>
      <c r="I51" s="42"/>
      <c r="J51" s="42"/>
      <c r="K51" s="43"/>
      <c r="L51" s="43"/>
      <c r="M51" s="43">
        <v>5695087</v>
      </c>
      <c r="N51" s="43">
        <v>214990</v>
      </c>
      <c r="O51" s="43">
        <v>5744376</v>
      </c>
      <c r="P51" s="43">
        <v>77743</v>
      </c>
      <c r="Q51" s="44" t="s">
        <v>125</v>
      </c>
      <c r="R51" s="45">
        <v>85190</v>
      </c>
      <c r="S51" s="45" t="s">
        <v>276</v>
      </c>
      <c r="T51" s="46"/>
    </row>
    <row r="52" spans="1:20" ht="15.75" hidden="1" x14ac:dyDescent="0.25">
      <c r="A52" s="20"/>
      <c r="B52" s="21"/>
      <c r="C52" s="21"/>
      <c r="D52" s="21" t="s">
        <v>496</v>
      </c>
      <c r="E52" s="59"/>
      <c r="F52" s="60"/>
      <c r="G52" s="60"/>
      <c r="H52" s="59"/>
      <c r="I52" s="59"/>
      <c r="J52" s="59" t="s">
        <v>490</v>
      </c>
      <c r="K52" s="61"/>
      <c r="L52" s="61"/>
      <c r="M52" s="61"/>
      <c r="N52" s="61"/>
      <c r="O52" s="61"/>
      <c r="P52" s="61"/>
      <c r="Q52" s="62"/>
      <c r="R52" s="81"/>
      <c r="S52" s="81"/>
      <c r="T52" s="63"/>
    </row>
    <row r="53" spans="1:20" ht="15.75" hidden="1" x14ac:dyDescent="0.2">
      <c r="A53" s="20"/>
      <c r="B53" s="21"/>
      <c r="C53" s="21"/>
      <c r="D53" s="41" t="s">
        <v>279</v>
      </c>
      <c r="E53" s="42"/>
      <c r="F53" s="42"/>
      <c r="G53" s="42" t="s">
        <v>490</v>
      </c>
      <c r="H53" s="42" t="s">
        <v>490</v>
      </c>
      <c r="I53" s="42"/>
      <c r="J53" s="42"/>
      <c r="K53" s="43"/>
      <c r="L53" s="43"/>
      <c r="M53" s="43">
        <v>513981</v>
      </c>
      <c r="N53" s="43">
        <v>1114</v>
      </c>
      <c r="O53" s="43">
        <v>672722</v>
      </c>
      <c r="P53" s="43">
        <v>22974</v>
      </c>
      <c r="Q53" s="44"/>
      <c r="R53" s="45">
        <v>71740</v>
      </c>
      <c r="S53" s="45" t="s">
        <v>280</v>
      </c>
      <c r="T53" s="46"/>
    </row>
    <row r="54" spans="1:20" ht="15.75" hidden="1" x14ac:dyDescent="0.2">
      <c r="A54" s="20"/>
      <c r="B54" s="21"/>
      <c r="C54" s="21"/>
      <c r="D54" s="41" t="s">
        <v>368</v>
      </c>
      <c r="E54" s="42"/>
      <c r="F54" s="42"/>
      <c r="G54" s="42"/>
      <c r="H54" s="42" t="s">
        <v>490</v>
      </c>
      <c r="I54" s="42"/>
      <c r="J54" s="42" t="s">
        <v>490</v>
      </c>
      <c r="K54" s="43">
        <v>492476</v>
      </c>
      <c r="L54" s="43">
        <v>-47853</v>
      </c>
      <c r="M54" s="43">
        <v>546865</v>
      </c>
      <c r="N54" s="43">
        <v>12453</v>
      </c>
      <c r="O54" s="43">
        <v>501962</v>
      </c>
      <c r="P54" s="43">
        <v>-52963</v>
      </c>
      <c r="Q54" s="44" t="s">
        <v>112</v>
      </c>
      <c r="R54" s="45">
        <v>71170</v>
      </c>
      <c r="S54" s="45" t="s">
        <v>369</v>
      </c>
      <c r="T54" s="46"/>
    </row>
    <row r="55" spans="1:20" ht="15.75" hidden="1" x14ac:dyDescent="0.25">
      <c r="A55" s="20"/>
      <c r="B55" s="21"/>
      <c r="C55" s="21"/>
      <c r="D55" s="21" t="s">
        <v>497</v>
      </c>
      <c r="E55" s="59"/>
      <c r="F55" s="60"/>
      <c r="G55" s="60"/>
      <c r="H55" s="59" t="s">
        <v>490</v>
      </c>
      <c r="I55" s="59"/>
      <c r="J55" s="59" t="s">
        <v>490</v>
      </c>
      <c r="K55" s="61"/>
      <c r="L55" s="61"/>
      <c r="M55" s="61"/>
      <c r="N55" s="61"/>
      <c r="O55" s="61"/>
      <c r="P55" s="61"/>
      <c r="Q55" s="62"/>
      <c r="R55" s="81"/>
      <c r="S55" s="81"/>
      <c r="T55" s="63"/>
    </row>
    <row r="56" spans="1:20" ht="15.75" hidden="1" x14ac:dyDescent="0.2">
      <c r="A56" s="20"/>
      <c r="B56" s="21"/>
      <c r="C56" s="21"/>
      <c r="D56" s="41" t="s">
        <v>370</v>
      </c>
      <c r="E56" s="42"/>
      <c r="F56" s="42"/>
      <c r="G56" s="42"/>
      <c r="H56" s="42"/>
      <c r="I56" s="42"/>
      <c r="J56" s="42"/>
      <c r="K56" s="43"/>
      <c r="L56" s="43"/>
      <c r="M56" s="43"/>
      <c r="N56" s="43"/>
      <c r="O56" s="43"/>
      <c r="P56" s="43"/>
      <c r="Q56" s="44"/>
      <c r="R56" s="45">
        <v>43350</v>
      </c>
      <c r="S56" s="45" t="s">
        <v>371</v>
      </c>
      <c r="T56" s="46"/>
    </row>
    <row r="57" spans="1:20" ht="15.75" hidden="1" x14ac:dyDescent="0.2">
      <c r="A57" s="20"/>
      <c r="B57" s="21"/>
      <c r="C57" s="21"/>
      <c r="D57" s="41" t="s">
        <v>281</v>
      </c>
      <c r="E57" s="42"/>
      <c r="F57" s="42"/>
      <c r="G57" s="42" t="s">
        <v>490</v>
      </c>
      <c r="H57" s="42" t="s">
        <v>490</v>
      </c>
      <c r="I57" s="42"/>
      <c r="J57" s="42"/>
      <c r="K57" s="43">
        <v>5848577</v>
      </c>
      <c r="L57" s="43">
        <v>108737</v>
      </c>
      <c r="M57" s="43">
        <v>6071758</v>
      </c>
      <c r="N57" s="43">
        <v>124809</v>
      </c>
      <c r="O57" s="43">
        <v>6545957</v>
      </c>
      <c r="P57" s="43">
        <v>55504</v>
      </c>
      <c r="Q57" s="44">
        <v>52</v>
      </c>
      <c r="R57" s="45">
        <v>62870</v>
      </c>
      <c r="S57" s="45" t="s">
        <v>282</v>
      </c>
      <c r="T57" s="46"/>
    </row>
    <row r="58" spans="1:20" ht="15.75" hidden="1" x14ac:dyDescent="0.2">
      <c r="A58" s="20"/>
      <c r="B58" s="21"/>
      <c r="C58" s="21"/>
      <c r="D58" s="47" t="s">
        <v>216</v>
      </c>
      <c r="E58" s="48"/>
      <c r="F58" s="42"/>
      <c r="G58" s="42"/>
      <c r="H58" s="42"/>
      <c r="I58" s="42"/>
      <c r="J58" s="42" t="s">
        <v>490</v>
      </c>
      <c r="K58" s="43"/>
      <c r="L58" s="43"/>
      <c r="M58" s="43">
        <v>11031000</v>
      </c>
      <c r="N58" s="43"/>
      <c r="O58" s="43">
        <v>10921000</v>
      </c>
      <c r="P58" s="43"/>
      <c r="Q58" s="44"/>
      <c r="R58" s="45">
        <v>72550</v>
      </c>
      <c r="S58" s="45" t="s">
        <v>217</v>
      </c>
      <c r="T58" s="46"/>
    </row>
    <row r="59" spans="1:20" ht="15.75" hidden="1" x14ac:dyDescent="0.2">
      <c r="A59" s="20"/>
      <c r="B59" s="21"/>
      <c r="C59" s="21"/>
      <c r="D59" s="47" t="s">
        <v>439</v>
      </c>
      <c r="E59" s="48"/>
      <c r="F59" s="42"/>
      <c r="G59" s="42" t="s">
        <v>490</v>
      </c>
      <c r="H59" s="42" t="s">
        <v>490</v>
      </c>
      <c r="I59" s="42"/>
      <c r="J59" s="42"/>
      <c r="K59" s="43"/>
      <c r="L59" s="43"/>
      <c r="M59" s="43">
        <v>4277388</v>
      </c>
      <c r="N59" s="43">
        <v>22746</v>
      </c>
      <c r="O59" s="43">
        <v>4398805</v>
      </c>
      <c r="P59" s="43">
        <v>42869</v>
      </c>
      <c r="Q59" s="44" t="s">
        <v>441</v>
      </c>
      <c r="R59" s="45">
        <v>85700</v>
      </c>
      <c r="S59" s="45" t="s">
        <v>440</v>
      </c>
      <c r="T59" s="46"/>
    </row>
    <row r="60" spans="1:20" ht="15.75" hidden="1" x14ac:dyDescent="0.2">
      <c r="A60" s="20"/>
      <c r="B60" s="21"/>
      <c r="C60" s="21"/>
      <c r="D60" s="41" t="s">
        <v>283</v>
      </c>
      <c r="E60" s="42"/>
      <c r="F60" s="42"/>
      <c r="G60" s="42" t="s">
        <v>490</v>
      </c>
      <c r="H60" s="42" t="s">
        <v>490</v>
      </c>
      <c r="I60" s="42"/>
      <c r="J60" s="42" t="s">
        <v>490</v>
      </c>
      <c r="K60" s="43"/>
      <c r="L60" s="43"/>
      <c r="M60" s="43">
        <v>4403830</v>
      </c>
      <c r="N60" s="43">
        <v>123653</v>
      </c>
      <c r="O60" s="43">
        <v>4497791</v>
      </c>
      <c r="P60" s="43">
        <v>32512</v>
      </c>
      <c r="Q60" s="44"/>
      <c r="R60" s="45">
        <v>80290</v>
      </c>
      <c r="S60" s="45" t="s">
        <v>284</v>
      </c>
      <c r="T60" s="46"/>
    </row>
    <row r="61" spans="1:20" ht="15.75" hidden="1" x14ac:dyDescent="0.2">
      <c r="A61" s="20"/>
      <c r="B61" s="21"/>
      <c r="C61" s="21"/>
      <c r="D61" s="41" t="s">
        <v>285</v>
      </c>
      <c r="E61" s="42"/>
      <c r="F61" s="42"/>
      <c r="G61" s="42" t="s">
        <v>490</v>
      </c>
      <c r="H61" s="42" t="s">
        <v>490</v>
      </c>
      <c r="I61" s="42"/>
      <c r="J61" s="42"/>
      <c r="K61" s="43">
        <v>6079783</v>
      </c>
      <c r="L61" s="43"/>
      <c r="M61" s="43">
        <v>6079783</v>
      </c>
      <c r="N61" s="43">
        <v>14872</v>
      </c>
      <c r="O61" s="43">
        <v>7223799</v>
      </c>
      <c r="P61" s="43">
        <v>167734</v>
      </c>
      <c r="Q61" s="44" t="s">
        <v>113</v>
      </c>
      <c r="R61" s="45">
        <v>87120</v>
      </c>
      <c r="S61" s="45" t="s">
        <v>286</v>
      </c>
      <c r="T61" s="46"/>
    </row>
    <row r="62" spans="1:20" ht="15.75" hidden="1" x14ac:dyDescent="0.2">
      <c r="A62" s="20"/>
      <c r="B62" s="21"/>
      <c r="C62" s="21"/>
      <c r="D62" s="47" t="s">
        <v>442</v>
      </c>
      <c r="E62" s="48"/>
      <c r="F62" s="42"/>
      <c r="G62" s="42" t="s">
        <v>490</v>
      </c>
      <c r="H62" s="42" t="s">
        <v>490</v>
      </c>
      <c r="I62" s="42"/>
      <c r="J62" s="42"/>
      <c r="K62" s="43"/>
      <c r="L62" s="43"/>
      <c r="M62" s="43"/>
      <c r="N62" s="43"/>
      <c r="O62" s="43">
        <v>2672083</v>
      </c>
      <c r="P62" s="43">
        <v>109263</v>
      </c>
      <c r="Q62" s="44">
        <v>26</v>
      </c>
      <c r="R62" s="49" t="s">
        <v>334</v>
      </c>
      <c r="S62" s="45" t="s">
        <v>443</v>
      </c>
      <c r="T62" s="46"/>
    </row>
    <row r="63" spans="1:20" ht="15.75" hidden="1" x14ac:dyDescent="0.2">
      <c r="A63" s="20"/>
      <c r="B63" s="21"/>
      <c r="C63" s="21"/>
      <c r="D63" s="41" t="s">
        <v>372</v>
      </c>
      <c r="E63" s="42"/>
      <c r="F63" s="42"/>
      <c r="G63" s="42"/>
      <c r="H63" s="42" t="s">
        <v>490</v>
      </c>
      <c r="I63" s="42" t="s">
        <v>490</v>
      </c>
      <c r="J63" s="42"/>
      <c r="K63" s="43">
        <v>5608138</v>
      </c>
      <c r="L63" s="43">
        <v>34682</v>
      </c>
      <c r="M63" s="43">
        <v>6200000</v>
      </c>
      <c r="N63" s="43"/>
      <c r="O63" s="43">
        <v>6450000</v>
      </c>
      <c r="P63" s="43"/>
      <c r="Q63" s="44">
        <v>45</v>
      </c>
      <c r="R63" s="45">
        <v>35150</v>
      </c>
      <c r="S63" s="45" t="s">
        <v>373</v>
      </c>
      <c r="T63" s="46"/>
    </row>
    <row r="64" spans="1:20" ht="15.75" hidden="1" x14ac:dyDescent="0.2">
      <c r="A64" s="22"/>
      <c r="B64" s="21"/>
      <c r="C64" s="23"/>
      <c r="D64" s="47" t="s">
        <v>287</v>
      </c>
      <c r="E64" s="48"/>
      <c r="F64" s="48"/>
      <c r="G64" s="48" t="s">
        <v>490</v>
      </c>
      <c r="H64" s="48" t="s">
        <v>490</v>
      </c>
      <c r="I64" s="48"/>
      <c r="J64" s="48"/>
      <c r="K64" s="54">
        <v>3715919</v>
      </c>
      <c r="L64" s="54">
        <v>191288</v>
      </c>
      <c r="M64" s="54">
        <v>4319601</v>
      </c>
      <c r="N64" s="54">
        <v>160709</v>
      </c>
      <c r="O64" s="54"/>
      <c r="P64" s="54"/>
      <c r="Q64" s="55"/>
      <c r="R64" s="56">
        <v>7210</v>
      </c>
      <c r="S64" s="57" t="s">
        <v>288</v>
      </c>
      <c r="T64" s="58"/>
    </row>
    <row r="65" spans="1:20" ht="15.75" hidden="1" x14ac:dyDescent="0.2">
      <c r="A65" s="20"/>
      <c r="B65" s="21"/>
      <c r="C65" s="21"/>
      <c r="D65" s="41" t="s">
        <v>374</v>
      </c>
      <c r="E65" s="42"/>
      <c r="F65" s="42"/>
      <c r="G65" s="42"/>
      <c r="H65" s="42"/>
      <c r="I65" s="42"/>
      <c r="J65" s="42" t="s">
        <v>490</v>
      </c>
      <c r="K65" s="43"/>
      <c r="L65" s="43"/>
      <c r="M65" s="43"/>
      <c r="N65" s="43"/>
      <c r="O65" s="43"/>
      <c r="P65" s="43"/>
      <c r="Q65" s="44"/>
      <c r="R65" s="45">
        <v>64121</v>
      </c>
      <c r="S65" s="45" t="s">
        <v>375</v>
      </c>
      <c r="T65" s="46"/>
    </row>
    <row r="66" spans="1:20" ht="15.75" hidden="1" x14ac:dyDescent="0.25">
      <c r="A66" s="20"/>
      <c r="B66" s="21"/>
      <c r="C66" s="21"/>
      <c r="D66" s="23" t="s">
        <v>498</v>
      </c>
      <c r="E66" s="64"/>
      <c r="F66" s="60"/>
      <c r="G66" s="60"/>
      <c r="H66" s="59"/>
      <c r="I66" s="59" t="s">
        <v>490</v>
      </c>
      <c r="J66" s="59"/>
      <c r="K66" s="61"/>
      <c r="L66" s="61"/>
      <c r="M66" s="61"/>
      <c r="N66" s="61"/>
      <c r="O66" s="61"/>
      <c r="P66" s="61"/>
      <c r="Q66" s="62"/>
      <c r="R66" s="81"/>
      <c r="S66" s="81"/>
      <c r="T66" s="63"/>
    </row>
    <row r="67" spans="1:20" ht="15.75" hidden="1" x14ac:dyDescent="0.2">
      <c r="A67" s="20"/>
      <c r="B67" s="21"/>
      <c r="C67" s="21"/>
      <c r="D67" s="47" t="s">
        <v>436</v>
      </c>
      <c r="E67" s="48"/>
      <c r="F67" s="42"/>
      <c r="G67" s="42"/>
      <c r="H67" s="42" t="s">
        <v>490</v>
      </c>
      <c r="I67" s="42"/>
      <c r="J67" s="42" t="s">
        <v>490</v>
      </c>
      <c r="K67" s="43"/>
      <c r="L67" s="43"/>
      <c r="M67" s="43">
        <v>2989722</v>
      </c>
      <c r="N67" s="43">
        <v>568</v>
      </c>
      <c r="O67" s="43">
        <v>3262653</v>
      </c>
      <c r="P67" s="43">
        <v>12359</v>
      </c>
      <c r="Q67" s="44"/>
      <c r="R67" s="45">
        <v>50600</v>
      </c>
      <c r="S67" s="45" t="s">
        <v>437</v>
      </c>
      <c r="T67" s="46"/>
    </row>
    <row r="68" spans="1:20" ht="15.75" hidden="1" x14ac:dyDescent="0.2">
      <c r="A68" s="20"/>
      <c r="B68" s="21"/>
      <c r="C68" s="21"/>
      <c r="D68" s="47" t="s">
        <v>431</v>
      </c>
      <c r="E68" s="48"/>
      <c r="F68" s="42"/>
      <c r="G68" s="42" t="s">
        <v>490</v>
      </c>
      <c r="H68" s="42" t="s">
        <v>490</v>
      </c>
      <c r="I68" s="42"/>
      <c r="J68" s="42"/>
      <c r="K68" s="43">
        <v>1142855</v>
      </c>
      <c r="L68" s="43">
        <v>329</v>
      </c>
      <c r="M68" s="43">
        <v>1258764</v>
      </c>
      <c r="N68" s="43">
        <v>-130364</v>
      </c>
      <c r="O68" s="43">
        <v>1085281</v>
      </c>
      <c r="P68" s="43">
        <v>-124564</v>
      </c>
      <c r="Q68" s="44"/>
      <c r="R68" s="45">
        <v>80150</v>
      </c>
      <c r="S68" s="45" t="s">
        <v>432</v>
      </c>
      <c r="T68" s="46"/>
    </row>
    <row r="69" spans="1:20" ht="15.75" hidden="1" x14ac:dyDescent="0.2">
      <c r="A69" s="20"/>
      <c r="B69" s="21"/>
      <c r="C69" s="21"/>
      <c r="D69" s="47" t="s">
        <v>433</v>
      </c>
      <c r="E69" s="48"/>
      <c r="F69" s="42"/>
      <c r="G69" s="42"/>
      <c r="H69" s="42" t="s">
        <v>490</v>
      </c>
      <c r="I69" s="42"/>
      <c r="J69" s="42"/>
      <c r="K69" s="43">
        <v>1403688</v>
      </c>
      <c r="L69" s="43">
        <v>175191</v>
      </c>
      <c r="M69" s="43">
        <v>1498411</v>
      </c>
      <c r="N69" s="43">
        <v>-4166</v>
      </c>
      <c r="O69" s="43">
        <v>1403688</v>
      </c>
      <c r="P69" s="43">
        <v>-1079</v>
      </c>
      <c r="Q69" s="44" t="s">
        <v>435</v>
      </c>
      <c r="R69" s="45">
        <v>59360</v>
      </c>
      <c r="S69" s="45" t="s">
        <v>434</v>
      </c>
      <c r="T69" s="46"/>
    </row>
    <row r="70" spans="1:20" ht="15.75" hidden="1" x14ac:dyDescent="0.2">
      <c r="A70" s="20"/>
      <c r="B70" s="21"/>
      <c r="C70" s="21"/>
      <c r="D70" s="41" t="s">
        <v>467</v>
      </c>
      <c r="E70" s="42"/>
      <c r="F70" s="42"/>
      <c r="G70" s="42" t="s">
        <v>490</v>
      </c>
      <c r="H70" s="42" t="s">
        <v>490</v>
      </c>
      <c r="I70" s="42"/>
      <c r="J70" s="42"/>
      <c r="K70" s="43"/>
      <c r="L70" s="43"/>
      <c r="M70" s="43"/>
      <c r="N70" s="43"/>
      <c r="O70" s="43">
        <v>13207376</v>
      </c>
      <c r="P70" s="43">
        <v>1130278</v>
      </c>
      <c r="Q70" s="44">
        <v>93</v>
      </c>
      <c r="R70" s="45">
        <v>38260</v>
      </c>
      <c r="S70" s="45" t="s">
        <v>468</v>
      </c>
      <c r="T70" s="46"/>
    </row>
    <row r="71" spans="1:20" ht="15.75" hidden="1" x14ac:dyDescent="0.2">
      <c r="A71" s="22"/>
      <c r="B71" s="21"/>
      <c r="C71" s="23"/>
      <c r="D71" s="47" t="s">
        <v>469</v>
      </c>
      <c r="E71" s="48"/>
      <c r="F71" s="48"/>
      <c r="G71" s="48" t="s">
        <v>490</v>
      </c>
      <c r="H71" s="48" t="s">
        <v>490</v>
      </c>
      <c r="I71" s="48"/>
      <c r="J71" s="48"/>
      <c r="K71" s="54"/>
      <c r="L71" s="54"/>
      <c r="M71" s="54">
        <v>5008328</v>
      </c>
      <c r="N71" s="54"/>
      <c r="O71" s="54">
        <v>5050000</v>
      </c>
      <c r="P71" s="54"/>
      <c r="Q71" s="55">
        <v>70</v>
      </c>
      <c r="R71" s="57">
        <v>84513</v>
      </c>
      <c r="S71" s="57" t="s">
        <v>470</v>
      </c>
      <c r="T71" s="58" t="s">
        <v>365</v>
      </c>
    </row>
    <row r="72" spans="1:20" ht="15.75" hidden="1" x14ac:dyDescent="0.2">
      <c r="A72" s="20"/>
      <c r="B72" s="21"/>
      <c r="C72" s="21"/>
      <c r="D72" s="47" t="s">
        <v>450</v>
      </c>
      <c r="E72" s="48"/>
      <c r="F72" s="42"/>
      <c r="G72" s="42"/>
      <c r="H72" s="42" t="s">
        <v>490</v>
      </c>
      <c r="I72" s="42"/>
      <c r="J72" s="42"/>
      <c r="K72" s="43"/>
      <c r="L72" s="43">
        <v>6749</v>
      </c>
      <c r="M72" s="43"/>
      <c r="N72" s="43"/>
      <c r="O72" s="43"/>
      <c r="P72" s="43"/>
      <c r="Q72" s="44">
        <v>20</v>
      </c>
      <c r="R72" s="45">
        <v>33490</v>
      </c>
      <c r="S72" s="45" t="s">
        <v>451</v>
      </c>
      <c r="T72" s="46"/>
    </row>
    <row r="73" spans="1:20" ht="15.75" hidden="1" x14ac:dyDescent="0.2">
      <c r="A73" s="20"/>
      <c r="B73" s="21"/>
      <c r="C73" s="21"/>
      <c r="D73" s="41" t="s">
        <v>376</v>
      </c>
      <c r="E73" s="42"/>
      <c r="F73" s="42"/>
      <c r="G73" s="42"/>
      <c r="H73" s="42" t="s">
        <v>490</v>
      </c>
      <c r="I73" s="42"/>
      <c r="J73" s="42"/>
      <c r="K73" s="43">
        <v>7095502</v>
      </c>
      <c r="L73" s="43">
        <v>89764</v>
      </c>
      <c r="M73" s="43">
        <v>8315231</v>
      </c>
      <c r="N73" s="43">
        <v>120434</v>
      </c>
      <c r="O73" s="43">
        <v>8705684</v>
      </c>
      <c r="P73" s="43">
        <v>302990</v>
      </c>
      <c r="Q73" s="44" t="s">
        <v>113</v>
      </c>
      <c r="R73" s="45">
        <v>40800</v>
      </c>
      <c r="S73" s="45" t="s">
        <v>377</v>
      </c>
      <c r="T73" s="46"/>
    </row>
    <row r="74" spans="1:20" ht="15.75" hidden="1" x14ac:dyDescent="0.2">
      <c r="A74" s="20"/>
      <c r="B74" s="21"/>
      <c r="C74" s="21"/>
      <c r="D74" s="47" t="s">
        <v>446</v>
      </c>
      <c r="E74" s="48"/>
      <c r="F74" s="42"/>
      <c r="G74" s="42"/>
      <c r="H74" s="42" t="s">
        <v>490</v>
      </c>
      <c r="I74" s="42"/>
      <c r="J74" s="42"/>
      <c r="K74" s="43"/>
      <c r="L74" s="43"/>
      <c r="M74" s="43">
        <v>2445147</v>
      </c>
      <c r="N74" s="43">
        <v>1332</v>
      </c>
      <c r="O74" s="43">
        <v>2827638</v>
      </c>
      <c r="P74" s="43">
        <v>31198</v>
      </c>
      <c r="Q74" s="44"/>
      <c r="R74" s="45">
        <v>50500</v>
      </c>
      <c r="S74" s="45" t="s">
        <v>447</v>
      </c>
      <c r="T74" s="46"/>
    </row>
    <row r="75" spans="1:20" ht="15.75" hidden="1" x14ac:dyDescent="0.2">
      <c r="A75" s="20"/>
      <c r="B75" s="21"/>
      <c r="C75" s="21"/>
      <c r="D75" s="41" t="s">
        <v>218</v>
      </c>
      <c r="E75" s="42"/>
      <c r="F75" s="42"/>
      <c r="G75" s="42"/>
      <c r="H75" s="42"/>
      <c r="I75" s="42"/>
      <c r="J75" s="42" t="s">
        <v>490</v>
      </c>
      <c r="K75" s="43"/>
      <c r="L75" s="43"/>
      <c r="M75" s="43"/>
      <c r="N75" s="43"/>
      <c r="O75" s="43"/>
      <c r="P75" s="43"/>
      <c r="Q75" s="44"/>
      <c r="R75" s="45">
        <v>16230</v>
      </c>
      <c r="S75" s="45" t="s">
        <v>219</v>
      </c>
      <c r="T75" s="46"/>
    </row>
    <row r="76" spans="1:20" ht="15.75" hidden="1" x14ac:dyDescent="0.2">
      <c r="A76" s="20" t="s">
        <v>507</v>
      </c>
      <c r="B76" s="23"/>
      <c r="C76" s="21"/>
      <c r="D76" s="41" t="s">
        <v>473</v>
      </c>
      <c r="E76" s="42"/>
      <c r="F76" s="42"/>
      <c r="G76" s="42" t="s">
        <v>490</v>
      </c>
      <c r="H76" s="42" t="s">
        <v>490</v>
      </c>
      <c r="I76" s="42"/>
      <c r="J76" s="42" t="s">
        <v>490</v>
      </c>
      <c r="K76" s="43">
        <v>5425898</v>
      </c>
      <c r="L76" s="43">
        <v>42514</v>
      </c>
      <c r="M76" s="43">
        <v>6164685</v>
      </c>
      <c r="N76" s="43">
        <v>518573</v>
      </c>
      <c r="O76" s="43"/>
      <c r="P76" s="43"/>
      <c r="Q76" s="44">
        <v>38</v>
      </c>
      <c r="R76" s="45">
        <v>70203</v>
      </c>
      <c r="S76" s="45" t="s">
        <v>474</v>
      </c>
      <c r="T76" s="46"/>
    </row>
    <row r="77" spans="1:20" ht="15.75" hidden="1" x14ac:dyDescent="0.2">
      <c r="A77" s="20" t="s">
        <v>511</v>
      </c>
      <c r="B77" s="21"/>
      <c r="C77" s="21"/>
      <c r="D77" s="47" t="s">
        <v>510</v>
      </c>
      <c r="E77" s="48"/>
      <c r="F77" s="42"/>
      <c r="G77" s="42" t="s">
        <v>490</v>
      </c>
      <c r="H77" s="42"/>
      <c r="I77" s="42"/>
      <c r="J77" s="42"/>
      <c r="K77" s="43">
        <v>1653759</v>
      </c>
      <c r="L77" s="43">
        <v>-193600</v>
      </c>
      <c r="M77" s="43">
        <v>1682342</v>
      </c>
      <c r="N77" s="43">
        <v>-49106</v>
      </c>
      <c r="O77" s="43">
        <v>1971291</v>
      </c>
      <c r="P77" s="43">
        <v>2414</v>
      </c>
      <c r="Q77" s="44">
        <v>14</v>
      </c>
      <c r="R77" s="45">
        <v>62310</v>
      </c>
      <c r="S77" s="45" t="s">
        <v>1</v>
      </c>
      <c r="T77" s="46"/>
    </row>
    <row r="78" spans="1:20" ht="15.75" hidden="1" x14ac:dyDescent="0.2">
      <c r="A78" s="20"/>
      <c r="B78" s="21"/>
      <c r="C78" s="21"/>
      <c r="D78" s="41" t="s">
        <v>378</v>
      </c>
      <c r="E78" s="42"/>
      <c r="F78" s="42"/>
      <c r="G78" s="42"/>
      <c r="H78" s="42"/>
      <c r="I78" s="42"/>
      <c r="J78" s="42" t="s">
        <v>490</v>
      </c>
      <c r="K78" s="43"/>
      <c r="L78" s="43"/>
      <c r="M78" s="43">
        <v>5707281</v>
      </c>
      <c r="N78" s="43">
        <v>17971</v>
      </c>
      <c r="O78" s="43">
        <v>5121469</v>
      </c>
      <c r="P78" s="43">
        <v>-14790</v>
      </c>
      <c r="Q78" s="44" t="s">
        <v>114</v>
      </c>
      <c r="R78" s="45">
        <v>62270</v>
      </c>
      <c r="S78" s="45" t="s">
        <v>379</v>
      </c>
      <c r="T78" s="46"/>
    </row>
    <row r="79" spans="1:20" ht="15.75" hidden="1" x14ac:dyDescent="0.2">
      <c r="A79" s="20"/>
      <c r="B79" s="21"/>
      <c r="C79" s="21"/>
      <c r="D79" s="41" t="s">
        <v>478</v>
      </c>
      <c r="E79" s="42"/>
      <c r="F79" s="42"/>
      <c r="G79" s="42" t="s">
        <v>490</v>
      </c>
      <c r="H79" s="42" t="s">
        <v>490</v>
      </c>
      <c r="I79" s="42" t="s">
        <v>490</v>
      </c>
      <c r="J79" s="42" t="s">
        <v>490</v>
      </c>
      <c r="K79" s="43">
        <v>2976000</v>
      </c>
      <c r="L79" s="43">
        <v>375000</v>
      </c>
      <c r="M79" s="43">
        <v>3248000</v>
      </c>
      <c r="N79" s="43">
        <v>390000</v>
      </c>
      <c r="O79" s="43">
        <v>3817000</v>
      </c>
      <c r="P79" s="43">
        <v>810000</v>
      </c>
      <c r="Q79" s="44">
        <v>63</v>
      </c>
      <c r="R79" s="45">
        <v>4630</v>
      </c>
      <c r="S79" s="45" t="s">
        <v>479</v>
      </c>
      <c r="T79" s="46" t="s">
        <v>270</v>
      </c>
    </row>
    <row r="80" spans="1:20" ht="15.75" hidden="1" x14ac:dyDescent="0.25">
      <c r="A80" s="20"/>
      <c r="B80" s="25"/>
      <c r="C80" s="21"/>
      <c r="D80" s="47" t="s">
        <v>380</v>
      </c>
      <c r="E80" s="48"/>
      <c r="F80" s="42"/>
      <c r="G80" s="42"/>
      <c r="H80" s="42" t="s">
        <v>490</v>
      </c>
      <c r="I80" s="42"/>
      <c r="J80" s="42" t="s">
        <v>490</v>
      </c>
      <c r="K80" s="43"/>
      <c r="L80" s="43"/>
      <c r="M80" s="43"/>
      <c r="N80" s="43"/>
      <c r="O80" s="43"/>
      <c r="P80" s="43"/>
      <c r="Q80" s="44"/>
      <c r="R80" s="45">
        <v>38380</v>
      </c>
      <c r="S80" s="45" t="s">
        <v>381</v>
      </c>
      <c r="T80" s="46"/>
    </row>
    <row r="81" spans="1:20" ht="15.75" hidden="1" x14ac:dyDescent="0.2">
      <c r="A81" s="20"/>
      <c r="B81" s="21"/>
      <c r="C81" s="21"/>
      <c r="D81" s="41" t="s">
        <v>482</v>
      </c>
      <c r="E81" s="42"/>
      <c r="F81" s="42"/>
      <c r="G81" s="42" t="s">
        <v>490</v>
      </c>
      <c r="H81" s="42"/>
      <c r="I81" s="42"/>
      <c r="J81" s="42"/>
      <c r="K81" s="43"/>
      <c r="L81" s="43"/>
      <c r="M81" s="43"/>
      <c r="N81" s="43"/>
      <c r="O81" s="43"/>
      <c r="P81" s="43"/>
      <c r="Q81" s="44"/>
      <c r="R81" s="45">
        <v>49424</v>
      </c>
      <c r="S81" s="45" t="s">
        <v>483</v>
      </c>
      <c r="T81" s="46" t="s">
        <v>365</v>
      </c>
    </row>
    <row r="82" spans="1:20" ht="15.75" hidden="1" x14ac:dyDescent="0.2">
      <c r="A82" s="20"/>
      <c r="B82" s="21"/>
      <c r="C82" s="21"/>
      <c r="D82" s="47" t="s">
        <v>382</v>
      </c>
      <c r="E82" s="48"/>
      <c r="F82" s="42"/>
      <c r="G82" s="42"/>
      <c r="H82" s="42" t="s">
        <v>490</v>
      </c>
      <c r="I82" s="42"/>
      <c r="J82" s="42"/>
      <c r="K82" s="43"/>
      <c r="L82" s="43"/>
      <c r="M82" s="43">
        <v>569818</v>
      </c>
      <c r="N82" s="43">
        <v>-14941</v>
      </c>
      <c r="O82" s="43">
        <v>523310</v>
      </c>
      <c r="P82" s="43">
        <v>-28022</v>
      </c>
      <c r="Q82" s="44" t="s">
        <v>112</v>
      </c>
      <c r="R82" s="45">
        <v>40700</v>
      </c>
      <c r="S82" s="45" t="s">
        <v>383</v>
      </c>
      <c r="T82" s="46"/>
    </row>
    <row r="83" spans="1:20" ht="15.75" hidden="1" x14ac:dyDescent="0.25">
      <c r="A83" s="20"/>
      <c r="B83" s="21"/>
      <c r="C83" s="21"/>
      <c r="D83" s="21" t="s">
        <v>499</v>
      </c>
      <c r="E83" s="59"/>
      <c r="F83" s="59"/>
      <c r="G83" s="59"/>
      <c r="H83" s="59"/>
      <c r="I83" s="59"/>
      <c r="J83" s="59" t="s">
        <v>490</v>
      </c>
      <c r="K83" s="61"/>
      <c r="L83" s="61"/>
      <c r="M83" s="61"/>
      <c r="N83" s="61"/>
      <c r="O83" s="61"/>
      <c r="P83" s="61"/>
      <c r="Q83" s="62"/>
      <c r="R83" s="81"/>
      <c r="S83" s="81"/>
      <c r="T83" s="63"/>
    </row>
    <row r="84" spans="1:20" ht="15.75" hidden="1" x14ac:dyDescent="0.2">
      <c r="A84" s="20"/>
      <c r="B84" s="21"/>
      <c r="C84" s="21"/>
      <c r="D84" s="47" t="s">
        <v>220</v>
      </c>
      <c r="E84" s="48"/>
      <c r="F84" s="42"/>
      <c r="G84" s="42"/>
      <c r="H84" s="42" t="s">
        <v>490</v>
      </c>
      <c r="I84" s="42"/>
      <c r="J84" s="42" t="s">
        <v>490</v>
      </c>
      <c r="K84" s="43">
        <v>2705353</v>
      </c>
      <c r="L84" s="43">
        <v>5274</v>
      </c>
      <c r="M84" s="43">
        <v>2989720</v>
      </c>
      <c r="N84" s="43">
        <v>568</v>
      </c>
      <c r="O84" s="43">
        <v>3262653</v>
      </c>
      <c r="P84" s="43">
        <v>12359</v>
      </c>
      <c r="Q84" s="44">
        <v>24</v>
      </c>
      <c r="R84" s="45">
        <v>50600</v>
      </c>
      <c r="S84" s="45" t="s">
        <v>221</v>
      </c>
      <c r="T84" s="46"/>
    </row>
    <row r="85" spans="1:20" ht="15.75" hidden="1" x14ac:dyDescent="0.2">
      <c r="A85" s="20"/>
      <c r="B85" s="21"/>
      <c r="C85" s="21"/>
      <c r="D85" s="47" t="s">
        <v>191</v>
      </c>
      <c r="E85" s="48"/>
      <c r="F85" s="42"/>
      <c r="G85" s="42"/>
      <c r="H85" s="42" t="s">
        <v>490</v>
      </c>
      <c r="I85" s="42"/>
      <c r="J85" s="42"/>
      <c r="K85" s="43">
        <v>2719906</v>
      </c>
      <c r="L85" s="43">
        <v>12172</v>
      </c>
      <c r="M85" s="43">
        <v>3335000</v>
      </c>
      <c r="N85" s="43">
        <v>-676000</v>
      </c>
      <c r="O85" s="43"/>
      <c r="P85" s="43"/>
      <c r="Q85" s="44"/>
      <c r="R85" s="45">
        <v>28800</v>
      </c>
      <c r="S85" s="45" t="s">
        <v>192</v>
      </c>
      <c r="T85" s="46"/>
    </row>
    <row r="86" spans="1:20" ht="15.75" hidden="1" x14ac:dyDescent="0.2">
      <c r="A86" s="20"/>
      <c r="B86" s="21"/>
      <c r="C86" s="21"/>
      <c r="D86" s="47" t="s">
        <v>449</v>
      </c>
      <c r="E86" s="48"/>
      <c r="F86" s="42"/>
      <c r="G86" s="42"/>
      <c r="H86" s="42" t="s">
        <v>490</v>
      </c>
      <c r="I86" s="42"/>
      <c r="J86" s="42"/>
      <c r="K86" s="43">
        <v>1092897</v>
      </c>
      <c r="L86" s="43">
        <v>-48870</v>
      </c>
      <c r="M86" s="43">
        <v>1026602</v>
      </c>
      <c r="N86" s="43">
        <v>76713</v>
      </c>
      <c r="O86" s="43">
        <v>1166735</v>
      </c>
      <c r="P86" s="43">
        <v>43848</v>
      </c>
      <c r="Q86" s="44">
        <v>9</v>
      </c>
      <c r="R86" s="45">
        <v>64420</v>
      </c>
      <c r="S86" s="45" t="s">
        <v>448</v>
      </c>
      <c r="T86" s="46"/>
    </row>
    <row r="87" spans="1:20" ht="15.75" hidden="1" x14ac:dyDescent="0.2">
      <c r="A87" s="20"/>
      <c r="B87" s="21"/>
      <c r="C87" s="21"/>
      <c r="D87" s="41" t="s">
        <v>484</v>
      </c>
      <c r="E87" s="42"/>
      <c r="F87" s="42"/>
      <c r="G87" s="42" t="s">
        <v>490</v>
      </c>
      <c r="H87" s="42" t="s">
        <v>490</v>
      </c>
      <c r="I87" s="42"/>
      <c r="J87" s="42"/>
      <c r="K87" s="43">
        <v>10084000</v>
      </c>
      <c r="L87" s="43">
        <v>-2851000</v>
      </c>
      <c r="M87" s="43" t="s">
        <v>126</v>
      </c>
      <c r="N87" s="65" t="s">
        <v>336</v>
      </c>
      <c r="O87" s="43"/>
      <c r="P87" s="43"/>
      <c r="Q87" s="44"/>
      <c r="R87" s="45">
        <v>27330</v>
      </c>
      <c r="S87" s="45" t="s">
        <v>485</v>
      </c>
      <c r="T87" s="46"/>
    </row>
    <row r="88" spans="1:20" ht="15.75" hidden="1" x14ac:dyDescent="0.2">
      <c r="A88" s="20"/>
      <c r="B88" s="21"/>
      <c r="C88" s="21"/>
      <c r="D88" s="47" t="s">
        <v>444</v>
      </c>
      <c r="E88" s="48"/>
      <c r="F88" s="42"/>
      <c r="G88" s="42"/>
      <c r="H88" s="42" t="s">
        <v>490</v>
      </c>
      <c r="I88" s="42"/>
      <c r="J88" s="42" t="s">
        <v>490</v>
      </c>
      <c r="K88" s="43"/>
      <c r="L88" s="43"/>
      <c r="M88" s="43">
        <v>2943569</v>
      </c>
      <c r="N88" s="43">
        <v>64300</v>
      </c>
      <c r="O88" s="43">
        <v>4144780</v>
      </c>
      <c r="P88" s="43">
        <v>109511</v>
      </c>
      <c r="Q88" s="44"/>
      <c r="R88" s="45">
        <v>56450</v>
      </c>
      <c r="S88" s="45" t="s">
        <v>445</v>
      </c>
      <c r="T88" s="46"/>
    </row>
    <row r="89" spans="1:20" ht="15.75" hidden="1" x14ac:dyDescent="0.2">
      <c r="A89" s="20" t="s">
        <v>511</v>
      </c>
      <c r="B89" s="23"/>
      <c r="C89" s="21"/>
      <c r="D89" s="41" t="s">
        <v>0</v>
      </c>
      <c r="E89" s="42"/>
      <c r="F89" s="42"/>
      <c r="G89" s="42" t="s">
        <v>490</v>
      </c>
      <c r="H89" s="42" t="s">
        <v>490</v>
      </c>
      <c r="I89" s="42"/>
      <c r="J89" s="42"/>
      <c r="K89" s="43">
        <v>5513051</v>
      </c>
      <c r="L89" s="43">
        <v>67734</v>
      </c>
      <c r="M89" s="43">
        <v>5968214</v>
      </c>
      <c r="N89" s="43">
        <v>47019</v>
      </c>
      <c r="O89" s="43">
        <v>6460009</v>
      </c>
      <c r="P89" s="43">
        <v>3552</v>
      </c>
      <c r="Q89" s="44">
        <v>41</v>
      </c>
      <c r="R89" s="45">
        <v>62310</v>
      </c>
      <c r="S89" s="45" t="s">
        <v>1</v>
      </c>
      <c r="T89" s="46"/>
    </row>
    <row r="90" spans="1:20" ht="15.75" hidden="1" x14ac:dyDescent="0.2">
      <c r="A90" s="20"/>
      <c r="B90" s="21"/>
      <c r="C90" s="21"/>
      <c r="D90" s="47" t="s">
        <v>193</v>
      </c>
      <c r="E90" s="48"/>
      <c r="F90" s="42"/>
      <c r="G90" s="42"/>
      <c r="H90" s="42"/>
      <c r="I90" s="42"/>
      <c r="J90" s="42"/>
      <c r="K90" s="43"/>
      <c r="L90" s="43"/>
      <c r="M90" s="43"/>
      <c r="N90" s="43"/>
      <c r="O90" s="43"/>
      <c r="P90" s="43"/>
      <c r="Q90" s="44"/>
      <c r="R90" s="45">
        <v>85500</v>
      </c>
      <c r="S90" s="45" t="s">
        <v>194</v>
      </c>
      <c r="T90" s="46"/>
    </row>
    <row r="91" spans="1:20" ht="15.75" hidden="1" x14ac:dyDescent="0.2">
      <c r="A91" s="20"/>
      <c r="B91" s="21"/>
      <c r="C91" s="21"/>
      <c r="D91" s="41" t="s">
        <v>384</v>
      </c>
      <c r="E91" s="42"/>
      <c r="F91" s="42"/>
      <c r="G91" s="42"/>
      <c r="H91" s="42" t="s">
        <v>490</v>
      </c>
      <c r="I91" s="42"/>
      <c r="J91" s="42" t="s">
        <v>490</v>
      </c>
      <c r="K91" s="43">
        <v>1238346</v>
      </c>
      <c r="L91" s="43">
        <v>22958</v>
      </c>
      <c r="M91" s="43">
        <v>1400545</v>
      </c>
      <c r="N91" s="43">
        <v>28726</v>
      </c>
      <c r="O91" s="43">
        <v>1595050</v>
      </c>
      <c r="P91" s="43">
        <v>52922</v>
      </c>
      <c r="Q91" s="44">
        <v>11</v>
      </c>
      <c r="R91" s="45">
        <v>72650</v>
      </c>
      <c r="S91" s="45" t="s">
        <v>385</v>
      </c>
      <c r="T91" s="46"/>
    </row>
    <row r="92" spans="1:20" ht="15.75" hidden="1" x14ac:dyDescent="0.2">
      <c r="A92" s="20" t="s">
        <v>507</v>
      </c>
      <c r="B92" s="21"/>
      <c r="C92" s="21"/>
      <c r="D92" s="47" t="s">
        <v>242</v>
      </c>
      <c r="E92" s="48"/>
      <c r="F92" s="42"/>
      <c r="G92" s="42" t="s">
        <v>490</v>
      </c>
      <c r="H92" s="42" t="s">
        <v>490</v>
      </c>
      <c r="I92" s="42"/>
      <c r="J92" s="42"/>
      <c r="K92" s="43"/>
      <c r="L92" s="43"/>
      <c r="M92" s="43">
        <v>3421474</v>
      </c>
      <c r="N92" s="43">
        <v>76705</v>
      </c>
      <c r="O92" s="43">
        <v>4648497</v>
      </c>
      <c r="P92" s="43">
        <v>199712</v>
      </c>
      <c r="Q92" s="44">
        <v>44</v>
      </c>
      <c r="R92" s="49" t="s">
        <v>335</v>
      </c>
      <c r="S92" s="45" t="s">
        <v>466</v>
      </c>
      <c r="T92" s="46"/>
    </row>
    <row r="93" spans="1:20" ht="15.75" hidden="1" x14ac:dyDescent="0.2">
      <c r="A93" s="20"/>
      <c r="B93" s="21"/>
      <c r="C93" s="21"/>
      <c r="D93" s="41" t="s">
        <v>386</v>
      </c>
      <c r="E93" s="42"/>
      <c r="F93" s="42"/>
      <c r="G93" s="42"/>
      <c r="H93" s="42" t="s">
        <v>490</v>
      </c>
      <c r="I93" s="42"/>
      <c r="J93" s="42" t="s">
        <v>490</v>
      </c>
      <c r="K93" s="43">
        <v>4070922</v>
      </c>
      <c r="L93" s="43">
        <v>17077</v>
      </c>
      <c r="M93" s="43">
        <v>3961068</v>
      </c>
      <c r="N93" s="43">
        <v>21337</v>
      </c>
      <c r="O93" s="43">
        <v>3900000</v>
      </c>
      <c r="P93" s="43"/>
      <c r="Q93" s="44">
        <v>35</v>
      </c>
      <c r="R93" s="45">
        <v>70170</v>
      </c>
      <c r="S93" s="45" t="s">
        <v>387</v>
      </c>
      <c r="T93" s="46"/>
    </row>
    <row r="94" spans="1:20" ht="15.75" hidden="1" x14ac:dyDescent="0.2">
      <c r="A94" s="20"/>
      <c r="B94" s="21"/>
      <c r="C94" s="21"/>
      <c r="D94" s="41" t="s">
        <v>2</v>
      </c>
      <c r="E94" s="42"/>
      <c r="F94" s="42"/>
      <c r="G94" s="42"/>
      <c r="H94" s="42"/>
      <c r="I94" s="42" t="s">
        <v>490</v>
      </c>
      <c r="J94" s="42"/>
      <c r="K94" s="43">
        <v>9620229</v>
      </c>
      <c r="L94" s="43">
        <v>8161</v>
      </c>
      <c r="M94" s="43">
        <v>9355441</v>
      </c>
      <c r="N94" s="43">
        <v>-324201</v>
      </c>
      <c r="O94" s="43"/>
      <c r="P94" s="43"/>
      <c r="Q94" s="44">
        <v>68</v>
      </c>
      <c r="R94" s="45">
        <v>53940</v>
      </c>
      <c r="S94" s="45" t="s">
        <v>3</v>
      </c>
      <c r="T94" s="46"/>
    </row>
    <row r="95" spans="1:20" ht="15.75" hidden="1" x14ac:dyDescent="0.2">
      <c r="A95" s="20"/>
      <c r="B95" s="21"/>
      <c r="C95" s="21"/>
      <c r="D95" s="41" t="s">
        <v>4</v>
      </c>
      <c r="E95" s="42"/>
      <c r="F95" s="42"/>
      <c r="G95" s="42" t="s">
        <v>490</v>
      </c>
      <c r="H95" s="42"/>
      <c r="I95" s="42" t="s">
        <v>490</v>
      </c>
      <c r="J95" s="42"/>
      <c r="K95" s="43">
        <v>166140</v>
      </c>
      <c r="L95" s="43">
        <v>-540170</v>
      </c>
      <c r="M95" s="43">
        <v>11046327</v>
      </c>
      <c r="N95" s="43">
        <v>53128</v>
      </c>
      <c r="O95" s="43">
        <v>10203416</v>
      </c>
      <c r="P95" s="43">
        <v>-543712</v>
      </c>
      <c r="Q95" s="44" t="s">
        <v>109</v>
      </c>
      <c r="R95" s="45">
        <v>25510</v>
      </c>
      <c r="S95" s="45" t="s">
        <v>5</v>
      </c>
      <c r="T95" s="46"/>
    </row>
    <row r="96" spans="1:20" ht="15.75" hidden="1" x14ac:dyDescent="0.2">
      <c r="A96" s="20"/>
      <c r="B96" s="21"/>
      <c r="C96" s="21"/>
      <c r="D96" s="41" t="s">
        <v>6</v>
      </c>
      <c r="E96" s="42"/>
      <c r="F96" s="42"/>
      <c r="G96" s="42" t="s">
        <v>490</v>
      </c>
      <c r="H96" s="42" t="s">
        <v>490</v>
      </c>
      <c r="I96" s="42" t="s">
        <v>490</v>
      </c>
      <c r="J96" s="42"/>
      <c r="K96" s="43">
        <v>8300000</v>
      </c>
      <c r="L96" s="43"/>
      <c r="M96" s="43">
        <v>8350000</v>
      </c>
      <c r="N96" s="43"/>
      <c r="O96" s="43">
        <v>8400000</v>
      </c>
      <c r="P96" s="43"/>
      <c r="Q96" s="44">
        <v>50</v>
      </c>
      <c r="R96" s="45">
        <v>77652</v>
      </c>
      <c r="S96" s="45" t="s">
        <v>7</v>
      </c>
      <c r="T96" s="46" t="s">
        <v>365</v>
      </c>
    </row>
    <row r="97" spans="1:20" ht="15.75" hidden="1" x14ac:dyDescent="0.2">
      <c r="A97" s="20"/>
      <c r="B97" s="21"/>
      <c r="C97" s="21"/>
      <c r="D97" s="47" t="s">
        <v>452</v>
      </c>
      <c r="E97" s="48"/>
      <c r="F97" s="42"/>
      <c r="G97" s="42" t="s">
        <v>490</v>
      </c>
      <c r="H97" s="42" t="s">
        <v>490</v>
      </c>
      <c r="I97" s="42"/>
      <c r="J97" s="42"/>
      <c r="K97" s="43">
        <v>2910053</v>
      </c>
      <c r="L97" s="43">
        <v>45192</v>
      </c>
      <c r="M97" s="43">
        <v>3409528</v>
      </c>
      <c r="N97" s="43">
        <v>66108</v>
      </c>
      <c r="O97" s="43"/>
      <c r="P97" s="43"/>
      <c r="Q97" s="44" t="s">
        <v>454</v>
      </c>
      <c r="R97" s="45">
        <v>76210</v>
      </c>
      <c r="S97" s="45" t="s">
        <v>453</v>
      </c>
      <c r="T97" s="46"/>
    </row>
    <row r="98" spans="1:20" ht="15.75" hidden="1" x14ac:dyDescent="0.2">
      <c r="A98" s="20"/>
      <c r="B98" s="21"/>
      <c r="C98" s="21"/>
      <c r="D98" s="41" t="s">
        <v>8</v>
      </c>
      <c r="E98" s="42"/>
      <c r="F98" s="42"/>
      <c r="G98" s="42"/>
      <c r="H98" s="42"/>
      <c r="I98" s="42" t="s">
        <v>490</v>
      </c>
      <c r="J98" s="42"/>
      <c r="K98" s="43">
        <v>13816693</v>
      </c>
      <c r="L98" s="43">
        <v>41699</v>
      </c>
      <c r="M98" s="43">
        <v>12735572</v>
      </c>
      <c r="N98" s="43">
        <v>52257</v>
      </c>
      <c r="O98" s="43">
        <v>13806092</v>
      </c>
      <c r="P98" s="43">
        <v>-73328</v>
      </c>
      <c r="Q98" s="44" t="s">
        <v>110</v>
      </c>
      <c r="R98" s="45">
        <v>29490</v>
      </c>
      <c r="S98" s="45" t="s">
        <v>9</v>
      </c>
      <c r="T98" s="46"/>
    </row>
    <row r="99" spans="1:20" ht="15.75" hidden="1" x14ac:dyDescent="0.2">
      <c r="A99" s="20"/>
      <c r="B99" s="21"/>
      <c r="C99" s="21"/>
      <c r="D99" s="47" t="s">
        <v>298</v>
      </c>
      <c r="E99" s="48"/>
      <c r="F99" s="42"/>
      <c r="G99" s="42"/>
      <c r="H99" s="42"/>
      <c r="I99" s="42"/>
      <c r="J99" s="42" t="s">
        <v>490</v>
      </c>
      <c r="K99" s="43">
        <v>1808682</v>
      </c>
      <c r="L99" s="43">
        <v>18432</v>
      </c>
      <c r="M99" s="43">
        <v>2234451</v>
      </c>
      <c r="N99" s="43">
        <v>82309</v>
      </c>
      <c r="O99" s="43">
        <v>2014267</v>
      </c>
      <c r="P99" s="43">
        <v>34039</v>
      </c>
      <c r="Q99" s="44" t="s">
        <v>127</v>
      </c>
      <c r="R99" s="45">
        <v>58420</v>
      </c>
      <c r="S99" s="45" t="s">
        <v>299</v>
      </c>
      <c r="T99" s="46"/>
    </row>
    <row r="100" spans="1:20" ht="15.75" hidden="1" x14ac:dyDescent="0.25">
      <c r="A100" s="20"/>
      <c r="B100" s="21"/>
      <c r="C100" s="21"/>
      <c r="D100" s="21" t="s">
        <v>500</v>
      </c>
      <c r="E100" s="59"/>
      <c r="F100" s="59"/>
      <c r="G100" s="59"/>
      <c r="H100" s="59" t="s">
        <v>490</v>
      </c>
      <c r="I100" s="59"/>
      <c r="J100" s="59"/>
      <c r="K100" s="61"/>
      <c r="L100" s="61"/>
      <c r="M100" s="61"/>
      <c r="N100" s="61"/>
      <c r="O100" s="61"/>
      <c r="P100" s="61"/>
      <c r="Q100" s="62"/>
      <c r="R100" s="81"/>
      <c r="S100" s="81"/>
      <c r="T100" s="63"/>
    </row>
    <row r="101" spans="1:20" ht="15.75" hidden="1" x14ac:dyDescent="0.2">
      <c r="A101" s="20"/>
      <c r="B101" s="21"/>
      <c r="C101" s="21"/>
      <c r="D101" s="47" t="s">
        <v>392</v>
      </c>
      <c r="E101" s="48"/>
      <c r="F101" s="42"/>
      <c r="G101" s="42"/>
      <c r="H101" s="42" t="s">
        <v>490</v>
      </c>
      <c r="I101" s="42"/>
      <c r="J101" s="42" t="s">
        <v>490</v>
      </c>
      <c r="K101" s="43"/>
      <c r="L101" s="43"/>
      <c r="M101" s="43"/>
      <c r="N101" s="43"/>
      <c r="O101" s="43">
        <v>9500000</v>
      </c>
      <c r="P101" s="43"/>
      <c r="Q101" s="44">
        <v>30</v>
      </c>
      <c r="R101" s="45">
        <v>53440</v>
      </c>
      <c r="S101" s="45" t="s">
        <v>393</v>
      </c>
      <c r="T101" s="46"/>
    </row>
    <row r="102" spans="1:20" ht="15.75" hidden="1" x14ac:dyDescent="0.2">
      <c r="A102" s="20"/>
      <c r="B102" s="21"/>
      <c r="C102" s="21"/>
      <c r="D102" s="41" t="s">
        <v>455</v>
      </c>
      <c r="E102" s="42"/>
      <c r="F102" s="42"/>
      <c r="G102" s="42"/>
      <c r="H102" s="42" t="s">
        <v>490</v>
      </c>
      <c r="I102" s="42"/>
      <c r="J102" s="42" t="s">
        <v>490</v>
      </c>
      <c r="K102" s="43"/>
      <c r="L102" s="43"/>
      <c r="M102" s="43"/>
      <c r="N102" s="43"/>
      <c r="O102" s="43"/>
      <c r="P102" s="43"/>
      <c r="Q102" s="44"/>
      <c r="R102" s="45">
        <v>53270</v>
      </c>
      <c r="S102" s="45" t="s">
        <v>456</v>
      </c>
      <c r="T102" s="46"/>
    </row>
    <row r="103" spans="1:20" ht="15.75" hidden="1" x14ac:dyDescent="0.25">
      <c r="A103" s="24"/>
      <c r="B103" s="25"/>
      <c r="C103" s="25"/>
      <c r="D103" s="47" t="s">
        <v>300</v>
      </c>
      <c r="E103" s="48"/>
      <c r="F103" s="48"/>
      <c r="G103" s="48" t="s">
        <v>490</v>
      </c>
      <c r="H103" s="48" t="s">
        <v>490</v>
      </c>
      <c r="I103" s="48"/>
      <c r="J103" s="48"/>
      <c r="K103" s="54"/>
      <c r="L103" s="54"/>
      <c r="M103" s="54">
        <v>1259642</v>
      </c>
      <c r="N103" s="54">
        <v>259910</v>
      </c>
      <c r="O103" s="54">
        <v>1360646</v>
      </c>
      <c r="P103" s="54">
        <v>202871</v>
      </c>
      <c r="Q103" s="55"/>
      <c r="R103" s="57">
        <v>26400</v>
      </c>
      <c r="S103" s="57" t="s">
        <v>301</v>
      </c>
      <c r="T103" s="58"/>
    </row>
    <row r="104" spans="1:20" ht="15.75" hidden="1" x14ac:dyDescent="0.2">
      <c r="A104" s="22" t="s">
        <v>506</v>
      </c>
      <c r="B104" s="23"/>
      <c r="C104" s="23"/>
      <c r="D104" s="41" t="s">
        <v>266</v>
      </c>
      <c r="E104" s="42"/>
      <c r="F104" s="42"/>
      <c r="G104" s="42" t="s">
        <v>490</v>
      </c>
      <c r="H104" s="42" t="s">
        <v>490</v>
      </c>
      <c r="I104" s="42"/>
      <c r="J104" s="42"/>
      <c r="K104" s="43">
        <v>2966043</v>
      </c>
      <c r="L104" s="43">
        <v>120440</v>
      </c>
      <c r="M104" s="43">
        <v>3638485</v>
      </c>
      <c r="N104" s="43">
        <v>-11047</v>
      </c>
      <c r="O104" s="43"/>
      <c r="P104" s="43"/>
      <c r="Q104" s="44">
        <v>42</v>
      </c>
      <c r="R104" s="45">
        <v>81000</v>
      </c>
      <c r="S104" s="45" t="s">
        <v>267</v>
      </c>
      <c r="T104" s="46"/>
    </row>
    <row r="105" spans="1:20" ht="15.75" hidden="1" x14ac:dyDescent="0.2">
      <c r="A105" s="20"/>
      <c r="B105" s="21"/>
      <c r="C105" s="21"/>
      <c r="D105" s="41" t="s">
        <v>394</v>
      </c>
      <c r="E105" s="42"/>
      <c r="F105" s="42"/>
      <c r="G105" s="42" t="s">
        <v>490</v>
      </c>
      <c r="H105" s="42" t="s">
        <v>490</v>
      </c>
      <c r="I105" s="42"/>
      <c r="J105" s="42" t="s">
        <v>490</v>
      </c>
      <c r="K105" s="43">
        <v>20162976</v>
      </c>
      <c r="L105" s="43">
        <v>751035</v>
      </c>
      <c r="M105" s="43">
        <v>24003000</v>
      </c>
      <c r="N105" s="43">
        <v>1201000</v>
      </c>
      <c r="O105" s="43">
        <v>25310418</v>
      </c>
      <c r="P105" s="43">
        <v>-660725</v>
      </c>
      <c r="Q105" s="44" t="s">
        <v>115</v>
      </c>
      <c r="R105" s="45">
        <v>29411</v>
      </c>
      <c r="S105" s="45" t="s">
        <v>395</v>
      </c>
      <c r="T105" s="46"/>
    </row>
    <row r="106" spans="1:20" ht="15.75" hidden="1" x14ac:dyDescent="0.25">
      <c r="A106" s="20"/>
      <c r="B106" s="21"/>
      <c r="C106" s="21"/>
      <c r="D106" s="21" t="s">
        <v>501</v>
      </c>
      <c r="E106" s="59"/>
      <c r="F106" s="59"/>
      <c r="G106" s="59"/>
      <c r="H106" s="59" t="s">
        <v>490</v>
      </c>
      <c r="I106" s="59"/>
      <c r="J106" s="59"/>
      <c r="K106" s="61"/>
      <c r="L106" s="61"/>
      <c r="M106" s="61"/>
      <c r="N106" s="61"/>
      <c r="O106" s="61"/>
      <c r="P106" s="61"/>
      <c r="Q106" s="62"/>
      <c r="R106" s="81"/>
      <c r="S106" s="81"/>
      <c r="T106" s="63"/>
    </row>
    <row r="107" spans="1:20" ht="15.75" hidden="1" x14ac:dyDescent="0.2">
      <c r="A107" s="20"/>
      <c r="B107" s="21"/>
      <c r="C107" s="21"/>
      <c r="D107" s="47" t="s">
        <v>425</v>
      </c>
      <c r="E107" s="48"/>
      <c r="F107" s="42"/>
      <c r="G107" s="42" t="s">
        <v>490</v>
      </c>
      <c r="H107" s="42" t="s">
        <v>490</v>
      </c>
      <c r="I107" s="42"/>
      <c r="J107" s="42"/>
      <c r="K107" s="43">
        <v>1353876</v>
      </c>
      <c r="L107" s="43">
        <v>114722</v>
      </c>
      <c r="M107" s="43">
        <v>1373894</v>
      </c>
      <c r="N107" s="43">
        <v>75859</v>
      </c>
      <c r="O107" s="43">
        <v>1391876</v>
      </c>
      <c r="P107" s="43">
        <v>83690</v>
      </c>
      <c r="Q107" s="44" t="s">
        <v>427</v>
      </c>
      <c r="R107" s="49" t="s">
        <v>332</v>
      </c>
      <c r="S107" s="45" t="s">
        <v>426</v>
      </c>
      <c r="T107" s="46"/>
    </row>
    <row r="108" spans="1:20" ht="15.75" hidden="1" x14ac:dyDescent="0.25">
      <c r="A108" s="20"/>
      <c r="B108" s="21"/>
      <c r="C108" s="21"/>
      <c r="D108" s="23" t="s">
        <v>502</v>
      </c>
      <c r="E108" s="64"/>
      <c r="F108" s="59"/>
      <c r="G108" s="59"/>
      <c r="H108" s="59" t="s">
        <v>490</v>
      </c>
      <c r="I108" s="59" t="s">
        <v>490</v>
      </c>
      <c r="J108" s="59" t="s">
        <v>490</v>
      </c>
      <c r="K108" s="61"/>
      <c r="L108" s="61"/>
      <c r="M108" s="61"/>
      <c r="N108" s="61"/>
      <c r="O108" s="61"/>
      <c r="P108" s="61"/>
      <c r="Q108" s="62"/>
      <c r="R108" s="81"/>
      <c r="S108" s="81"/>
      <c r="T108" s="63"/>
    </row>
    <row r="109" spans="1:20" ht="15.75" hidden="1" x14ac:dyDescent="0.2">
      <c r="A109" s="20"/>
      <c r="B109" s="21"/>
      <c r="C109" s="21"/>
      <c r="D109" s="41" t="s">
        <v>302</v>
      </c>
      <c r="E109" s="42"/>
      <c r="F109" s="42"/>
      <c r="G109" s="42" t="s">
        <v>490</v>
      </c>
      <c r="H109" s="42"/>
      <c r="I109" s="42" t="s">
        <v>490</v>
      </c>
      <c r="J109" s="42"/>
      <c r="K109" s="43"/>
      <c r="L109" s="43"/>
      <c r="M109" s="43"/>
      <c r="N109" s="43"/>
      <c r="O109" s="43"/>
      <c r="P109" s="43"/>
      <c r="Q109" s="44"/>
      <c r="R109" s="45">
        <v>8850</v>
      </c>
      <c r="S109" s="45" t="s">
        <v>303</v>
      </c>
      <c r="T109" s="46" t="s">
        <v>347</v>
      </c>
    </row>
    <row r="110" spans="1:20" ht="15.75" hidden="1" x14ac:dyDescent="0.2">
      <c r="A110" s="20" t="s">
        <v>508</v>
      </c>
      <c r="B110" s="21"/>
      <c r="C110" s="21"/>
      <c r="D110" s="41" t="s">
        <v>509</v>
      </c>
      <c r="E110" s="42"/>
      <c r="F110" s="50"/>
      <c r="G110" s="42"/>
      <c r="H110" s="42" t="s">
        <v>490</v>
      </c>
      <c r="I110" s="48" t="s">
        <v>490</v>
      </c>
      <c r="J110" s="48" t="s">
        <v>490</v>
      </c>
      <c r="K110" s="43">
        <v>4251000</v>
      </c>
      <c r="L110" s="43">
        <v>16019</v>
      </c>
      <c r="M110" s="43">
        <v>5278000</v>
      </c>
      <c r="N110" s="43">
        <v>18758</v>
      </c>
      <c r="O110" s="43">
        <v>6153000</v>
      </c>
      <c r="P110" s="43">
        <v>105747</v>
      </c>
      <c r="Q110" s="44">
        <v>32</v>
      </c>
      <c r="R110" s="45">
        <v>53390</v>
      </c>
      <c r="S110" s="45" t="s">
        <v>475</v>
      </c>
      <c r="T110" s="46"/>
    </row>
    <row r="111" spans="1:20" ht="15.75" hidden="1" x14ac:dyDescent="0.2">
      <c r="A111" s="20"/>
      <c r="B111" s="21"/>
      <c r="C111" s="21"/>
      <c r="D111" s="41" t="s">
        <v>304</v>
      </c>
      <c r="E111" s="42"/>
      <c r="F111" s="42"/>
      <c r="G111" s="42" t="s">
        <v>490</v>
      </c>
      <c r="H111" s="42" t="s">
        <v>490</v>
      </c>
      <c r="I111" s="42"/>
      <c r="J111" s="42"/>
      <c r="K111" s="43"/>
      <c r="L111" s="43"/>
      <c r="M111" s="43">
        <v>7749576</v>
      </c>
      <c r="N111" s="43">
        <v>192799</v>
      </c>
      <c r="O111" s="43">
        <v>7898869</v>
      </c>
      <c r="P111" s="43">
        <v>191799</v>
      </c>
      <c r="Q111" s="44" t="s">
        <v>111</v>
      </c>
      <c r="R111" s="45">
        <v>86330</v>
      </c>
      <c r="S111" s="45" t="s">
        <v>305</v>
      </c>
      <c r="T111" s="46"/>
    </row>
    <row r="112" spans="1:20" ht="15.75" hidden="1" x14ac:dyDescent="0.2">
      <c r="A112" s="20"/>
      <c r="B112" s="21"/>
      <c r="C112" s="21"/>
      <c r="D112" s="41" t="s">
        <v>306</v>
      </c>
      <c r="E112" s="42"/>
      <c r="F112" s="42"/>
      <c r="G112" s="42" t="s">
        <v>490</v>
      </c>
      <c r="H112" s="42" t="s">
        <v>490</v>
      </c>
      <c r="I112" s="42" t="s">
        <v>490</v>
      </c>
      <c r="J112" s="42"/>
      <c r="K112" s="43"/>
      <c r="L112" s="43"/>
      <c r="M112" s="43">
        <v>20238260</v>
      </c>
      <c r="N112" s="43">
        <v>200320</v>
      </c>
      <c r="O112" s="43">
        <v>23060000</v>
      </c>
      <c r="P112" s="43"/>
      <c r="Q112" s="44">
        <v>129</v>
      </c>
      <c r="R112" s="45">
        <v>22550</v>
      </c>
      <c r="S112" s="45" t="s">
        <v>243</v>
      </c>
      <c r="T112" s="46"/>
    </row>
    <row r="113" spans="1:20" ht="15.75" hidden="1" x14ac:dyDescent="0.2">
      <c r="A113" s="20"/>
      <c r="B113" s="21"/>
      <c r="C113" s="21"/>
      <c r="D113" s="41" t="s">
        <v>396</v>
      </c>
      <c r="E113" s="42"/>
      <c r="F113" s="48"/>
      <c r="G113" s="48"/>
      <c r="H113" s="48" t="s">
        <v>490</v>
      </c>
      <c r="I113" s="48"/>
      <c r="J113" s="48"/>
      <c r="K113" s="43"/>
      <c r="L113" s="43"/>
      <c r="M113" s="43">
        <v>3939291</v>
      </c>
      <c r="N113" s="43">
        <v>37750</v>
      </c>
      <c r="O113" s="43">
        <v>5207363</v>
      </c>
      <c r="P113" s="43">
        <v>77435</v>
      </c>
      <c r="Q113" s="44" t="s">
        <v>116</v>
      </c>
      <c r="R113" s="45">
        <v>44540</v>
      </c>
      <c r="S113" s="45" t="s">
        <v>397</v>
      </c>
      <c r="T113" s="46"/>
    </row>
    <row r="114" spans="1:20" ht="15.75" hidden="1" x14ac:dyDescent="0.2">
      <c r="A114" s="20"/>
      <c r="B114" s="21"/>
      <c r="C114" s="21"/>
      <c r="D114" s="41" t="s">
        <v>307</v>
      </c>
      <c r="E114" s="42"/>
      <c r="F114" s="42"/>
      <c r="G114" s="42" t="s">
        <v>490</v>
      </c>
      <c r="H114" s="42" t="s">
        <v>490</v>
      </c>
      <c r="I114" s="42"/>
      <c r="J114" s="42"/>
      <c r="K114" s="43"/>
      <c r="L114" s="43"/>
      <c r="M114" s="43"/>
      <c r="N114" s="43"/>
      <c r="O114" s="43"/>
      <c r="P114" s="43"/>
      <c r="Q114" s="44"/>
      <c r="R114" s="45">
        <v>67520</v>
      </c>
      <c r="S114" s="45" t="s">
        <v>308</v>
      </c>
      <c r="T114" s="46"/>
    </row>
    <row r="115" spans="1:20" ht="15.75" hidden="1" x14ac:dyDescent="0.25">
      <c r="A115" s="83" t="s">
        <v>516</v>
      </c>
      <c r="B115" s="21"/>
      <c r="C115" s="21"/>
      <c r="D115" s="41"/>
      <c r="E115" s="42"/>
      <c r="F115" s="50"/>
      <c r="G115" s="42"/>
      <c r="H115" s="42"/>
      <c r="I115" s="48"/>
      <c r="J115" s="48"/>
      <c r="K115" s="82">
        <f t="shared" ref="K115:Q115" si="0">SUM(K113:K114)</f>
        <v>0</v>
      </c>
      <c r="L115" s="82">
        <f t="shared" si="0"/>
        <v>0</v>
      </c>
      <c r="M115" s="82">
        <f t="shared" si="0"/>
        <v>3939291</v>
      </c>
      <c r="N115" s="82">
        <f t="shared" si="0"/>
        <v>37750</v>
      </c>
      <c r="O115" s="82">
        <f t="shared" si="0"/>
        <v>5207363</v>
      </c>
      <c r="P115" s="82">
        <f t="shared" si="0"/>
        <v>77435</v>
      </c>
      <c r="Q115" s="82">
        <f t="shared" si="0"/>
        <v>0</v>
      </c>
      <c r="R115" s="45"/>
      <c r="S115" s="45"/>
      <c r="T115" s="46"/>
    </row>
    <row r="116" spans="1:20" ht="15.75" hidden="1" x14ac:dyDescent="0.25">
      <c r="A116" s="83" t="s">
        <v>516</v>
      </c>
      <c r="B116" s="21"/>
      <c r="C116" s="21"/>
      <c r="D116" s="47"/>
      <c r="E116" s="48"/>
      <c r="F116" s="42"/>
      <c r="G116" s="42"/>
      <c r="H116" s="42"/>
      <c r="I116" s="42"/>
      <c r="J116" s="42"/>
      <c r="K116" s="82">
        <f t="shared" ref="K116:Q116" si="1">SUM(K113:K115)</f>
        <v>0</v>
      </c>
      <c r="L116" s="82">
        <f t="shared" si="1"/>
        <v>0</v>
      </c>
      <c r="M116" s="82">
        <f t="shared" si="1"/>
        <v>7878582</v>
      </c>
      <c r="N116" s="82">
        <f t="shared" si="1"/>
        <v>75500</v>
      </c>
      <c r="O116" s="82">
        <f t="shared" si="1"/>
        <v>10414726</v>
      </c>
      <c r="P116" s="82">
        <f t="shared" si="1"/>
        <v>154870</v>
      </c>
      <c r="Q116" s="82">
        <f t="shared" si="1"/>
        <v>0</v>
      </c>
      <c r="R116" s="49"/>
      <c r="S116" s="45"/>
      <c r="T116" s="46"/>
    </row>
    <row r="117" spans="1:20" ht="15.75" hidden="1" x14ac:dyDescent="0.25">
      <c r="A117" s="83" t="s">
        <v>516</v>
      </c>
      <c r="B117" s="21"/>
      <c r="C117" s="21"/>
      <c r="D117" s="47"/>
      <c r="E117" s="48"/>
      <c r="F117" s="42"/>
      <c r="G117" s="42"/>
      <c r="H117" s="42"/>
      <c r="I117" s="42"/>
      <c r="J117" s="42"/>
      <c r="K117" s="82">
        <f t="shared" ref="K117:Q117" si="2">SUM(K116)</f>
        <v>0</v>
      </c>
      <c r="L117" s="82">
        <f t="shared" si="2"/>
        <v>0</v>
      </c>
      <c r="M117" s="82">
        <f t="shared" si="2"/>
        <v>7878582</v>
      </c>
      <c r="N117" s="82">
        <f t="shared" si="2"/>
        <v>75500</v>
      </c>
      <c r="O117" s="82">
        <f t="shared" si="2"/>
        <v>10414726</v>
      </c>
      <c r="P117" s="82">
        <f t="shared" si="2"/>
        <v>154870</v>
      </c>
      <c r="Q117" s="82">
        <f t="shared" si="2"/>
        <v>0</v>
      </c>
      <c r="R117" s="45"/>
      <c r="S117" s="45"/>
      <c r="T117" s="46"/>
    </row>
    <row r="118" spans="1:20" ht="15.75" hidden="1" x14ac:dyDescent="0.25">
      <c r="A118" s="83" t="s">
        <v>516</v>
      </c>
      <c r="B118" s="23"/>
      <c r="C118" s="21"/>
      <c r="D118" s="41"/>
      <c r="E118" s="42"/>
      <c r="F118" s="42"/>
      <c r="G118" s="42"/>
      <c r="H118" s="42"/>
      <c r="I118" s="42"/>
      <c r="J118" s="42"/>
      <c r="K118" s="82">
        <f t="shared" ref="K118:Q119" si="3">SUM(K116:K117)</f>
        <v>0</v>
      </c>
      <c r="L118" s="82">
        <f t="shared" si="3"/>
        <v>0</v>
      </c>
      <c r="M118" s="82">
        <f t="shared" si="3"/>
        <v>15757164</v>
      </c>
      <c r="N118" s="82">
        <f t="shared" si="3"/>
        <v>151000</v>
      </c>
      <c r="O118" s="82">
        <f t="shared" si="3"/>
        <v>20829452</v>
      </c>
      <c r="P118" s="82">
        <f t="shared" si="3"/>
        <v>309740</v>
      </c>
      <c r="Q118" s="82">
        <f t="shared" si="3"/>
        <v>0</v>
      </c>
      <c r="R118" s="45"/>
      <c r="S118" s="45"/>
      <c r="T118" s="46"/>
    </row>
    <row r="119" spans="1:20" ht="16.5" hidden="1" thickBot="1" x14ac:dyDescent="0.3">
      <c r="A119" s="85" t="s">
        <v>516</v>
      </c>
      <c r="B119" s="86"/>
      <c r="C119" s="86"/>
      <c r="D119" s="87"/>
      <c r="E119" s="68"/>
      <c r="F119" s="68"/>
      <c r="G119" s="68"/>
      <c r="H119" s="68"/>
      <c r="I119" s="68"/>
      <c r="J119" s="68"/>
      <c r="K119" s="89">
        <f t="shared" si="3"/>
        <v>0</v>
      </c>
      <c r="L119" s="89">
        <f t="shared" si="3"/>
        <v>0</v>
      </c>
      <c r="M119" s="89">
        <f t="shared" si="3"/>
        <v>23635746</v>
      </c>
      <c r="N119" s="89">
        <f t="shared" si="3"/>
        <v>226500</v>
      </c>
      <c r="O119" s="89">
        <f t="shared" si="3"/>
        <v>31244178</v>
      </c>
      <c r="P119" s="89">
        <f t="shared" si="3"/>
        <v>464610</v>
      </c>
      <c r="Q119" s="89">
        <f t="shared" si="3"/>
        <v>0</v>
      </c>
      <c r="R119" s="71"/>
      <c r="S119" s="71"/>
      <c r="T119" s="72"/>
    </row>
    <row r="120" spans="1:20" ht="13.5" thickTop="1" x14ac:dyDescent="0.2"/>
  </sheetData>
  <phoneticPr fontId="6" type="noConversion"/>
  <printOptions horizontalCentered="1" verticalCentered="1"/>
  <pageMargins left="0.19685039370078741" right="0.19685039370078741" top="0.78740157480314965" bottom="0.39370078740157483" header="0.51181102362204722" footer="0.51181102362204722"/>
  <pageSetup paperSize="9" scale="53" orientation="landscape" r:id="rId1"/>
  <headerFooter alignWithMargins="0">
    <oddHeader>&amp;LJeantil
35590 L'HERMITAGE&amp;C&amp;"Arial,Gras"&amp;12&amp;UListe des fabricants de MVV et de DPM&amp;R&amp;D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0"/>
  <sheetViews>
    <sheetView workbookViewId="0">
      <selection activeCell="A61" sqref="A61"/>
    </sheetView>
  </sheetViews>
  <sheetFormatPr baseColWidth="10" defaultRowHeight="12.75" x14ac:dyDescent="0.2"/>
  <cols>
    <col min="1" max="1" width="32.7109375" bestFit="1" customWidth="1"/>
    <col min="2" max="3" width="0" hidden="1" customWidth="1"/>
    <col min="4" max="4" width="50.7109375" bestFit="1" customWidth="1"/>
    <col min="5" max="6" width="0" hidden="1" customWidth="1"/>
    <col min="7" max="7" width="4.28515625" bestFit="1" customWidth="1"/>
    <col min="9" max="10" width="0" hidden="1" customWidth="1"/>
    <col min="11" max="11" width="13.28515625" bestFit="1" customWidth="1"/>
    <col min="12" max="14" width="14.85546875" bestFit="1" customWidth="1"/>
    <col min="15" max="15" width="13.28515625" bestFit="1" customWidth="1"/>
    <col min="16" max="16" width="14.85546875" bestFit="1" customWidth="1"/>
    <col min="17" max="17" width="11.85546875" bestFit="1" customWidth="1"/>
    <col min="18" max="18" width="18" bestFit="1" customWidth="1"/>
    <col min="19" max="19" width="36.28515625" bestFit="1" customWidth="1"/>
    <col min="20" max="20" width="16.7109375" bestFit="1" customWidth="1"/>
  </cols>
  <sheetData>
    <row r="1" spans="1:20" ht="17.25" thickTop="1" thickBot="1" x14ac:dyDescent="0.25">
      <c r="A1" s="30" t="s">
        <v>505</v>
      </c>
      <c r="B1" s="31" t="s">
        <v>503</v>
      </c>
      <c r="C1" s="31" t="s">
        <v>504</v>
      </c>
      <c r="D1" s="32" t="s">
        <v>255</v>
      </c>
      <c r="E1" s="32" t="s">
        <v>513</v>
      </c>
      <c r="F1" s="32" t="s">
        <v>341</v>
      </c>
      <c r="G1" s="32" t="s">
        <v>340</v>
      </c>
      <c r="H1" s="32" t="s">
        <v>489</v>
      </c>
      <c r="I1" s="32" t="s">
        <v>339</v>
      </c>
      <c r="J1" s="32" t="s">
        <v>488</v>
      </c>
      <c r="K1" s="33" t="s">
        <v>338</v>
      </c>
      <c r="L1" s="33" t="s">
        <v>123</v>
      </c>
      <c r="M1" s="33" t="s">
        <v>120</v>
      </c>
      <c r="N1" s="33" t="s">
        <v>124</v>
      </c>
      <c r="O1" s="33" t="s">
        <v>121</v>
      </c>
      <c r="P1" s="33" t="s">
        <v>122</v>
      </c>
      <c r="Q1" s="33" t="s">
        <v>106</v>
      </c>
      <c r="R1" s="34" t="s">
        <v>241</v>
      </c>
      <c r="S1" s="32" t="s">
        <v>487</v>
      </c>
      <c r="T1" s="35" t="s">
        <v>486</v>
      </c>
    </row>
    <row r="2" spans="1:20" ht="15.75" x14ac:dyDescent="0.2">
      <c r="A2" s="20"/>
      <c r="B2" s="21"/>
      <c r="C2" s="21"/>
      <c r="D2" s="41" t="s">
        <v>268</v>
      </c>
      <c r="E2" s="42"/>
      <c r="F2" s="42"/>
      <c r="G2" s="42" t="s">
        <v>490</v>
      </c>
      <c r="H2" s="42" t="s">
        <v>490</v>
      </c>
      <c r="I2" s="42" t="s">
        <v>490</v>
      </c>
      <c r="J2" s="42"/>
      <c r="K2" s="43">
        <v>12277000</v>
      </c>
      <c r="L2" s="43">
        <v>-281000</v>
      </c>
      <c r="M2" s="43">
        <v>11197000</v>
      </c>
      <c r="N2" s="43">
        <v>-483000</v>
      </c>
      <c r="O2" s="43"/>
      <c r="P2" s="43"/>
      <c r="Q2" s="44">
        <v>84</v>
      </c>
      <c r="R2" s="45">
        <v>5555</v>
      </c>
      <c r="S2" s="45" t="s">
        <v>269</v>
      </c>
      <c r="T2" s="46" t="s">
        <v>270</v>
      </c>
    </row>
    <row r="3" spans="1:20" ht="15.75" hidden="1" x14ac:dyDescent="0.2">
      <c r="A3" s="20"/>
      <c r="B3" s="21"/>
      <c r="C3" s="21"/>
      <c r="D3" s="41" t="s">
        <v>493</v>
      </c>
      <c r="E3" s="42"/>
      <c r="F3" s="42"/>
      <c r="G3" s="42" t="s">
        <v>490</v>
      </c>
      <c r="H3" s="42" t="s">
        <v>490</v>
      </c>
      <c r="I3" s="42"/>
      <c r="J3" s="42"/>
      <c r="K3" s="43"/>
      <c r="L3" s="43"/>
      <c r="M3" s="43"/>
      <c r="N3" s="43"/>
      <c r="O3" s="43"/>
      <c r="P3" s="43"/>
      <c r="Q3" s="44"/>
      <c r="R3" s="45"/>
      <c r="S3" s="45"/>
      <c r="T3" s="46"/>
    </row>
    <row r="4" spans="1:20" ht="15.75" hidden="1" x14ac:dyDescent="0.2">
      <c r="A4" s="28"/>
      <c r="B4" s="29"/>
      <c r="C4" s="29"/>
      <c r="D4" s="73" t="s">
        <v>494</v>
      </c>
      <c r="E4" s="74"/>
      <c r="F4" s="74"/>
      <c r="G4" s="74" t="s">
        <v>490</v>
      </c>
      <c r="H4" s="74" t="s">
        <v>490</v>
      </c>
      <c r="I4" s="74"/>
      <c r="J4" s="74"/>
      <c r="K4" s="76"/>
      <c r="L4" s="76"/>
      <c r="M4" s="76"/>
      <c r="N4" s="76"/>
      <c r="O4" s="76"/>
      <c r="P4" s="76"/>
      <c r="Q4" s="77"/>
      <c r="R4" s="78"/>
      <c r="S4" s="78"/>
      <c r="T4" s="79"/>
    </row>
    <row r="5" spans="1:20" ht="15.75" x14ac:dyDescent="0.2">
      <c r="A5" s="28"/>
      <c r="B5" s="29"/>
      <c r="C5" s="29"/>
      <c r="D5" s="88" t="s">
        <v>438</v>
      </c>
      <c r="E5" s="75"/>
      <c r="F5" s="74"/>
      <c r="G5" s="74" t="s">
        <v>490</v>
      </c>
      <c r="H5" s="74" t="s">
        <v>490</v>
      </c>
      <c r="I5" s="74"/>
      <c r="J5" s="74"/>
      <c r="K5" s="76">
        <v>1336331</v>
      </c>
      <c r="L5" s="76">
        <v>44001</v>
      </c>
      <c r="M5" s="76">
        <v>1701205</v>
      </c>
      <c r="N5" s="76">
        <v>63290</v>
      </c>
      <c r="O5" s="76">
        <v>1877098</v>
      </c>
      <c r="P5" s="76">
        <v>59421</v>
      </c>
      <c r="Q5" s="77"/>
      <c r="R5" s="78">
        <v>85190</v>
      </c>
      <c r="S5" s="78" t="s">
        <v>276</v>
      </c>
      <c r="T5" s="79"/>
    </row>
    <row r="6" spans="1:20" ht="15.75" x14ac:dyDescent="0.2">
      <c r="A6" s="20"/>
      <c r="B6" s="21"/>
      <c r="C6" s="21"/>
      <c r="D6" s="47" t="s">
        <v>428</v>
      </c>
      <c r="E6" s="48"/>
      <c r="F6" s="42"/>
      <c r="G6" s="42" t="s">
        <v>490</v>
      </c>
      <c r="H6" s="42" t="s">
        <v>490</v>
      </c>
      <c r="I6" s="42"/>
      <c r="J6" s="42"/>
      <c r="K6" s="43">
        <v>4756000</v>
      </c>
      <c r="L6" s="43">
        <v>1881000</v>
      </c>
      <c r="M6" s="43">
        <v>4943336</v>
      </c>
      <c r="N6" s="43">
        <v>-746118</v>
      </c>
      <c r="O6" s="43"/>
      <c r="P6" s="43"/>
      <c r="Q6" s="44" t="s">
        <v>430</v>
      </c>
      <c r="R6" s="49" t="s">
        <v>333</v>
      </c>
      <c r="S6" s="45" t="s">
        <v>429</v>
      </c>
      <c r="T6" s="46"/>
    </row>
    <row r="7" spans="1:20" ht="15.75" x14ac:dyDescent="0.2">
      <c r="A7" s="20"/>
      <c r="B7" s="21"/>
      <c r="C7" s="21"/>
      <c r="D7" s="41" t="s">
        <v>275</v>
      </c>
      <c r="E7" s="42"/>
      <c r="F7" s="42"/>
      <c r="G7" s="42" t="s">
        <v>490</v>
      </c>
      <c r="H7" s="42" t="s">
        <v>490</v>
      </c>
      <c r="I7" s="42"/>
      <c r="J7" s="42"/>
      <c r="K7" s="43"/>
      <c r="L7" s="43"/>
      <c r="M7" s="43">
        <v>5695087</v>
      </c>
      <c r="N7" s="43">
        <v>214990</v>
      </c>
      <c r="O7" s="43">
        <v>5744376</v>
      </c>
      <c r="P7" s="43">
        <v>77743</v>
      </c>
      <c r="Q7" s="44" t="s">
        <v>125</v>
      </c>
      <c r="R7" s="45">
        <v>85190</v>
      </c>
      <c r="S7" s="45" t="s">
        <v>276</v>
      </c>
      <c r="T7" s="46"/>
    </row>
    <row r="8" spans="1:20" ht="15.75" x14ac:dyDescent="0.2">
      <c r="A8" s="28"/>
      <c r="B8" s="21"/>
      <c r="C8" s="21"/>
      <c r="D8" s="41" t="s">
        <v>279</v>
      </c>
      <c r="E8" s="42"/>
      <c r="F8" s="42"/>
      <c r="G8" s="42" t="s">
        <v>490</v>
      </c>
      <c r="H8" s="42" t="s">
        <v>490</v>
      </c>
      <c r="I8" s="42"/>
      <c r="J8" s="42"/>
      <c r="K8" s="43"/>
      <c r="L8" s="43"/>
      <c r="M8" s="43">
        <v>513981</v>
      </c>
      <c r="N8" s="43">
        <v>1114</v>
      </c>
      <c r="O8" s="43">
        <v>672722</v>
      </c>
      <c r="P8" s="43">
        <v>22974</v>
      </c>
      <c r="Q8" s="44"/>
      <c r="R8" s="45">
        <v>71740</v>
      </c>
      <c r="S8" s="45" t="s">
        <v>280</v>
      </c>
      <c r="T8" s="46"/>
    </row>
    <row r="9" spans="1:20" ht="15.75" x14ac:dyDescent="0.2">
      <c r="A9" s="20"/>
      <c r="B9" s="21"/>
      <c r="C9" s="21"/>
      <c r="D9" s="41" t="s">
        <v>264</v>
      </c>
      <c r="E9" s="42" t="s">
        <v>490</v>
      </c>
      <c r="F9" s="42" t="s">
        <v>490</v>
      </c>
      <c r="G9" s="42" t="s">
        <v>490</v>
      </c>
      <c r="H9" s="42" t="s">
        <v>490</v>
      </c>
      <c r="I9" s="42" t="s">
        <v>490</v>
      </c>
      <c r="J9" s="42"/>
      <c r="K9" s="43"/>
      <c r="L9" s="43"/>
      <c r="M9" s="43"/>
      <c r="N9" s="43"/>
      <c r="O9" s="43"/>
      <c r="P9" s="43"/>
      <c r="Q9" s="44"/>
      <c r="R9" s="45">
        <v>9195</v>
      </c>
      <c r="S9" s="45" t="s">
        <v>265</v>
      </c>
      <c r="T9" s="46" t="s">
        <v>400</v>
      </c>
    </row>
    <row r="10" spans="1:20" ht="15.75" x14ac:dyDescent="0.2">
      <c r="A10" s="28"/>
      <c r="B10" s="21"/>
      <c r="C10" s="21"/>
      <c r="D10" s="41" t="s">
        <v>281</v>
      </c>
      <c r="E10" s="42"/>
      <c r="F10" s="42"/>
      <c r="G10" s="42" t="s">
        <v>490</v>
      </c>
      <c r="H10" s="42" t="s">
        <v>490</v>
      </c>
      <c r="I10" s="42"/>
      <c r="J10" s="42"/>
      <c r="K10" s="43">
        <v>5848577</v>
      </c>
      <c r="L10" s="43">
        <v>108737</v>
      </c>
      <c r="M10" s="43">
        <v>6071758</v>
      </c>
      <c r="N10" s="43">
        <v>124809</v>
      </c>
      <c r="O10" s="43">
        <v>6545957</v>
      </c>
      <c r="P10" s="43">
        <v>55504</v>
      </c>
      <c r="Q10" s="44">
        <v>52</v>
      </c>
      <c r="R10" s="45">
        <v>62870</v>
      </c>
      <c r="S10" s="45" t="s">
        <v>282</v>
      </c>
      <c r="T10" s="46"/>
    </row>
    <row r="11" spans="1:20" ht="15.75" x14ac:dyDescent="0.2">
      <c r="A11" s="20"/>
      <c r="B11" s="21"/>
      <c r="C11" s="21"/>
      <c r="D11" s="47" t="s">
        <v>439</v>
      </c>
      <c r="E11" s="48"/>
      <c r="F11" s="42"/>
      <c r="G11" s="42" t="s">
        <v>490</v>
      </c>
      <c r="H11" s="42" t="s">
        <v>490</v>
      </c>
      <c r="I11" s="42"/>
      <c r="J11" s="42"/>
      <c r="K11" s="43"/>
      <c r="L11" s="43"/>
      <c r="M11" s="43">
        <v>4277388</v>
      </c>
      <c r="N11" s="43">
        <v>22746</v>
      </c>
      <c r="O11" s="43">
        <v>4398805</v>
      </c>
      <c r="P11" s="43">
        <v>42869</v>
      </c>
      <c r="Q11" s="44" t="s">
        <v>441</v>
      </c>
      <c r="R11" s="45">
        <v>85700</v>
      </c>
      <c r="S11" s="45" t="s">
        <v>440</v>
      </c>
      <c r="T11" s="46"/>
    </row>
    <row r="12" spans="1:20" ht="15.75" x14ac:dyDescent="0.2">
      <c r="A12" s="20"/>
      <c r="B12" s="21"/>
      <c r="C12" s="21"/>
      <c r="D12" s="41" t="s">
        <v>283</v>
      </c>
      <c r="E12" s="42"/>
      <c r="F12" s="42"/>
      <c r="G12" s="42" t="s">
        <v>490</v>
      </c>
      <c r="H12" s="42" t="s">
        <v>490</v>
      </c>
      <c r="I12" s="42"/>
      <c r="J12" s="42" t="s">
        <v>490</v>
      </c>
      <c r="K12" s="43"/>
      <c r="L12" s="43"/>
      <c r="M12" s="43">
        <v>4403830</v>
      </c>
      <c r="N12" s="43">
        <v>123653</v>
      </c>
      <c r="O12" s="43">
        <v>4497791</v>
      </c>
      <c r="P12" s="43">
        <v>32512</v>
      </c>
      <c r="Q12" s="44"/>
      <c r="R12" s="45">
        <v>80290</v>
      </c>
      <c r="S12" s="45" t="s">
        <v>284</v>
      </c>
      <c r="T12" s="46"/>
    </row>
    <row r="13" spans="1:20" ht="15.75" x14ac:dyDescent="0.2">
      <c r="A13" s="28"/>
      <c r="B13" s="21"/>
      <c r="C13" s="21"/>
      <c r="D13" s="41" t="s">
        <v>285</v>
      </c>
      <c r="E13" s="42"/>
      <c r="F13" s="42"/>
      <c r="G13" s="42" t="s">
        <v>490</v>
      </c>
      <c r="H13" s="42" t="s">
        <v>490</v>
      </c>
      <c r="I13" s="42"/>
      <c r="J13" s="42"/>
      <c r="K13" s="43">
        <v>6079783</v>
      </c>
      <c r="L13" s="43"/>
      <c r="M13" s="43">
        <v>6079783</v>
      </c>
      <c r="N13" s="43">
        <v>14872</v>
      </c>
      <c r="O13" s="43">
        <v>7223799</v>
      </c>
      <c r="P13" s="43">
        <v>167734</v>
      </c>
      <c r="Q13" s="44" t="s">
        <v>113</v>
      </c>
      <c r="R13" s="45">
        <v>87120</v>
      </c>
      <c r="S13" s="45" t="s">
        <v>286</v>
      </c>
      <c r="T13" s="46"/>
    </row>
    <row r="14" spans="1:20" ht="15.75" x14ac:dyDescent="0.2">
      <c r="A14" s="20"/>
      <c r="B14" s="21"/>
      <c r="C14" s="21"/>
      <c r="D14" s="47" t="s">
        <v>442</v>
      </c>
      <c r="E14" s="48"/>
      <c r="F14" s="42"/>
      <c r="G14" s="42" t="s">
        <v>490</v>
      </c>
      <c r="H14" s="42" t="s">
        <v>490</v>
      </c>
      <c r="I14" s="42"/>
      <c r="J14" s="42"/>
      <c r="K14" s="43"/>
      <c r="L14" s="43"/>
      <c r="M14" s="43"/>
      <c r="N14" s="43"/>
      <c r="O14" s="43">
        <v>2672083</v>
      </c>
      <c r="P14" s="43">
        <v>109263</v>
      </c>
      <c r="Q14" s="44">
        <v>26</v>
      </c>
      <c r="R14" s="49" t="s">
        <v>334</v>
      </c>
      <c r="S14" s="45" t="s">
        <v>443</v>
      </c>
      <c r="T14" s="46"/>
    </row>
    <row r="15" spans="1:20" ht="15.75" x14ac:dyDescent="0.2">
      <c r="A15" s="22"/>
      <c r="B15" s="21"/>
      <c r="C15" s="23"/>
      <c r="D15" s="47" t="s">
        <v>287</v>
      </c>
      <c r="E15" s="48"/>
      <c r="F15" s="48"/>
      <c r="G15" s="48" t="s">
        <v>490</v>
      </c>
      <c r="H15" s="48" t="s">
        <v>490</v>
      </c>
      <c r="I15" s="48"/>
      <c r="J15" s="48"/>
      <c r="K15" s="54">
        <v>3715919</v>
      </c>
      <c r="L15" s="54">
        <v>191288</v>
      </c>
      <c r="M15" s="54">
        <v>4319601</v>
      </c>
      <c r="N15" s="54">
        <v>160709</v>
      </c>
      <c r="O15" s="54"/>
      <c r="P15" s="54"/>
      <c r="Q15" s="55"/>
      <c r="R15" s="56">
        <v>7210</v>
      </c>
      <c r="S15" s="57" t="s">
        <v>288</v>
      </c>
      <c r="T15" s="58"/>
    </row>
    <row r="16" spans="1:20" ht="15.75" x14ac:dyDescent="0.2">
      <c r="A16" s="28"/>
      <c r="B16" s="21"/>
      <c r="C16" s="21"/>
      <c r="D16" s="47" t="s">
        <v>431</v>
      </c>
      <c r="E16" s="48"/>
      <c r="F16" s="42"/>
      <c r="G16" s="42" t="s">
        <v>490</v>
      </c>
      <c r="H16" s="42" t="s">
        <v>490</v>
      </c>
      <c r="I16" s="42"/>
      <c r="J16" s="42"/>
      <c r="K16" s="43">
        <v>1142855</v>
      </c>
      <c r="L16" s="43">
        <v>329</v>
      </c>
      <c r="M16" s="43">
        <v>1258764</v>
      </c>
      <c r="N16" s="43">
        <v>-130364</v>
      </c>
      <c r="O16" s="43">
        <v>1085281</v>
      </c>
      <c r="P16" s="43">
        <v>-124564</v>
      </c>
      <c r="Q16" s="44"/>
      <c r="R16" s="45">
        <v>80150</v>
      </c>
      <c r="S16" s="45" t="s">
        <v>432</v>
      </c>
      <c r="T16" s="46"/>
    </row>
    <row r="17" spans="1:20" ht="15.75" x14ac:dyDescent="0.2">
      <c r="A17" s="20"/>
      <c r="B17" s="21"/>
      <c r="C17" s="21"/>
      <c r="D17" s="41" t="s">
        <v>467</v>
      </c>
      <c r="E17" s="42"/>
      <c r="F17" s="42"/>
      <c r="G17" s="42" t="s">
        <v>490</v>
      </c>
      <c r="H17" s="42" t="s">
        <v>490</v>
      </c>
      <c r="I17" s="42"/>
      <c r="J17" s="42"/>
      <c r="K17" s="43"/>
      <c r="L17" s="43"/>
      <c r="M17" s="43"/>
      <c r="N17" s="43"/>
      <c r="O17" s="43">
        <v>13207376</v>
      </c>
      <c r="P17" s="43">
        <v>1130278</v>
      </c>
      <c r="Q17" s="44">
        <v>93</v>
      </c>
      <c r="R17" s="45">
        <v>38260</v>
      </c>
      <c r="S17" s="45" t="s">
        <v>468</v>
      </c>
      <c r="T17" s="46"/>
    </row>
    <row r="18" spans="1:20" ht="15.75" x14ac:dyDescent="0.2">
      <c r="A18" s="22"/>
      <c r="B18" s="21"/>
      <c r="C18" s="23"/>
      <c r="D18" s="47" t="s">
        <v>469</v>
      </c>
      <c r="E18" s="48"/>
      <c r="F18" s="48"/>
      <c r="G18" s="48" t="s">
        <v>490</v>
      </c>
      <c r="H18" s="48" t="s">
        <v>490</v>
      </c>
      <c r="I18" s="48"/>
      <c r="J18" s="48"/>
      <c r="K18" s="54"/>
      <c r="L18" s="54"/>
      <c r="M18" s="54">
        <v>5008328</v>
      </c>
      <c r="N18" s="54"/>
      <c r="O18" s="54">
        <v>5050000</v>
      </c>
      <c r="P18" s="54"/>
      <c r="Q18" s="55">
        <v>70</v>
      </c>
      <c r="R18" s="57">
        <v>84513</v>
      </c>
      <c r="S18" s="57" t="s">
        <v>470</v>
      </c>
      <c r="T18" s="58" t="s">
        <v>365</v>
      </c>
    </row>
    <row r="19" spans="1:20" ht="15.75" x14ac:dyDescent="0.2">
      <c r="A19" s="20" t="s">
        <v>507</v>
      </c>
      <c r="B19" s="23"/>
      <c r="C19" s="21"/>
      <c r="D19" s="41" t="s">
        <v>473</v>
      </c>
      <c r="E19" s="42"/>
      <c r="F19" s="42"/>
      <c r="G19" s="42" t="s">
        <v>490</v>
      </c>
      <c r="H19" s="42" t="s">
        <v>490</v>
      </c>
      <c r="I19" s="42"/>
      <c r="J19" s="42" t="s">
        <v>490</v>
      </c>
      <c r="K19" s="43">
        <v>5425898</v>
      </c>
      <c r="L19" s="43">
        <v>42514</v>
      </c>
      <c r="M19" s="43">
        <v>6164685</v>
      </c>
      <c r="N19" s="43">
        <v>518573</v>
      </c>
      <c r="O19" s="43"/>
      <c r="P19" s="43"/>
      <c r="Q19" s="44">
        <v>38</v>
      </c>
      <c r="R19" s="45">
        <v>70203</v>
      </c>
      <c r="S19" s="45" t="s">
        <v>474</v>
      </c>
      <c r="T19" s="46"/>
    </row>
    <row r="20" spans="1:20" ht="15.75" x14ac:dyDescent="0.2">
      <c r="A20" s="20"/>
      <c r="B20" s="21"/>
      <c r="C20" s="21"/>
      <c r="D20" s="41" t="s">
        <v>478</v>
      </c>
      <c r="E20" s="42"/>
      <c r="F20" s="42"/>
      <c r="G20" s="42" t="s">
        <v>490</v>
      </c>
      <c r="H20" s="42" t="s">
        <v>490</v>
      </c>
      <c r="I20" s="42" t="s">
        <v>490</v>
      </c>
      <c r="J20" s="42" t="s">
        <v>490</v>
      </c>
      <c r="K20" s="43">
        <v>2976000</v>
      </c>
      <c r="L20" s="43">
        <v>375000</v>
      </c>
      <c r="M20" s="43">
        <v>3248000</v>
      </c>
      <c r="N20" s="43">
        <v>390000</v>
      </c>
      <c r="O20" s="43">
        <v>3817000</v>
      </c>
      <c r="P20" s="43">
        <v>810000</v>
      </c>
      <c r="Q20" s="44">
        <v>63</v>
      </c>
      <c r="R20" s="45">
        <v>4630</v>
      </c>
      <c r="S20" s="45" t="s">
        <v>479</v>
      </c>
      <c r="T20" s="46" t="s">
        <v>270</v>
      </c>
    </row>
    <row r="21" spans="1:20" ht="15.75" x14ac:dyDescent="0.2">
      <c r="A21" s="22"/>
      <c r="B21" s="21"/>
      <c r="C21" s="23"/>
      <c r="D21" s="47" t="s">
        <v>480</v>
      </c>
      <c r="E21" s="48" t="s">
        <v>490</v>
      </c>
      <c r="F21" s="48" t="s">
        <v>490</v>
      </c>
      <c r="G21" s="48" t="s">
        <v>490</v>
      </c>
      <c r="H21" s="48" t="s">
        <v>490</v>
      </c>
      <c r="I21" s="48"/>
      <c r="J21" s="48"/>
      <c r="K21" s="54"/>
      <c r="L21" s="54"/>
      <c r="M21" s="54"/>
      <c r="N21" s="54"/>
      <c r="O21" s="54"/>
      <c r="P21" s="54"/>
      <c r="Q21" s="55"/>
      <c r="R21" s="57">
        <v>17465</v>
      </c>
      <c r="S21" s="57" t="s">
        <v>481</v>
      </c>
      <c r="T21" s="58" t="s">
        <v>400</v>
      </c>
    </row>
    <row r="22" spans="1:20" ht="15.75" x14ac:dyDescent="0.2">
      <c r="A22" s="20"/>
      <c r="B22" s="21"/>
      <c r="C22" s="21"/>
      <c r="D22" s="41" t="s">
        <v>484</v>
      </c>
      <c r="E22" s="42"/>
      <c r="F22" s="42"/>
      <c r="G22" s="42" t="s">
        <v>490</v>
      </c>
      <c r="H22" s="42" t="s">
        <v>490</v>
      </c>
      <c r="I22" s="42"/>
      <c r="J22" s="42"/>
      <c r="K22" s="43">
        <v>10084000</v>
      </c>
      <c r="L22" s="43">
        <v>-2851000</v>
      </c>
      <c r="M22" s="43" t="s">
        <v>126</v>
      </c>
      <c r="N22" s="65" t="s">
        <v>336</v>
      </c>
      <c r="O22" s="43"/>
      <c r="P22" s="43"/>
      <c r="Q22" s="44"/>
      <c r="R22" s="45">
        <v>27330</v>
      </c>
      <c r="S22" s="45" t="s">
        <v>485</v>
      </c>
      <c r="T22" s="46"/>
    </row>
    <row r="23" spans="1:20" ht="15.75" x14ac:dyDescent="0.2">
      <c r="A23" s="20" t="s">
        <v>511</v>
      </c>
      <c r="B23" s="23"/>
      <c r="C23" s="21"/>
      <c r="D23" s="41" t="s">
        <v>0</v>
      </c>
      <c r="E23" s="42"/>
      <c r="F23" s="42"/>
      <c r="G23" s="42" t="s">
        <v>490</v>
      </c>
      <c r="H23" s="42" t="s">
        <v>490</v>
      </c>
      <c r="I23" s="42"/>
      <c r="J23" s="42"/>
      <c r="K23" s="43">
        <v>5513051</v>
      </c>
      <c r="L23" s="43">
        <v>67734</v>
      </c>
      <c r="M23" s="43">
        <v>5968214</v>
      </c>
      <c r="N23" s="43">
        <v>47019</v>
      </c>
      <c r="O23" s="43">
        <v>6460009</v>
      </c>
      <c r="P23" s="43">
        <v>3552</v>
      </c>
      <c r="Q23" s="44">
        <v>41</v>
      </c>
      <c r="R23" s="45">
        <v>62310</v>
      </c>
      <c r="S23" s="45" t="s">
        <v>1</v>
      </c>
      <c r="T23" s="46"/>
    </row>
    <row r="24" spans="1:20" ht="15.75" x14ac:dyDescent="0.2">
      <c r="A24" s="20" t="s">
        <v>507</v>
      </c>
      <c r="B24" s="21"/>
      <c r="C24" s="21"/>
      <c r="D24" s="47" t="s">
        <v>242</v>
      </c>
      <c r="E24" s="48"/>
      <c r="F24" s="42"/>
      <c r="G24" s="42" t="s">
        <v>490</v>
      </c>
      <c r="H24" s="42" t="s">
        <v>490</v>
      </c>
      <c r="I24" s="42"/>
      <c r="J24" s="42"/>
      <c r="K24" s="43"/>
      <c r="L24" s="43"/>
      <c r="M24" s="43">
        <v>3421474</v>
      </c>
      <c r="N24" s="43">
        <v>76705</v>
      </c>
      <c r="O24" s="43">
        <v>4648497</v>
      </c>
      <c r="P24" s="43">
        <v>199712</v>
      </c>
      <c r="Q24" s="44">
        <v>44</v>
      </c>
      <c r="R24" s="49" t="s">
        <v>335</v>
      </c>
      <c r="S24" s="45" t="s">
        <v>466</v>
      </c>
      <c r="T24" s="46"/>
    </row>
    <row r="25" spans="1:20" ht="15.75" x14ac:dyDescent="0.2">
      <c r="A25" s="20"/>
      <c r="B25" s="21"/>
      <c r="C25" s="21"/>
      <c r="D25" s="41" t="s">
        <v>6</v>
      </c>
      <c r="E25" s="42"/>
      <c r="F25" s="42"/>
      <c r="G25" s="42" t="s">
        <v>490</v>
      </c>
      <c r="H25" s="42" t="s">
        <v>490</v>
      </c>
      <c r="I25" s="42" t="s">
        <v>490</v>
      </c>
      <c r="J25" s="42"/>
      <c r="K25" s="43">
        <v>8300000</v>
      </c>
      <c r="L25" s="43"/>
      <c r="M25" s="43">
        <v>8350000</v>
      </c>
      <c r="N25" s="43"/>
      <c r="O25" s="43">
        <v>8400000</v>
      </c>
      <c r="P25" s="43"/>
      <c r="Q25" s="44">
        <v>50</v>
      </c>
      <c r="R25" s="45">
        <v>77652</v>
      </c>
      <c r="S25" s="45" t="s">
        <v>7</v>
      </c>
      <c r="T25" s="46" t="s">
        <v>365</v>
      </c>
    </row>
    <row r="26" spans="1:20" ht="15.75" x14ac:dyDescent="0.2">
      <c r="A26" s="20"/>
      <c r="B26" s="21"/>
      <c r="C26" s="21"/>
      <c r="D26" s="47" t="s">
        <v>452</v>
      </c>
      <c r="E26" s="48"/>
      <c r="F26" s="42"/>
      <c r="G26" s="42" t="s">
        <v>490</v>
      </c>
      <c r="H26" s="42" t="s">
        <v>490</v>
      </c>
      <c r="I26" s="42"/>
      <c r="J26" s="42"/>
      <c r="K26" s="43">
        <v>2910053</v>
      </c>
      <c r="L26" s="43">
        <v>45192</v>
      </c>
      <c r="M26" s="43">
        <v>3409528</v>
      </c>
      <c r="N26" s="43">
        <v>66108</v>
      </c>
      <c r="O26" s="43"/>
      <c r="P26" s="43"/>
      <c r="Q26" s="44" t="s">
        <v>454</v>
      </c>
      <c r="R26" s="45">
        <v>76210</v>
      </c>
      <c r="S26" s="45" t="s">
        <v>453</v>
      </c>
      <c r="T26" s="46"/>
    </row>
    <row r="27" spans="1:20" ht="15.75" x14ac:dyDescent="0.25">
      <c r="A27" s="24"/>
      <c r="B27" s="25"/>
      <c r="C27" s="25"/>
      <c r="D27" s="47" t="s">
        <v>300</v>
      </c>
      <c r="E27" s="48"/>
      <c r="F27" s="48"/>
      <c r="G27" s="48" t="s">
        <v>490</v>
      </c>
      <c r="H27" s="48" t="s">
        <v>490</v>
      </c>
      <c r="I27" s="48"/>
      <c r="J27" s="48"/>
      <c r="K27" s="54"/>
      <c r="L27" s="54"/>
      <c r="M27" s="54">
        <v>1259642</v>
      </c>
      <c r="N27" s="54">
        <v>259910</v>
      </c>
      <c r="O27" s="54">
        <v>1360646</v>
      </c>
      <c r="P27" s="54">
        <v>202871</v>
      </c>
      <c r="Q27" s="55"/>
      <c r="R27" s="57">
        <v>26400</v>
      </c>
      <c r="S27" s="57" t="s">
        <v>301</v>
      </c>
      <c r="T27" s="58"/>
    </row>
    <row r="28" spans="1:20" ht="15.75" x14ac:dyDescent="0.2">
      <c r="A28" s="22" t="s">
        <v>506</v>
      </c>
      <c r="B28" s="23"/>
      <c r="C28" s="23"/>
      <c r="D28" s="41" t="s">
        <v>266</v>
      </c>
      <c r="E28" s="42"/>
      <c r="F28" s="42"/>
      <c r="G28" s="42" t="s">
        <v>490</v>
      </c>
      <c r="H28" s="42" t="s">
        <v>490</v>
      </c>
      <c r="I28" s="42"/>
      <c r="J28" s="42"/>
      <c r="K28" s="43">
        <v>2966043</v>
      </c>
      <c r="L28" s="43">
        <v>120440</v>
      </c>
      <c r="M28" s="43">
        <v>3638485</v>
      </c>
      <c r="N28" s="43">
        <v>-11047</v>
      </c>
      <c r="O28" s="43"/>
      <c r="P28" s="43"/>
      <c r="Q28" s="44">
        <v>42</v>
      </c>
      <c r="R28" s="45">
        <v>81000</v>
      </c>
      <c r="S28" s="45" t="s">
        <v>267</v>
      </c>
      <c r="T28" s="46"/>
    </row>
    <row r="29" spans="1:20" ht="15.75" x14ac:dyDescent="0.2">
      <c r="A29" s="20"/>
      <c r="B29" s="21"/>
      <c r="C29" s="21"/>
      <c r="D29" s="41" t="s">
        <v>394</v>
      </c>
      <c r="E29" s="42"/>
      <c r="F29" s="42"/>
      <c r="G29" s="42" t="s">
        <v>490</v>
      </c>
      <c r="H29" s="42" t="s">
        <v>490</v>
      </c>
      <c r="I29" s="42"/>
      <c r="J29" s="42" t="s">
        <v>490</v>
      </c>
      <c r="K29" s="43">
        <v>20162976</v>
      </c>
      <c r="L29" s="43">
        <v>751035</v>
      </c>
      <c r="M29" s="43">
        <v>24003000</v>
      </c>
      <c r="N29" s="43">
        <v>1201000</v>
      </c>
      <c r="O29" s="43">
        <v>25310418</v>
      </c>
      <c r="P29" s="43">
        <v>-660725</v>
      </c>
      <c r="Q29" s="44" t="s">
        <v>115</v>
      </c>
      <c r="R29" s="45">
        <v>29411</v>
      </c>
      <c r="S29" s="45" t="s">
        <v>395</v>
      </c>
      <c r="T29" s="46"/>
    </row>
    <row r="30" spans="1:20" ht="15.75" x14ac:dyDescent="0.2">
      <c r="A30" s="20"/>
      <c r="B30" s="21"/>
      <c r="C30" s="21"/>
      <c r="D30" s="47" t="s">
        <v>425</v>
      </c>
      <c r="E30" s="48"/>
      <c r="F30" s="42"/>
      <c r="G30" s="42" t="s">
        <v>490</v>
      </c>
      <c r="H30" s="42" t="s">
        <v>490</v>
      </c>
      <c r="I30" s="42"/>
      <c r="J30" s="42"/>
      <c r="K30" s="43">
        <v>1353876</v>
      </c>
      <c r="L30" s="43">
        <v>114722</v>
      </c>
      <c r="M30" s="43">
        <v>1373894</v>
      </c>
      <c r="N30" s="43">
        <v>75859</v>
      </c>
      <c r="O30" s="43">
        <v>1391876</v>
      </c>
      <c r="P30" s="43">
        <v>83690</v>
      </c>
      <c r="Q30" s="44" t="s">
        <v>427</v>
      </c>
      <c r="R30" s="49" t="s">
        <v>332</v>
      </c>
      <c r="S30" s="45" t="s">
        <v>426</v>
      </c>
      <c r="T30" s="46"/>
    </row>
    <row r="31" spans="1:20" ht="15.75" x14ac:dyDescent="0.2">
      <c r="A31" s="20"/>
      <c r="B31" s="21"/>
      <c r="C31" s="21"/>
      <c r="D31" s="41" t="s">
        <v>304</v>
      </c>
      <c r="E31" s="42"/>
      <c r="F31" s="42"/>
      <c r="G31" s="42" t="s">
        <v>490</v>
      </c>
      <c r="H31" s="42" t="s">
        <v>490</v>
      </c>
      <c r="I31" s="42"/>
      <c r="J31" s="42"/>
      <c r="K31" s="43"/>
      <c r="L31" s="43"/>
      <c r="M31" s="43">
        <v>7749576</v>
      </c>
      <c r="N31" s="43">
        <v>192799</v>
      </c>
      <c r="O31" s="43">
        <v>7898869</v>
      </c>
      <c r="P31" s="43">
        <v>191799</v>
      </c>
      <c r="Q31" s="44" t="s">
        <v>111</v>
      </c>
      <c r="R31" s="45">
        <v>86330</v>
      </c>
      <c r="S31" s="45" t="s">
        <v>305</v>
      </c>
      <c r="T31" s="46"/>
    </row>
    <row r="32" spans="1:20" ht="15.75" x14ac:dyDescent="0.2">
      <c r="A32" s="20"/>
      <c r="B32" s="21"/>
      <c r="C32" s="21"/>
      <c r="D32" s="41" t="s">
        <v>306</v>
      </c>
      <c r="E32" s="42"/>
      <c r="F32" s="42"/>
      <c r="G32" s="42" t="s">
        <v>490</v>
      </c>
      <c r="H32" s="42" t="s">
        <v>490</v>
      </c>
      <c r="I32" s="42" t="s">
        <v>490</v>
      </c>
      <c r="J32" s="42"/>
      <c r="K32" s="43"/>
      <c r="L32" s="43"/>
      <c r="M32" s="43">
        <v>20238260</v>
      </c>
      <c r="N32" s="43">
        <v>200320</v>
      </c>
      <c r="O32" s="43">
        <v>23060000</v>
      </c>
      <c r="P32" s="43"/>
      <c r="Q32" s="44">
        <v>129</v>
      </c>
      <c r="R32" s="45">
        <v>22550</v>
      </c>
      <c r="S32" s="45" t="s">
        <v>243</v>
      </c>
      <c r="T32" s="46"/>
    </row>
    <row r="33" spans="1:20" ht="15.75" x14ac:dyDescent="0.2">
      <c r="A33" s="20"/>
      <c r="B33" s="21"/>
      <c r="C33" s="21"/>
      <c r="D33" s="47" t="s">
        <v>250</v>
      </c>
      <c r="E33" s="48" t="s">
        <v>490</v>
      </c>
      <c r="F33" s="42"/>
      <c r="G33" s="42" t="s">
        <v>490</v>
      </c>
      <c r="H33" s="42" t="s">
        <v>490</v>
      </c>
      <c r="I33" s="42"/>
      <c r="J33" s="42"/>
      <c r="K33" s="43"/>
      <c r="L33" s="43"/>
      <c r="M33" s="43"/>
      <c r="N33" s="43"/>
      <c r="O33" s="43"/>
      <c r="P33" s="43"/>
      <c r="Q33" s="44"/>
      <c r="R33" s="45"/>
      <c r="S33" s="45"/>
      <c r="T33" s="46"/>
    </row>
    <row r="34" spans="1:20" ht="15.75" hidden="1" x14ac:dyDescent="0.2">
      <c r="A34" s="20"/>
      <c r="B34" s="21"/>
      <c r="C34" s="21"/>
      <c r="D34" s="41" t="s">
        <v>307</v>
      </c>
      <c r="E34" s="42"/>
      <c r="F34" s="42"/>
      <c r="G34" s="42" t="s">
        <v>490</v>
      </c>
      <c r="H34" s="42" t="s">
        <v>490</v>
      </c>
      <c r="I34" s="42"/>
      <c r="J34" s="42"/>
      <c r="K34" s="43"/>
      <c r="L34" s="43"/>
      <c r="M34" s="43"/>
      <c r="N34" s="43"/>
      <c r="O34" s="43"/>
      <c r="P34" s="43"/>
      <c r="Q34" s="44"/>
      <c r="R34" s="45">
        <v>67520</v>
      </c>
      <c r="S34" s="45" t="s">
        <v>308</v>
      </c>
      <c r="T34" s="46"/>
    </row>
    <row r="35" spans="1:20" ht="15.75" x14ac:dyDescent="0.2">
      <c r="A35" s="20"/>
      <c r="B35" s="21"/>
      <c r="C35" s="21"/>
      <c r="D35" s="41" t="s">
        <v>273</v>
      </c>
      <c r="E35" s="42"/>
      <c r="F35" s="42" t="s">
        <v>490</v>
      </c>
      <c r="G35" s="42" t="s">
        <v>490</v>
      </c>
      <c r="H35" s="42"/>
      <c r="I35" s="42"/>
      <c r="J35" s="42"/>
      <c r="K35" s="43"/>
      <c r="L35" s="43"/>
      <c r="M35" s="43">
        <v>38000000</v>
      </c>
      <c r="N35" s="43"/>
      <c r="O35" s="43"/>
      <c r="P35" s="43"/>
      <c r="Q35" s="44">
        <v>230</v>
      </c>
      <c r="R35" s="45">
        <v>49193</v>
      </c>
      <c r="S35" s="45" t="s">
        <v>274</v>
      </c>
      <c r="T35" s="46" t="s">
        <v>365</v>
      </c>
    </row>
    <row r="36" spans="1:20" ht="15.75" x14ac:dyDescent="0.2">
      <c r="A36" s="20" t="s">
        <v>511</v>
      </c>
      <c r="B36" s="21"/>
      <c r="C36" s="21"/>
      <c r="D36" s="47" t="s">
        <v>510</v>
      </c>
      <c r="E36" s="48"/>
      <c r="F36" s="42"/>
      <c r="G36" s="42" t="s">
        <v>490</v>
      </c>
      <c r="H36" s="42"/>
      <c r="I36" s="42"/>
      <c r="J36" s="42"/>
      <c r="K36" s="43">
        <v>1653759</v>
      </c>
      <c r="L36" s="43">
        <v>-193600</v>
      </c>
      <c r="M36" s="43">
        <v>1682342</v>
      </c>
      <c r="N36" s="43">
        <v>-49106</v>
      </c>
      <c r="O36" s="43">
        <v>1971291</v>
      </c>
      <c r="P36" s="43">
        <v>2414</v>
      </c>
      <c r="Q36" s="44">
        <v>14</v>
      </c>
      <c r="R36" s="45">
        <v>62310</v>
      </c>
      <c r="S36" s="45" t="s">
        <v>1</v>
      </c>
      <c r="T36" s="46"/>
    </row>
    <row r="37" spans="1:20" ht="15.75" x14ac:dyDescent="0.2">
      <c r="A37" s="20" t="s">
        <v>508</v>
      </c>
      <c r="B37" s="21"/>
      <c r="C37" s="21"/>
      <c r="D37" s="47" t="s">
        <v>514</v>
      </c>
      <c r="E37" s="48" t="s">
        <v>490</v>
      </c>
      <c r="F37" s="42" t="s">
        <v>490</v>
      </c>
      <c r="G37" s="42" t="s">
        <v>490</v>
      </c>
      <c r="H37" s="42"/>
      <c r="I37" s="42"/>
      <c r="J37" s="42"/>
      <c r="K37" s="43">
        <v>15036000</v>
      </c>
      <c r="L37" s="43">
        <v>197326</v>
      </c>
      <c r="M37" s="43">
        <v>15070000</v>
      </c>
      <c r="N37" s="43">
        <v>411384</v>
      </c>
      <c r="O37" s="43">
        <v>16007000</v>
      </c>
      <c r="P37" s="43">
        <v>569692</v>
      </c>
      <c r="Q37" s="44">
        <v>102</v>
      </c>
      <c r="R37" s="49">
        <v>35590</v>
      </c>
      <c r="S37" s="45" t="s">
        <v>515</v>
      </c>
      <c r="T37" s="46"/>
    </row>
    <row r="38" spans="1:20" ht="15.75" x14ac:dyDescent="0.2">
      <c r="A38" s="20"/>
      <c r="B38" s="21"/>
      <c r="C38" s="21"/>
      <c r="D38" s="41" t="s">
        <v>476</v>
      </c>
      <c r="E38" s="42" t="s">
        <v>490</v>
      </c>
      <c r="F38" s="42" t="s">
        <v>490</v>
      </c>
      <c r="G38" s="42" t="s">
        <v>490</v>
      </c>
      <c r="H38" s="42"/>
      <c r="I38" s="42" t="s">
        <v>490</v>
      </c>
      <c r="J38" s="42" t="s">
        <v>490</v>
      </c>
      <c r="K38" s="43"/>
      <c r="L38" s="43"/>
      <c r="M38" s="43">
        <v>8540858</v>
      </c>
      <c r="N38" s="43">
        <v>46325</v>
      </c>
      <c r="O38" s="43">
        <v>7902016</v>
      </c>
      <c r="P38" s="43">
        <v>47783</v>
      </c>
      <c r="Q38" s="44" t="s">
        <v>107</v>
      </c>
      <c r="R38" s="45">
        <v>41008</v>
      </c>
      <c r="S38" s="45" t="s">
        <v>477</v>
      </c>
      <c r="T38" s="46"/>
    </row>
    <row r="39" spans="1:20" ht="15.75" hidden="1" x14ac:dyDescent="0.2">
      <c r="A39" s="20"/>
      <c r="B39" s="21"/>
      <c r="C39" s="21"/>
      <c r="D39" s="41" t="s">
        <v>482</v>
      </c>
      <c r="E39" s="42"/>
      <c r="F39" s="42"/>
      <c r="G39" s="42" t="s">
        <v>490</v>
      </c>
      <c r="H39" s="42"/>
      <c r="I39" s="42"/>
      <c r="J39" s="42"/>
      <c r="K39" s="43"/>
      <c r="L39" s="43"/>
      <c r="M39" s="43"/>
      <c r="N39" s="43"/>
      <c r="O39" s="43"/>
      <c r="P39" s="43"/>
      <c r="Q39" s="44"/>
      <c r="R39" s="45">
        <v>49424</v>
      </c>
      <c r="S39" s="45" t="s">
        <v>483</v>
      </c>
      <c r="T39" s="46" t="s">
        <v>365</v>
      </c>
    </row>
    <row r="40" spans="1:20" ht="15.75" x14ac:dyDescent="0.2">
      <c r="A40" s="20"/>
      <c r="B40" s="21"/>
      <c r="C40" s="21"/>
      <c r="D40" s="41" t="s">
        <v>4</v>
      </c>
      <c r="E40" s="42"/>
      <c r="F40" s="42"/>
      <c r="G40" s="42" t="s">
        <v>490</v>
      </c>
      <c r="H40" s="42"/>
      <c r="I40" s="42" t="s">
        <v>490</v>
      </c>
      <c r="J40" s="42"/>
      <c r="K40" s="43">
        <v>166140</v>
      </c>
      <c r="L40" s="43">
        <v>-540170</v>
      </c>
      <c r="M40" s="43">
        <v>11046327</v>
      </c>
      <c r="N40" s="43">
        <v>53128</v>
      </c>
      <c r="O40" s="43">
        <v>10203416</v>
      </c>
      <c r="P40" s="43">
        <v>-543712</v>
      </c>
      <c r="Q40" s="44" t="s">
        <v>109</v>
      </c>
      <c r="R40" s="45">
        <v>25510</v>
      </c>
      <c r="S40" s="45" t="s">
        <v>5</v>
      </c>
      <c r="T40" s="46"/>
    </row>
    <row r="41" spans="1:20" ht="15.75" hidden="1" x14ac:dyDescent="0.2">
      <c r="A41" s="20"/>
      <c r="B41" s="21"/>
      <c r="C41" s="21"/>
      <c r="D41" s="41" t="s">
        <v>302</v>
      </c>
      <c r="E41" s="42"/>
      <c r="F41" s="42"/>
      <c r="G41" s="42" t="s">
        <v>490</v>
      </c>
      <c r="H41" s="42"/>
      <c r="I41" s="42" t="s">
        <v>490</v>
      </c>
      <c r="J41" s="42"/>
      <c r="K41" s="43"/>
      <c r="L41" s="43"/>
      <c r="M41" s="43"/>
      <c r="N41" s="43"/>
      <c r="O41" s="43"/>
      <c r="P41" s="43"/>
      <c r="Q41" s="44"/>
      <c r="R41" s="45">
        <v>8850</v>
      </c>
      <c r="S41" s="45" t="s">
        <v>303</v>
      </c>
      <c r="T41" s="46" t="s">
        <v>347</v>
      </c>
    </row>
    <row r="42" spans="1:20" ht="15.75" hidden="1" x14ac:dyDescent="0.2">
      <c r="A42" s="20"/>
      <c r="B42" s="21"/>
      <c r="C42" s="21"/>
      <c r="D42" s="41" t="s">
        <v>491</v>
      </c>
      <c r="E42" s="42"/>
      <c r="F42" s="42" t="s">
        <v>490</v>
      </c>
      <c r="G42" s="42"/>
      <c r="H42" s="42" t="s">
        <v>490</v>
      </c>
      <c r="I42" s="42"/>
      <c r="J42" s="42" t="s">
        <v>490</v>
      </c>
      <c r="K42" s="43"/>
      <c r="L42" s="43"/>
      <c r="M42" s="43"/>
      <c r="N42" s="43"/>
      <c r="O42" s="43"/>
      <c r="P42" s="43"/>
      <c r="Q42" s="44"/>
      <c r="R42" s="45"/>
      <c r="S42" s="45"/>
      <c r="T42" s="46"/>
    </row>
    <row r="43" spans="1:20" ht="15.75" x14ac:dyDescent="0.2">
      <c r="A43" s="20"/>
      <c r="B43" s="21"/>
      <c r="C43" s="21"/>
      <c r="D43" s="41" t="s">
        <v>492</v>
      </c>
      <c r="E43" s="42"/>
      <c r="F43" s="42"/>
      <c r="G43" s="42"/>
      <c r="H43" s="42" t="s">
        <v>490</v>
      </c>
      <c r="I43" s="42"/>
      <c r="J43" s="42"/>
      <c r="K43" s="43"/>
      <c r="L43" s="43"/>
      <c r="M43" s="43"/>
      <c r="N43" s="43"/>
      <c r="O43" s="43"/>
      <c r="P43" s="43"/>
      <c r="Q43" s="44"/>
      <c r="R43" s="45"/>
      <c r="S43" s="45"/>
      <c r="T43" s="46"/>
    </row>
    <row r="44" spans="1:20" ht="15.75" x14ac:dyDescent="0.2">
      <c r="A44" s="20"/>
      <c r="B44" s="21"/>
      <c r="C44" s="21"/>
      <c r="D44" s="41" t="s">
        <v>366</v>
      </c>
      <c r="E44" s="42"/>
      <c r="F44" s="42"/>
      <c r="G44" s="42"/>
      <c r="H44" s="42" t="s">
        <v>490</v>
      </c>
      <c r="I44" s="42"/>
      <c r="J44" s="42"/>
      <c r="K44" s="43">
        <v>6280430</v>
      </c>
      <c r="L44" s="43">
        <v>42467</v>
      </c>
      <c r="M44" s="43">
        <v>6555732</v>
      </c>
      <c r="N44" s="43">
        <v>19718</v>
      </c>
      <c r="O44" s="43">
        <v>7112000</v>
      </c>
      <c r="P44" s="43">
        <v>-36000</v>
      </c>
      <c r="Q44" s="44">
        <v>36</v>
      </c>
      <c r="R44" s="45">
        <v>28312</v>
      </c>
      <c r="S44" s="45" t="s">
        <v>367</v>
      </c>
      <c r="T44" s="46"/>
    </row>
    <row r="45" spans="1:20" ht="15.75" x14ac:dyDescent="0.25">
      <c r="A45" s="20" t="s">
        <v>507</v>
      </c>
      <c r="B45" s="21"/>
      <c r="C45" s="21"/>
      <c r="D45" s="21" t="s">
        <v>495</v>
      </c>
      <c r="E45" s="59"/>
      <c r="F45" s="60"/>
      <c r="G45" s="60"/>
      <c r="H45" s="59" t="s">
        <v>490</v>
      </c>
      <c r="I45" s="59"/>
      <c r="J45" s="59" t="s">
        <v>490</v>
      </c>
      <c r="K45" s="61"/>
      <c r="L45" s="61"/>
      <c r="M45" s="61">
        <v>3444083</v>
      </c>
      <c r="N45" s="61">
        <v>56908</v>
      </c>
      <c r="O45" s="61">
        <v>3843385</v>
      </c>
      <c r="P45" s="61">
        <v>30408</v>
      </c>
      <c r="Q45" s="62">
        <v>47</v>
      </c>
      <c r="R45" s="81"/>
      <c r="S45" s="81"/>
      <c r="T45" s="63"/>
    </row>
    <row r="46" spans="1:20" ht="15.75" x14ac:dyDescent="0.2">
      <c r="A46" s="20"/>
      <c r="B46" s="21"/>
      <c r="C46" s="21"/>
      <c r="D46" s="41" t="s">
        <v>368</v>
      </c>
      <c r="E46" s="42"/>
      <c r="F46" s="42"/>
      <c r="G46" s="42"/>
      <c r="H46" s="42" t="s">
        <v>490</v>
      </c>
      <c r="I46" s="42"/>
      <c r="J46" s="42" t="s">
        <v>490</v>
      </c>
      <c r="K46" s="43">
        <v>492476</v>
      </c>
      <c r="L46" s="43">
        <v>-47853</v>
      </c>
      <c r="M46" s="43">
        <v>546865</v>
      </c>
      <c r="N46" s="43">
        <v>12453</v>
      </c>
      <c r="O46" s="43">
        <v>501962</v>
      </c>
      <c r="P46" s="43">
        <v>-52963</v>
      </c>
      <c r="Q46" s="44" t="s">
        <v>112</v>
      </c>
      <c r="R46" s="45">
        <v>71170</v>
      </c>
      <c r="S46" s="45" t="s">
        <v>369</v>
      </c>
      <c r="T46" s="46"/>
    </row>
    <row r="47" spans="1:20" ht="15.75" hidden="1" x14ac:dyDescent="0.25">
      <c r="A47" s="20"/>
      <c r="B47" s="21"/>
      <c r="C47" s="21"/>
      <c r="D47" s="21" t="s">
        <v>497</v>
      </c>
      <c r="E47" s="59"/>
      <c r="F47" s="60"/>
      <c r="G47" s="60"/>
      <c r="H47" s="59" t="s">
        <v>490</v>
      </c>
      <c r="I47" s="59"/>
      <c r="J47" s="59" t="s">
        <v>490</v>
      </c>
      <c r="K47" s="61"/>
      <c r="L47" s="61"/>
      <c r="M47" s="61"/>
      <c r="N47" s="61"/>
      <c r="O47" s="61"/>
      <c r="P47" s="61"/>
      <c r="Q47" s="62"/>
      <c r="R47" s="81"/>
      <c r="S47" s="81"/>
      <c r="T47" s="63"/>
    </row>
    <row r="48" spans="1:20" ht="15.75" x14ac:dyDescent="0.2">
      <c r="A48" s="20"/>
      <c r="B48" s="21"/>
      <c r="C48" s="21"/>
      <c r="D48" s="41" t="s">
        <v>372</v>
      </c>
      <c r="E48" s="42"/>
      <c r="F48" s="42"/>
      <c r="G48" s="42"/>
      <c r="H48" s="42" t="s">
        <v>490</v>
      </c>
      <c r="I48" s="42" t="s">
        <v>490</v>
      </c>
      <c r="J48" s="42"/>
      <c r="K48" s="43">
        <v>5608138</v>
      </c>
      <c r="L48" s="43">
        <v>34682</v>
      </c>
      <c r="M48" s="43">
        <v>6200000</v>
      </c>
      <c r="N48" s="43"/>
      <c r="O48" s="43">
        <v>6450000</v>
      </c>
      <c r="P48" s="43"/>
      <c r="Q48" s="44">
        <v>45</v>
      </c>
      <c r="R48" s="45">
        <v>35150</v>
      </c>
      <c r="S48" s="45" t="s">
        <v>373</v>
      </c>
      <c r="T48" s="46"/>
    </row>
    <row r="49" spans="1:20" ht="15.75" x14ac:dyDescent="0.2">
      <c r="A49" s="20"/>
      <c r="B49" s="21"/>
      <c r="C49" s="21"/>
      <c r="D49" s="47" t="s">
        <v>436</v>
      </c>
      <c r="E49" s="48"/>
      <c r="F49" s="42"/>
      <c r="G49" s="42"/>
      <c r="H49" s="42" t="s">
        <v>490</v>
      </c>
      <c r="I49" s="42"/>
      <c r="J49" s="42" t="s">
        <v>490</v>
      </c>
      <c r="K49" s="43"/>
      <c r="L49" s="43"/>
      <c r="M49" s="43">
        <v>2989722</v>
      </c>
      <c r="N49" s="43">
        <v>568</v>
      </c>
      <c r="O49" s="43">
        <v>3262653</v>
      </c>
      <c r="P49" s="43">
        <v>12359</v>
      </c>
      <c r="Q49" s="44"/>
      <c r="R49" s="45">
        <v>50600</v>
      </c>
      <c r="S49" s="45" t="s">
        <v>437</v>
      </c>
      <c r="T49" s="46"/>
    </row>
    <row r="50" spans="1:20" ht="15.75" x14ac:dyDescent="0.2">
      <c r="A50" s="20"/>
      <c r="B50" s="21"/>
      <c r="C50" s="21"/>
      <c r="D50" s="47" t="s">
        <v>433</v>
      </c>
      <c r="E50" s="48"/>
      <c r="F50" s="42"/>
      <c r="G50" s="42"/>
      <c r="H50" s="42" t="s">
        <v>490</v>
      </c>
      <c r="I50" s="42"/>
      <c r="J50" s="42"/>
      <c r="K50" s="43">
        <v>1403688</v>
      </c>
      <c r="L50" s="43">
        <v>175191</v>
      </c>
      <c r="M50" s="43">
        <v>1498411</v>
      </c>
      <c r="N50" s="43">
        <v>-4166</v>
      </c>
      <c r="O50" s="43">
        <v>1403688</v>
      </c>
      <c r="P50" s="43">
        <v>-1079</v>
      </c>
      <c r="Q50" s="44" t="s">
        <v>435</v>
      </c>
      <c r="R50" s="45">
        <v>59360</v>
      </c>
      <c r="S50" s="45" t="s">
        <v>434</v>
      </c>
      <c r="T50" s="46"/>
    </row>
    <row r="51" spans="1:20" ht="15.75" x14ac:dyDescent="0.2">
      <c r="A51" s="20"/>
      <c r="B51" s="21"/>
      <c r="C51" s="21"/>
      <c r="D51" s="47" t="s">
        <v>450</v>
      </c>
      <c r="E51" s="48"/>
      <c r="F51" s="42"/>
      <c r="G51" s="42"/>
      <c r="H51" s="42" t="s">
        <v>490</v>
      </c>
      <c r="I51" s="42"/>
      <c r="J51" s="42"/>
      <c r="K51" s="43"/>
      <c r="L51" s="43">
        <v>6749</v>
      </c>
      <c r="M51" s="43"/>
      <c r="N51" s="43"/>
      <c r="O51" s="43"/>
      <c r="P51" s="43"/>
      <c r="Q51" s="44">
        <v>20</v>
      </c>
      <c r="R51" s="45">
        <v>33490</v>
      </c>
      <c r="S51" s="45" t="s">
        <v>451</v>
      </c>
      <c r="T51" s="46"/>
    </row>
    <row r="52" spans="1:20" ht="15.75" x14ac:dyDescent="0.2">
      <c r="A52" s="20"/>
      <c r="B52" s="21"/>
      <c r="C52" s="21"/>
      <c r="D52" s="41" t="s">
        <v>376</v>
      </c>
      <c r="E52" s="42"/>
      <c r="F52" s="42"/>
      <c r="G52" s="42"/>
      <c r="H52" s="42" t="s">
        <v>490</v>
      </c>
      <c r="I52" s="42"/>
      <c r="J52" s="42"/>
      <c r="K52" s="43">
        <v>7095502</v>
      </c>
      <c r="L52" s="43">
        <v>89764</v>
      </c>
      <c r="M52" s="43">
        <v>8315231</v>
      </c>
      <c r="N52" s="43">
        <v>120434</v>
      </c>
      <c r="O52" s="43">
        <v>8705684</v>
      </c>
      <c r="P52" s="43">
        <v>302990</v>
      </c>
      <c r="Q52" s="44" t="s">
        <v>113</v>
      </c>
      <c r="R52" s="45">
        <v>40800</v>
      </c>
      <c r="S52" s="45" t="s">
        <v>377</v>
      </c>
      <c r="T52" s="46"/>
    </row>
    <row r="53" spans="1:20" ht="15.75" x14ac:dyDescent="0.2">
      <c r="A53" s="20"/>
      <c r="B53" s="21"/>
      <c r="C53" s="21"/>
      <c r="D53" s="47" t="s">
        <v>446</v>
      </c>
      <c r="E53" s="48"/>
      <c r="F53" s="42"/>
      <c r="G53" s="42"/>
      <c r="H53" s="42" t="s">
        <v>490</v>
      </c>
      <c r="I53" s="42"/>
      <c r="J53" s="42"/>
      <c r="K53" s="43"/>
      <c r="L53" s="43"/>
      <c r="M53" s="43">
        <v>2445147</v>
      </c>
      <c r="N53" s="43">
        <v>1332</v>
      </c>
      <c r="O53" s="43">
        <v>2827638</v>
      </c>
      <c r="P53" s="43">
        <v>31198</v>
      </c>
      <c r="Q53" s="44"/>
      <c r="R53" s="45">
        <v>50500</v>
      </c>
      <c r="S53" s="45" t="s">
        <v>447</v>
      </c>
      <c r="T53" s="46"/>
    </row>
    <row r="54" spans="1:20" ht="15.75" hidden="1" x14ac:dyDescent="0.25">
      <c r="A54" s="20"/>
      <c r="B54" s="25"/>
      <c r="C54" s="21"/>
      <c r="D54" s="47" t="s">
        <v>380</v>
      </c>
      <c r="E54" s="48"/>
      <c r="F54" s="42"/>
      <c r="G54" s="42"/>
      <c r="H54" s="42" t="s">
        <v>490</v>
      </c>
      <c r="I54" s="42"/>
      <c r="J54" s="42" t="s">
        <v>490</v>
      </c>
      <c r="K54" s="43"/>
      <c r="L54" s="43"/>
      <c r="M54" s="43"/>
      <c r="N54" s="43"/>
      <c r="O54" s="43"/>
      <c r="P54" s="43"/>
      <c r="Q54" s="44"/>
      <c r="R54" s="45">
        <v>38380</v>
      </c>
      <c r="S54" s="45" t="s">
        <v>381</v>
      </c>
      <c r="T54" s="46"/>
    </row>
    <row r="55" spans="1:20" ht="15.75" x14ac:dyDescent="0.2">
      <c r="A55" s="20"/>
      <c r="B55" s="21"/>
      <c r="C55" s="21"/>
      <c r="D55" s="47" t="s">
        <v>382</v>
      </c>
      <c r="E55" s="48"/>
      <c r="F55" s="42"/>
      <c r="G55" s="42"/>
      <c r="H55" s="42" t="s">
        <v>490</v>
      </c>
      <c r="I55" s="42"/>
      <c r="J55" s="42"/>
      <c r="K55" s="43"/>
      <c r="L55" s="43"/>
      <c r="M55" s="43">
        <v>569818</v>
      </c>
      <c r="N55" s="43">
        <v>-14941</v>
      </c>
      <c r="O55" s="43">
        <v>523310</v>
      </c>
      <c r="P55" s="43">
        <v>-28022</v>
      </c>
      <c r="Q55" s="44" t="s">
        <v>112</v>
      </c>
      <c r="R55" s="45">
        <v>40700</v>
      </c>
      <c r="S55" s="45" t="s">
        <v>383</v>
      </c>
      <c r="T55" s="46"/>
    </row>
    <row r="56" spans="1:20" ht="15.75" x14ac:dyDescent="0.2">
      <c r="A56" s="20"/>
      <c r="B56" s="21"/>
      <c r="C56" s="21"/>
      <c r="D56" s="47" t="s">
        <v>220</v>
      </c>
      <c r="E56" s="48"/>
      <c r="F56" s="42"/>
      <c r="G56" s="42"/>
      <c r="H56" s="42" t="s">
        <v>490</v>
      </c>
      <c r="I56" s="42"/>
      <c r="J56" s="42" t="s">
        <v>490</v>
      </c>
      <c r="K56" s="43">
        <v>2705353</v>
      </c>
      <c r="L56" s="43">
        <v>5274</v>
      </c>
      <c r="M56" s="43">
        <v>2989720</v>
      </c>
      <c r="N56" s="43">
        <v>568</v>
      </c>
      <c r="O56" s="43">
        <v>3262653</v>
      </c>
      <c r="P56" s="43">
        <v>12359</v>
      </c>
      <c r="Q56" s="44">
        <v>24</v>
      </c>
      <c r="R56" s="45">
        <v>50600</v>
      </c>
      <c r="S56" s="45" t="s">
        <v>221</v>
      </c>
      <c r="T56" s="46"/>
    </row>
    <row r="57" spans="1:20" ht="15.75" x14ac:dyDescent="0.2">
      <c r="A57" s="20"/>
      <c r="B57" s="21"/>
      <c r="C57" s="21"/>
      <c r="D57" s="47" t="s">
        <v>191</v>
      </c>
      <c r="E57" s="48"/>
      <c r="F57" s="42"/>
      <c r="G57" s="42"/>
      <c r="H57" s="42" t="s">
        <v>490</v>
      </c>
      <c r="I57" s="42"/>
      <c r="J57" s="42"/>
      <c r="K57" s="43">
        <v>2719906</v>
      </c>
      <c r="L57" s="43">
        <v>12172</v>
      </c>
      <c r="M57" s="43">
        <v>3335000</v>
      </c>
      <c r="N57" s="43">
        <v>-676000</v>
      </c>
      <c r="O57" s="43"/>
      <c r="P57" s="43"/>
      <c r="Q57" s="44"/>
      <c r="R57" s="45">
        <v>28800</v>
      </c>
      <c r="S57" s="45" t="s">
        <v>192</v>
      </c>
      <c r="T57" s="46"/>
    </row>
    <row r="58" spans="1:20" ht="15.75" x14ac:dyDescent="0.2">
      <c r="A58" s="20"/>
      <c r="B58" s="21"/>
      <c r="C58" s="21"/>
      <c r="D58" s="47" t="s">
        <v>449</v>
      </c>
      <c r="E58" s="48"/>
      <c r="F58" s="42"/>
      <c r="G58" s="42"/>
      <c r="H58" s="42" t="s">
        <v>490</v>
      </c>
      <c r="I58" s="42"/>
      <c r="J58" s="42"/>
      <c r="K58" s="43">
        <v>1092897</v>
      </c>
      <c r="L58" s="43">
        <v>-48870</v>
      </c>
      <c r="M58" s="43">
        <v>1026602</v>
      </c>
      <c r="N58" s="43">
        <v>76713</v>
      </c>
      <c r="O58" s="43">
        <v>1166735</v>
      </c>
      <c r="P58" s="43">
        <v>43848</v>
      </c>
      <c r="Q58" s="44">
        <v>9</v>
      </c>
      <c r="R58" s="45">
        <v>64420</v>
      </c>
      <c r="S58" s="45" t="s">
        <v>448</v>
      </c>
      <c r="T58" s="46"/>
    </row>
    <row r="59" spans="1:20" ht="15.75" x14ac:dyDescent="0.2">
      <c r="A59" s="20"/>
      <c r="B59" s="21"/>
      <c r="C59" s="21"/>
      <c r="D59" s="47" t="s">
        <v>444</v>
      </c>
      <c r="E59" s="48"/>
      <c r="F59" s="42"/>
      <c r="G59" s="42"/>
      <c r="H59" s="42" t="s">
        <v>490</v>
      </c>
      <c r="I59" s="42"/>
      <c r="J59" s="42" t="s">
        <v>490</v>
      </c>
      <c r="K59" s="43"/>
      <c r="L59" s="43"/>
      <c r="M59" s="43">
        <v>2943569</v>
      </c>
      <c r="N59" s="43">
        <v>64300</v>
      </c>
      <c r="O59" s="43">
        <v>4144780</v>
      </c>
      <c r="P59" s="43">
        <v>109511</v>
      </c>
      <c r="Q59" s="44"/>
      <c r="R59" s="45">
        <v>56450</v>
      </c>
      <c r="S59" s="45" t="s">
        <v>445</v>
      </c>
      <c r="T59" s="46"/>
    </row>
    <row r="60" spans="1:20" ht="15.75" x14ac:dyDescent="0.2">
      <c r="A60" s="20"/>
      <c r="B60" s="21"/>
      <c r="C60" s="21"/>
      <c r="D60" s="41" t="s">
        <v>384</v>
      </c>
      <c r="E60" s="42"/>
      <c r="F60" s="42"/>
      <c r="G60" s="42"/>
      <c r="H60" s="42" t="s">
        <v>490</v>
      </c>
      <c r="I60" s="42"/>
      <c r="J60" s="42" t="s">
        <v>490</v>
      </c>
      <c r="K60" s="43">
        <v>1238346</v>
      </c>
      <c r="L60" s="43">
        <v>22958</v>
      </c>
      <c r="M60" s="43">
        <v>1400545</v>
      </c>
      <c r="N60" s="43">
        <v>28726</v>
      </c>
      <c r="O60" s="43">
        <v>1595050</v>
      </c>
      <c r="P60" s="43">
        <v>52922</v>
      </c>
      <c r="Q60" s="44">
        <v>11</v>
      </c>
      <c r="R60" s="45">
        <v>72650</v>
      </c>
      <c r="S60" s="45" t="s">
        <v>385</v>
      </c>
      <c r="T60" s="46"/>
    </row>
    <row r="61" spans="1:20" ht="15.75" x14ac:dyDescent="0.2">
      <c r="A61" s="20"/>
      <c r="B61" s="21"/>
      <c r="C61" s="21"/>
      <c r="D61" s="41" t="s">
        <v>386</v>
      </c>
      <c r="E61" s="42"/>
      <c r="F61" s="42"/>
      <c r="G61" s="42"/>
      <c r="H61" s="42" t="s">
        <v>490</v>
      </c>
      <c r="I61" s="42"/>
      <c r="J61" s="42" t="s">
        <v>490</v>
      </c>
      <c r="K61" s="43">
        <v>4070922</v>
      </c>
      <c r="L61" s="43">
        <v>17077</v>
      </c>
      <c r="M61" s="43">
        <v>3961068</v>
      </c>
      <c r="N61" s="43">
        <v>21337</v>
      </c>
      <c r="O61" s="43">
        <v>3900000</v>
      </c>
      <c r="P61" s="43"/>
      <c r="Q61" s="44">
        <v>35</v>
      </c>
      <c r="R61" s="45">
        <v>70170</v>
      </c>
      <c r="S61" s="45" t="s">
        <v>387</v>
      </c>
      <c r="T61" s="46"/>
    </row>
    <row r="62" spans="1:20" ht="15.75" x14ac:dyDescent="0.25">
      <c r="A62" s="20"/>
      <c r="B62" s="21"/>
      <c r="C62" s="21"/>
      <c r="D62" s="21" t="s">
        <v>500</v>
      </c>
      <c r="E62" s="59"/>
      <c r="F62" s="59"/>
      <c r="G62" s="59"/>
      <c r="H62" s="59" t="s">
        <v>490</v>
      </c>
      <c r="I62" s="59"/>
      <c r="J62" s="59"/>
      <c r="K62" s="61"/>
      <c r="L62" s="61"/>
      <c r="M62" s="61"/>
      <c r="N62" s="61"/>
      <c r="O62" s="61"/>
      <c r="P62" s="61"/>
      <c r="Q62" s="62"/>
      <c r="R62" s="81"/>
      <c r="S62" s="81"/>
      <c r="T62" s="63"/>
    </row>
    <row r="63" spans="1:20" ht="15.75" x14ac:dyDescent="0.2">
      <c r="A63" s="20"/>
      <c r="B63" s="21"/>
      <c r="C63" s="21"/>
      <c r="D63" s="47" t="s">
        <v>392</v>
      </c>
      <c r="E63" s="48"/>
      <c r="F63" s="42"/>
      <c r="G63" s="42"/>
      <c r="H63" s="42" t="s">
        <v>490</v>
      </c>
      <c r="I63" s="42"/>
      <c r="J63" s="42" t="s">
        <v>490</v>
      </c>
      <c r="K63" s="43"/>
      <c r="L63" s="43"/>
      <c r="M63" s="43"/>
      <c r="N63" s="43"/>
      <c r="O63" s="43">
        <v>9500000</v>
      </c>
      <c r="P63" s="43"/>
      <c r="Q63" s="44">
        <v>30</v>
      </c>
      <c r="R63" s="45">
        <v>53440</v>
      </c>
      <c r="S63" s="45" t="s">
        <v>393</v>
      </c>
      <c r="T63" s="46"/>
    </row>
    <row r="64" spans="1:20" ht="15.75" hidden="1" x14ac:dyDescent="0.2">
      <c r="A64" s="20"/>
      <c r="B64" s="21"/>
      <c r="C64" s="21"/>
      <c r="D64" s="41" t="s">
        <v>455</v>
      </c>
      <c r="E64" s="42"/>
      <c r="F64" s="42"/>
      <c r="G64" s="42"/>
      <c r="H64" s="42" t="s">
        <v>490</v>
      </c>
      <c r="I64" s="42"/>
      <c r="J64" s="42" t="s">
        <v>490</v>
      </c>
      <c r="K64" s="43"/>
      <c r="L64" s="43"/>
      <c r="M64" s="43"/>
      <c r="N64" s="43"/>
      <c r="O64" s="43"/>
      <c r="P64" s="43"/>
      <c r="Q64" s="44"/>
      <c r="R64" s="45">
        <v>53270</v>
      </c>
      <c r="S64" s="45" t="s">
        <v>456</v>
      </c>
      <c r="T64" s="46"/>
    </row>
    <row r="65" spans="1:20" ht="15.75" hidden="1" x14ac:dyDescent="0.25">
      <c r="A65" s="20"/>
      <c r="B65" s="21"/>
      <c r="C65" s="21"/>
      <c r="D65" s="21" t="s">
        <v>501</v>
      </c>
      <c r="E65" s="59"/>
      <c r="F65" s="59"/>
      <c r="G65" s="59"/>
      <c r="H65" s="59" t="s">
        <v>490</v>
      </c>
      <c r="I65" s="59"/>
      <c r="J65" s="59"/>
      <c r="K65" s="61"/>
      <c r="L65" s="61"/>
      <c r="M65" s="61"/>
      <c r="N65" s="61"/>
      <c r="O65" s="61"/>
      <c r="P65" s="61"/>
      <c r="Q65" s="62"/>
      <c r="R65" s="81"/>
      <c r="S65" s="81"/>
      <c r="T65" s="63"/>
    </row>
    <row r="66" spans="1:20" ht="15.75" hidden="1" x14ac:dyDescent="0.25">
      <c r="A66" s="20"/>
      <c r="B66" s="21"/>
      <c r="C66" s="21"/>
      <c r="D66" s="23" t="s">
        <v>502</v>
      </c>
      <c r="E66" s="64"/>
      <c r="F66" s="59"/>
      <c r="G66" s="59"/>
      <c r="H66" s="59" t="s">
        <v>490</v>
      </c>
      <c r="I66" s="59" t="s">
        <v>490</v>
      </c>
      <c r="J66" s="59" t="s">
        <v>490</v>
      </c>
      <c r="K66" s="61"/>
      <c r="L66" s="61"/>
      <c r="M66" s="61"/>
      <c r="N66" s="61"/>
      <c r="O66" s="61"/>
      <c r="P66" s="61"/>
      <c r="Q66" s="62"/>
      <c r="R66" s="81"/>
      <c r="S66" s="81"/>
      <c r="T66" s="63"/>
    </row>
    <row r="67" spans="1:20" ht="15.75" x14ac:dyDescent="0.2">
      <c r="A67" s="20" t="s">
        <v>508</v>
      </c>
      <c r="B67" s="21"/>
      <c r="C67" s="21"/>
      <c r="D67" s="41" t="s">
        <v>509</v>
      </c>
      <c r="E67" s="42"/>
      <c r="F67" s="50"/>
      <c r="G67" s="42"/>
      <c r="H67" s="42" t="s">
        <v>490</v>
      </c>
      <c r="I67" s="48" t="s">
        <v>490</v>
      </c>
      <c r="J67" s="48" t="s">
        <v>490</v>
      </c>
      <c r="K67" s="43">
        <v>4251000</v>
      </c>
      <c r="L67" s="43">
        <v>16019</v>
      </c>
      <c r="M67" s="43">
        <v>5278000</v>
      </c>
      <c r="N67" s="43">
        <v>18758</v>
      </c>
      <c r="O67" s="43">
        <v>6153000</v>
      </c>
      <c r="P67" s="43">
        <v>105747</v>
      </c>
      <c r="Q67" s="44">
        <v>32</v>
      </c>
      <c r="R67" s="45">
        <v>53390</v>
      </c>
      <c r="S67" s="45" t="s">
        <v>475</v>
      </c>
      <c r="T67" s="46"/>
    </row>
    <row r="68" spans="1:20" ht="16.5" thickBot="1" x14ac:dyDescent="0.25">
      <c r="A68" s="26"/>
      <c r="B68" s="27"/>
      <c r="C68" s="27"/>
      <c r="D68" s="87" t="s">
        <v>396</v>
      </c>
      <c r="E68" s="68"/>
      <c r="F68" s="67"/>
      <c r="G68" s="67"/>
      <c r="H68" s="67" t="s">
        <v>490</v>
      </c>
      <c r="I68" s="67"/>
      <c r="J68" s="67"/>
      <c r="K68" s="69"/>
      <c r="L68" s="69"/>
      <c r="M68" s="69">
        <v>3939291</v>
      </c>
      <c r="N68" s="69">
        <v>37750</v>
      </c>
      <c r="O68" s="69">
        <v>5207363</v>
      </c>
      <c r="P68" s="69">
        <v>77435</v>
      </c>
      <c r="Q68" s="70" t="s">
        <v>116</v>
      </c>
      <c r="R68" s="71">
        <v>44540</v>
      </c>
      <c r="S68" s="71" t="s">
        <v>397</v>
      </c>
      <c r="T68" s="72"/>
    </row>
    <row r="69" spans="1:20" ht="15.75" hidden="1" x14ac:dyDescent="0.2">
      <c r="A69" s="28"/>
      <c r="B69" s="29"/>
      <c r="C69" s="29"/>
      <c r="D69" s="88" t="s">
        <v>311</v>
      </c>
      <c r="E69" s="75"/>
      <c r="F69" s="74" t="s">
        <v>490</v>
      </c>
      <c r="G69" s="74"/>
      <c r="H69" s="74"/>
      <c r="I69" s="74"/>
      <c r="J69" s="74"/>
      <c r="K69" s="76">
        <v>3904035</v>
      </c>
      <c r="L69" s="76">
        <v>130953</v>
      </c>
      <c r="M69" s="76">
        <v>4119645</v>
      </c>
      <c r="N69" s="76">
        <v>14450</v>
      </c>
      <c r="O69" s="76">
        <v>4412626</v>
      </c>
      <c r="P69" s="76">
        <v>133953</v>
      </c>
      <c r="Q69" s="77"/>
      <c r="R69" s="78">
        <v>12200</v>
      </c>
      <c r="S69" s="78" t="s">
        <v>312</v>
      </c>
      <c r="T69" s="79"/>
    </row>
    <row r="70" spans="1:20" ht="15.75" hidden="1" x14ac:dyDescent="0.2">
      <c r="A70" s="20"/>
      <c r="B70" s="21"/>
      <c r="C70" s="21"/>
      <c r="D70" s="41" t="s">
        <v>271</v>
      </c>
      <c r="E70" s="42"/>
      <c r="F70" s="42"/>
      <c r="G70" s="42"/>
      <c r="H70" s="42"/>
      <c r="I70" s="42" t="s">
        <v>490</v>
      </c>
      <c r="J70" s="42"/>
      <c r="K70" s="43"/>
      <c r="L70" s="43"/>
      <c r="M70" s="43">
        <v>2787980</v>
      </c>
      <c r="N70" s="43">
        <v>29685</v>
      </c>
      <c r="O70" s="43">
        <v>2783206</v>
      </c>
      <c r="P70" s="43">
        <v>46472</v>
      </c>
      <c r="Q70" s="44"/>
      <c r="R70" s="45">
        <v>29530</v>
      </c>
      <c r="S70" s="45" t="s">
        <v>272</v>
      </c>
      <c r="T70" s="46"/>
    </row>
    <row r="71" spans="1:20" ht="15.75" hidden="1" x14ac:dyDescent="0.2">
      <c r="A71" s="20"/>
      <c r="B71" s="21"/>
      <c r="C71" s="21"/>
      <c r="D71" s="47" t="s">
        <v>342</v>
      </c>
      <c r="E71" s="48" t="s">
        <v>490</v>
      </c>
      <c r="F71" s="42" t="s">
        <v>490</v>
      </c>
      <c r="G71" s="42"/>
      <c r="H71" s="42"/>
      <c r="I71" s="42"/>
      <c r="J71" s="42"/>
      <c r="K71" s="43"/>
      <c r="L71" s="43"/>
      <c r="M71" s="43">
        <v>3886045</v>
      </c>
      <c r="N71" s="43">
        <v>75034</v>
      </c>
      <c r="O71" s="43">
        <v>4002958</v>
      </c>
      <c r="P71" s="43">
        <v>56326</v>
      </c>
      <c r="Q71" s="44" t="s">
        <v>117</v>
      </c>
      <c r="R71" s="45">
        <v>35133</v>
      </c>
      <c r="S71" s="45" t="s">
        <v>343</v>
      </c>
      <c r="T71" s="46"/>
    </row>
    <row r="72" spans="1:20" ht="15.75" hidden="1" x14ac:dyDescent="0.2">
      <c r="A72" s="20"/>
      <c r="B72" s="21"/>
      <c r="C72" s="21"/>
      <c r="D72" s="47" t="s">
        <v>398</v>
      </c>
      <c r="E72" s="48"/>
      <c r="F72" s="42" t="s">
        <v>490</v>
      </c>
      <c r="G72" s="42"/>
      <c r="H72" s="42"/>
      <c r="I72" s="42"/>
      <c r="J72" s="42"/>
      <c r="K72" s="43">
        <v>2521109</v>
      </c>
      <c r="L72" s="43">
        <v>23778</v>
      </c>
      <c r="M72" s="43">
        <v>3663205</v>
      </c>
      <c r="N72" s="43">
        <v>159971</v>
      </c>
      <c r="O72" s="43">
        <v>3582225</v>
      </c>
      <c r="P72" s="43">
        <v>113827</v>
      </c>
      <c r="Q72" s="44">
        <v>10</v>
      </c>
      <c r="R72" s="45">
        <v>12038</v>
      </c>
      <c r="S72" s="45" t="s">
        <v>399</v>
      </c>
      <c r="T72" s="46" t="s">
        <v>344</v>
      </c>
    </row>
    <row r="73" spans="1:20" ht="15.75" hidden="1" x14ac:dyDescent="0.2">
      <c r="A73" s="20"/>
      <c r="B73" s="21"/>
      <c r="C73" s="21"/>
      <c r="D73" s="47" t="s">
        <v>25</v>
      </c>
      <c r="E73" s="48"/>
      <c r="F73" s="42" t="s">
        <v>490</v>
      </c>
      <c r="G73" s="42"/>
      <c r="H73" s="42"/>
      <c r="I73" s="42"/>
      <c r="J73" s="42"/>
      <c r="K73" s="43"/>
      <c r="L73" s="43"/>
      <c r="M73" s="43"/>
      <c r="N73" s="43"/>
      <c r="O73" s="43"/>
      <c r="P73" s="43"/>
      <c r="Q73" s="44"/>
      <c r="R73" s="45">
        <v>21726</v>
      </c>
      <c r="S73" s="45" t="s">
        <v>26</v>
      </c>
      <c r="T73" s="46" t="s">
        <v>365</v>
      </c>
    </row>
    <row r="74" spans="1:20" ht="15.75" hidden="1" x14ac:dyDescent="0.25">
      <c r="A74" s="20"/>
      <c r="B74" s="21"/>
      <c r="C74" s="21"/>
      <c r="D74" s="21" t="s">
        <v>496</v>
      </c>
      <c r="E74" s="59"/>
      <c r="F74" s="60"/>
      <c r="G74" s="60"/>
      <c r="H74" s="59"/>
      <c r="I74" s="59"/>
      <c r="J74" s="59" t="s">
        <v>490</v>
      </c>
      <c r="K74" s="61"/>
      <c r="L74" s="61"/>
      <c r="M74" s="61"/>
      <c r="N74" s="61"/>
      <c r="O74" s="61"/>
      <c r="P74" s="61"/>
      <c r="Q74" s="62"/>
      <c r="R74" s="81"/>
      <c r="S74" s="81"/>
      <c r="T74" s="63"/>
    </row>
    <row r="75" spans="1:20" ht="15.75" hidden="1" x14ac:dyDescent="0.2">
      <c r="A75" s="20"/>
      <c r="B75" s="21"/>
      <c r="C75" s="21"/>
      <c r="D75" s="47" t="s">
        <v>200</v>
      </c>
      <c r="E75" s="48"/>
      <c r="F75" s="42" t="s">
        <v>490</v>
      </c>
      <c r="G75" s="42"/>
      <c r="H75" s="42"/>
      <c r="I75" s="42"/>
      <c r="J75" s="42"/>
      <c r="K75" s="43"/>
      <c r="L75" s="43">
        <v>-3295</v>
      </c>
      <c r="M75" s="43"/>
      <c r="N75" s="43">
        <v>-45000</v>
      </c>
      <c r="O75" s="43"/>
      <c r="P75" s="43">
        <v>-24216</v>
      </c>
      <c r="Q75" s="44"/>
      <c r="R75" s="45">
        <v>8377</v>
      </c>
      <c r="S75" s="45" t="s">
        <v>201</v>
      </c>
      <c r="T75" s="46" t="s">
        <v>270</v>
      </c>
    </row>
    <row r="76" spans="1:20" ht="15.75" hidden="1" x14ac:dyDescent="0.2">
      <c r="A76" s="20"/>
      <c r="B76" s="21"/>
      <c r="C76" s="21"/>
      <c r="D76" s="47" t="s">
        <v>202</v>
      </c>
      <c r="E76" s="48" t="s">
        <v>490</v>
      </c>
      <c r="F76" s="42"/>
      <c r="G76" s="42"/>
      <c r="H76" s="42"/>
      <c r="I76" s="42"/>
      <c r="J76" s="42"/>
      <c r="K76" s="43"/>
      <c r="L76" s="43"/>
      <c r="M76" s="43">
        <v>14000000</v>
      </c>
      <c r="N76" s="43"/>
      <c r="O76" s="43">
        <v>15000000</v>
      </c>
      <c r="P76" s="43"/>
      <c r="Q76" s="44">
        <v>130</v>
      </c>
      <c r="R76" s="45">
        <v>48488</v>
      </c>
      <c r="S76" s="45" t="s">
        <v>203</v>
      </c>
      <c r="T76" s="46" t="s">
        <v>365</v>
      </c>
    </row>
    <row r="77" spans="1:20" ht="15.75" hidden="1" x14ac:dyDescent="0.2">
      <c r="A77" s="20"/>
      <c r="B77" s="21"/>
      <c r="C77" s="21"/>
      <c r="D77" s="47" t="s">
        <v>262</v>
      </c>
      <c r="E77" s="48"/>
      <c r="F77" s="42" t="s">
        <v>490</v>
      </c>
      <c r="G77" s="42"/>
      <c r="H77" s="42"/>
      <c r="I77" s="42"/>
      <c r="J77" s="42"/>
      <c r="K77" s="43"/>
      <c r="L77" s="43"/>
      <c r="M77" s="43">
        <v>3486671</v>
      </c>
      <c r="N77" s="43">
        <v>29078</v>
      </c>
      <c r="O77" s="43">
        <v>3583321</v>
      </c>
      <c r="P77" s="43">
        <v>47448</v>
      </c>
      <c r="Q77" s="44"/>
      <c r="R77" s="45">
        <v>12200</v>
      </c>
      <c r="S77" s="45" t="s">
        <v>263</v>
      </c>
      <c r="T77" s="46"/>
    </row>
    <row r="78" spans="1:20" ht="15.75" hidden="1" x14ac:dyDescent="0.2">
      <c r="A78" s="20"/>
      <c r="B78" s="21"/>
      <c r="C78" s="21"/>
      <c r="D78" s="41" t="s">
        <v>370</v>
      </c>
      <c r="E78" s="42"/>
      <c r="F78" s="42"/>
      <c r="G78" s="42"/>
      <c r="H78" s="42"/>
      <c r="I78" s="42"/>
      <c r="J78" s="42"/>
      <c r="K78" s="43"/>
      <c r="L78" s="43"/>
      <c r="M78" s="43"/>
      <c r="N78" s="43"/>
      <c r="O78" s="43"/>
      <c r="P78" s="43"/>
      <c r="Q78" s="44"/>
      <c r="R78" s="45">
        <v>43350</v>
      </c>
      <c r="S78" s="45" t="s">
        <v>371</v>
      </c>
      <c r="T78" s="46"/>
    </row>
    <row r="79" spans="1:20" ht="15.75" hidden="1" x14ac:dyDescent="0.2">
      <c r="A79" s="20"/>
      <c r="B79" s="21"/>
      <c r="C79" s="21"/>
      <c r="D79" s="47" t="s">
        <v>216</v>
      </c>
      <c r="E79" s="48"/>
      <c r="F79" s="42"/>
      <c r="G79" s="42"/>
      <c r="H79" s="42"/>
      <c r="I79" s="42"/>
      <c r="J79" s="42" t="s">
        <v>490</v>
      </c>
      <c r="K79" s="43"/>
      <c r="L79" s="43"/>
      <c r="M79" s="43">
        <v>11031000</v>
      </c>
      <c r="N79" s="43"/>
      <c r="O79" s="43">
        <v>10921000</v>
      </c>
      <c r="P79" s="43"/>
      <c r="Q79" s="44"/>
      <c r="R79" s="45">
        <v>72550</v>
      </c>
      <c r="S79" s="45" t="s">
        <v>217</v>
      </c>
      <c r="T79" s="46"/>
    </row>
    <row r="80" spans="1:20" ht="15.75" hidden="1" x14ac:dyDescent="0.2">
      <c r="A80" s="20"/>
      <c r="B80" s="21"/>
      <c r="C80" s="21"/>
      <c r="D80" s="47" t="s">
        <v>204</v>
      </c>
      <c r="E80" s="48" t="s">
        <v>490</v>
      </c>
      <c r="F80" s="42"/>
      <c r="G80" s="42"/>
      <c r="H80" s="42"/>
      <c r="I80" s="42"/>
      <c r="J80" s="42"/>
      <c r="K80" s="43"/>
      <c r="L80" s="43">
        <v>19424</v>
      </c>
      <c r="M80" s="43">
        <v>3101171</v>
      </c>
      <c r="N80" s="43">
        <v>-735849</v>
      </c>
      <c r="O80" s="52"/>
      <c r="P80" s="52"/>
      <c r="Q80" s="44" t="s">
        <v>118</v>
      </c>
      <c r="R80" s="53">
        <v>2301</v>
      </c>
      <c r="S80" s="45" t="s">
        <v>205</v>
      </c>
      <c r="T80" s="46"/>
    </row>
    <row r="81" spans="1:20" ht="15.75" hidden="1" x14ac:dyDescent="0.2">
      <c r="A81" s="20"/>
      <c r="B81" s="21"/>
      <c r="C81" s="21"/>
      <c r="D81" s="41" t="s">
        <v>374</v>
      </c>
      <c r="E81" s="42"/>
      <c r="F81" s="42"/>
      <c r="G81" s="42"/>
      <c r="H81" s="42"/>
      <c r="I81" s="42"/>
      <c r="J81" s="42" t="s">
        <v>490</v>
      </c>
      <c r="K81" s="43"/>
      <c r="L81" s="43"/>
      <c r="M81" s="43"/>
      <c r="N81" s="43"/>
      <c r="O81" s="43"/>
      <c r="P81" s="43"/>
      <c r="Q81" s="44"/>
      <c r="R81" s="45">
        <v>64121</v>
      </c>
      <c r="S81" s="45" t="s">
        <v>375</v>
      </c>
      <c r="T81" s="46"/>
    </row>
    <row r="82" spans="1:20" ht="15.75" hidden="1" x14ac:dyDescent="0.25">
      <c r="A82" s="20"/>
      <c r="B82" s="21"/>
      <c r="C82" s="21"/>
      <c r="D82" s="23" t="s">
        <v>498</v>
      </c>
      <c r="E82" s="64"/>
      <c r="F82" s="60"/>
      <c r="G82" s="60"/>
      <c r="H82" s="59"/>
      <c r="I82" s="59" t="s">
        <v>490</v>
      </c>
      <c r="J82" s="59"/>
      <c r="K82" s="61"/>
      <c r="L82" s="61"/>
      <c r="M82" s="61"/>
      <c r="N82" s="61"/>
      <c r="O82" s="61"/>
      <c r="P82" s="61"/>
      <c r="Q82" s="62"/>
      <c r="R82" s="81"/>
      <c r="S82" s="81"/>
      <c r="T82" s="63"/>
    </row>
    <row r="83" spans="1:20" ht="15.75" hidden="1" x14ac:dyDescent="0.2">
      <c r="A83" s="20"/>
      <c r="B83" s="21"/>
      <c r="C83" s="21"/>
      <c r="D83" s="47" t="s">
        <v>401</v>
      </c>
      <c r="E83" s="48" t="s">
        <v>490</v>
      </c>
      <c r="F83" s="42" t="s">
        <v>490</v>
      </c>
      <c r="G83" s="42"/>
      <c r="H83" s="42"/>
      <c r="I83" s="42"/>
      <c r="J83" s="42"/>
      <c r="K83" s="43"/>
      <c r="L83" s="43"/>
      <c r="M83" s="43">
        <v>6106740</v>
      </c>
      <c r="N83" s="43">
        <v>6380</v>
      </c>
      <c r="O83" s="43">
        <v>6264756</v>
      </c>
      <c r="P83" s="43">
        <v>98929</v>
      </c>
      <c r="Q83" s="44" t="s">
        <v>119</v>
      </c>
      <c r="R83" s="45">
        <v>19460</v>
      </c>
      <c r="S83" s="45" t="s">
        <v>402</v>
      </c>
      <c r="T83" s="46"/>
    </row>
    <row r="84" spans="1:20" ht="15.75" hidden="1" x14ac:dyDescent="0.2">
      <c r="A84" s="20"/>
      <c r="B84" s="21"/>
      <c r="C84" s="21"/>
      <c r="D84" s="47" t="s">
        <v>162</v>
      </c>
      <c r="E84" s="48" t="s">
        <v>490</v>
      </c>
      <c r="F84" s="42" t="s">
        <v>490</v>
      </c>
      <c r="G84" s="42"/>
      <c r="H84" s="42"/>
      <c r="I84" s="42"/>
      <c r="J84" s="42"/>
      <c r="K84" s="43">
        <v>5236581</v>
      </c>
      <c r="L84" s="43">
        <v>537113</v>
      </c>
      <c r="M84" s="43">
        <v>3243776</v>
      </c>
      <c r="N84" s="43">
        <v>38256</v>
      </c>
      <c r="O84" s="43">
        <v>2708542</v>
      </c>
      <c r="P84" s="43">
        <v>-9008</v>
      </c>
      <c r="Q84" s="44">
        <v>11</v>
      </c>
      <c r="R84" s="45">
        <v>35137</v>
      </c>
      <c r="S84" s="45" t="s">
        <v>163</v>
      </c>
      <c r="T84" s="46"/>
    </row>
    <row r="85" spans="1:20" ht="15.75" hidden="1" x14ac:dyDescent="0.2">
      <c r="A85" s="20"/>
      <c r="B85" s="21"/>
      <c r="C85" s="21"/>
      <c r="D85" s="47" t="s">
        <v>187</v>
      </c>
      <c r="E85" s="48" t="s">
        <v>490</v>
      </c>
      <c r="F85" s="42" t="s">
        <v>490</v>
      </c>
      <c r="G85" s="48"/>
      <c r="H85" s="48"/>
      <c r="I85" s="48"/>
      <c r="J85" s="48"/>
      <c r="K85" s="43"/>
      <c r="L85" s="43"/>
      <c r="M85" s="43">
        <v>10779520</v>
      </c>
      <c r="N85" s="43">
        <v>186996</v>
      </c>
      <c r="O85" s="43">
        <v>14961803</v>
      </c>
      <c r="P85" s="43">
        <v>316909</v>
      </c>
      <c r="Q85" s="44"/>
      <c r="R85" s="45">
        <v>36042</v>
      </c>
      <c r="S85" s="45" t="s">
        <v>188</v>
      </c>
      <c r="T85" s="46" t="s">
        <v>344</v>
      </c>
    </row>
    <row r="86" spans="1:20" ht="15.75" hidden="1" x14ac:dyDescent="0.2">
      <c r="A86" s="20"/>
      <c r="B86" s="21"/>
      <c r="C86" s="21"/>
      <c r="D86" s="41" t="s">
        <v>471</v>
      </c>
      <c r="E86" s="42" t="s">
        <v>490</v>
      </c>
      <c r="F86" s="42" t="s">
        <v>490</v>
      </c>
      <c r="G86" s="42"/>
      <c r="H86" s="42"/>
      <c r="I86" s="42"/>
      <c r="J86" s="42"/>
      <c r="K86" s="43">
        <v>8817000</v>
      </c>
      <c r="L86" s="43">
        <v>1048000</v>
      </c>
      <c r="M86" s="43">
        <v>9116056</v>
      </c>
      <c r="N86" s="43">
        <v>482178</v>
      </c>
      <c r="O86" s="43"/>
      <c r="P86" s="43"/>
      <c r="Q86" s="44" t="s">
        <v>108</v>
      </c>
      <c r="R86" s="45">
        <v>86170</v>
      </c>
      <c r="S86" s="45" t="s">
        <v>472</v>
      </c>
      <c r="T86" s="46"/>
    </row>
    <row r="87" spans="1:20" ht="15.75" hidden="1" x14ac:dyDescent="0.2">
      <c r="A87" s="20"/>
      <c r="B87" s="21"/>
      <c r="C87" s="21"/>
      <c r="D87" s="41" t="s">
        <v>218</v>
      </c>
      <c r="E87" s="42"/>
      <c r="F87" s="42"/>
      <c r="G87" s="42"/>
      <c r="H87" s="42"/>
      <c r="I87" s="42"/>
      <c r="J87" s="42" t="s">
        <v>490</v>
      </c>
      <c r="K87" s="43"/>
      <c r="L87" s="43"/>
      <c r="M87" s="43"/>
      <c r="N87" s="43"/>
      <c r="O87" s="43"/>
      <c r="P87" s="43"/>
      <c r="Q87" s="44"/>
      <c r="R87" s="45">
        <v>16230</v>
      </c>
      <c r="S87" s="45" t="s">
        <v>219</v>
      </c>
      <c r="T87" s="46"/>
    </row>
    <row r="88" spans="1:20" ht="15.75" hidden="1" x14ac:dyDescent="0.2">
      <c r="A88" s="20"/>
      <c r="B88" s="21"/>
      <c r="C88" s="21"/>
      <c r="D88" s="47" t="s">
        <v>407</v>
      </c>
      <c r="E88" s="48"/>
      <c r="F88" s="42" t="s">
        <v>490</v>
      </c>
      <c r="G88" s="42"/>
      <c r="H88" s="42"/>
      <c r="I88" s="42"/>
      <c r="J88" s="42"/>
      <c r="K88" s="43"/>
      <c r="L88" s="43"/>
      <c r="M88" s="43"/>
      <c r="N88" s="43"/>
      <c r="O88" s="43"/>
      <c r="P88" s="43"/>
      <c r="Q88" s="44"/>
      <c r="R88" s="45"/>
      <c r="S88" s="45" t="s">
        <v>408</v>
      </c>
      <c r="T88" s="46" t="s">
        <v>326</v>
      </c>
    </row>
    <row r="89" spans="1:20" ht="15.75" hidden="1" x14ac:dyDescent="0.2">
      <c r="A89" s="20"/>
      <c r="B89" s="21"/>
      <c r="C89" s="21"/>
      <c r="D89" s="41" t="s">
        <v>378</v>
      </c>
      <c r="E89" s="42"/>
      <c r="F89" s="42"/>
      <c r="G89" s="42"/>
      <c r="H89" s="42"/>
      <c r="I89" s="42"/>
      <c r="J89" s="42" t="s">
        <v>490</v>
      </c>
      <c r="K89" s="43"/>
      <c r="L89" s="43"/>
      <c r="M89" s="43">
        <v>5707281</v>
      </c>
      <c r="N89" s="43">
        <v>17971</v>
      </c>
      <c r="O89" s="43">
        <v>5121469</v>
      </c>
      <c r="P89" s="43">
        <v>-14790</v>
      </c>
      <c r="Q89" s="44" t="s">
        <v>114</v>
      </c>
      <c r="R89" s="45">
        <v>62270</v>
      </c>
      <c r="S89" s="45" t="s">
        <v>379</v>
      </c>
      <c r="T89" s="46"/>
    </row>
    <row r="90" spans="1:20" ht="15.75" hidden="1" x14ac:dyDescent="0.2">
      <c r="A90" s="20"/>
      <c r="B90" s="21"/>
      <c r="C90" s="21"/>
      <c r="D90" s="47" t="s">
        <v>409</v>
      </c>
      <c r="E90" s="48" t="s">
        <v>490</v>
      </c>
      <c r="F90" s="42" t="s">
        <v>490</v>
      </c>
      <c r="G90" s="42"/>
      <c r="H90" s="42"/>
      <c r="I90" s="42"/>
      <c r="J90" s="42"/>
      <c r="K90" s="43">
        <v>3043045</v>
      </c>
      <c r="L90" s="43">
        <v>-73910</v>
      </c>
      <c r="M90" s="43">
        <v>2776517</v>
      </c>
      <c r="N90" s="43">
        <v>-66906</v>
      </c>
      <c r="O90" s="43">
        <v>4009759</v>
      </c>
      <c r="P90" s="43">
        <v>-46853</v>
      </c>
      <c r="Q90" s="44">
        <v>14</v>
      </c>
      <c r="R90" s="45">
        <v>25018</v>
      </c>
      <c r="S90" s="45" t="s">
        <v>410</v>
      </c>
      <c r="T90" s="46" t="s">
        <v>344</v>
      </c>
    </row>
    <row r="91" spans="1:20" ht="15.75" hidden="1" x14ac:dyDescent="0.2">
      <c r="A91" s="20"/>
      <c r="B91" s="21"/>
      <c r="C91" s="21"/>
      <c r="D91" s="47" t="s">
        <v>324</v>
      </c>
      <c r="E91" s="48" t="s">
        <v>490</v>
      </c>
      <c r="F91" s="42" t="s">
        <v>490</v>
      </c>
      <c r="G91" s="42"/>
      <c r="H91" s="42"/>
      <c r="I91" s="42"/>
      <c r="J91" s="42"/>
      <c r="K91" s="43"/>
      <c r="L91" s="43"/>
      <c r="M91" s="43"/>
      <c r="N91" s="43"/>
      <c r="O91" s="43"/>
      <c r="P91" s="43"/>
      <c r="Q91" s="44"/>
      <c r="R91" s="45">
        <v>45801</v>
      </c>
      <c r="S91" s="45" t="s">
        <v>325</v>
      </c>
      <c r="T91" s="46"/>
    </row>
    <row r="92" spans="1:20" ht="15.75" hidden="1" x14ac:dyDescent="0.2">
      <c r="A92" s="20"/>
      <c r="B92" s="21"/>
      <c r="C92" s="21"/>
      <c r="D92" s="47" t="s">
        <v>253</v>
      </c>
      <c r="E92" s="48"/>
      <c r="F92" s="42" t="s">
        <v>490</v>
      </c>
      <c r="G92" s="42"/>
      <c r="H92" s="42"/>
      <c r="I92" s="42"/>
      <c r="J92" s="42"/>
      <c r="K92" s="43"/>
      <c r="L92" s="43"/>
      <c r="M92" s="43"/>
      <c r="N92" s="43"/>
      <c r="O92" s="43"/>
      <c r="P92" s="43"/>
      <c r="Q92" s="44"/>
      <c r="R92" s="45"/>
      <c r="S92" s="45"/>
      <c r="T92" s="46"/>
    </row>
    <row r="93" spans="1:20" ht="15.75" hidden="1" x14ac:dyDescent="0.2">
      <c r="A93" s="20"/>
      <c r="B93" s="21"/>
      <c r="C93" s="21"/>
      <c r="D93" s="47" t="s">
        <v>411</v>
      </c>
      <c r="E93" s="48" t="s">
        <v>490</v>
      </c>
      <c r="F93" s="42"/>
      <c r="G93" s="42"/>
      <c r="H93" s="42"/>
      <c r="I93" s="42"/>
      <c r="J93" s="42"/>
      <c r="K93" s="43">
        <v>7096045</v>
      </c>
      <c r="L93" s="43">
        <v>-75947</v>
      </c>
      <c r="M93" s="43">
        <v>7449070</v>
      </c>
      <c r="N93" s="43">
        <v>34855</v>
      </c>
      <c r="O93" s="52"/>
      <c r="P93" s="52"/>
      <c r="Q93" s="44">
        <v>12</v>
      </c>
      <c r="R93" s="45">
        <v>35120</v>
      </c>
      <c r="S93" s="45" t="s">
        <v>412</v>
      </c>
      <c r="T93" s="46"/>
    </row>
    <row r="94" spans="1:20" ht="15.75" hidden="1" x14ac:dyDescent="0.2">
      <c r="A94" s="51" t="s">
        <v>337</v>
      </c>
      <c r="B94" s="21"/>
      <c r="C94" s="21"/>
      <c r="D94" s="47" t="s">
        <v>337</v>
      </c>
      <c r="E94" s="48" t="s">
        <v>490</v>
      </c>
      <c r="F94" s="42" t="s">
        <v>490</v>
      </c>
      <c r="G94" s="42"/>
      <c r="H94" s="42"/>
      <c r="I94" s="42"/>
      <c r="J94" s="42"/>
      <c r="K94" s="43">
        <v>33751000</v>
      </c>
      <c r="L94" s="43">
        <v>1396000</v>
      </c>
      <c r="M94" s="43">
        <v>36641000</v>
      </c>
      <c r="N94" s="43">
        <v>2064000</v>
      </c>
      <c r="O94" s="52"/>
      <c r="P94" s="52"/>
      <c r="Q94" s="44">
        <v>172</v>
      </c>
      <c r="R94" s="45">
        <v>85260</v>
      </c>
      <c r="S94" s="45" t="s">
        <v>291</v>
      </c>
      <c r="T94" s="46"/>
    </row>
    <row r="95" spans="1:20" ht="15.75" hidden="1" x14ac:dyDescent="0.25">
      <c r="A95" s="20"/>
      <c r="B95" s="21"/>
      <c r="C95" s="21"/>
      <c r="D95" s="21" t="s">
        <v>499</v>
      </c>
      <c r="E95" s="59"/>
      <c r="F95" s="59"/>
      <c r="G95" s="59"/>
      <c r="H95" s="59"/>
      <c r="I95" s="59"/>
      <c r="J95" s="59" t="s">
        <v>490</v>
      </c>
      <c r="K95" s="61"/>
      <c r="L95" s="61"/>
      <c r="M95" s="61"/>
      <c r="N95" s="61"/>
      <c r="O95" s="61"/>
      <c r="P95" s="61"/>
      <c r="Q95" s="62"/>
      <c r="R95" s="81"/>
      <c r="S95" s="81"/>
      <c r="T95" s="63"/>
    </row>
    <row r="96" spans="1:20" ht="15.75" hidden="1" x14ac:dyDescent="0.2">
      <c r="A96" s="20"/>
      <c r="B96" s="21"/>
      <c r="C96" s="21"/>
      <c r="D96" s="47" t="s">
        <v>193</v>
      </c>
      <c r="E96" s="48"/>
      <c r="F96" s="42"/>
      <c r="G96" s="42"/>
      <c r="H96" s="42"/>
      <c r="I96" s="42"/>
      <c r="J96" s="42"/>
      <c r="K96" s="43"/>
      <c r="L96" s="43"/>
      <c r="M96" s="43"/>
      <c r="N96" s="43"/>
      <c r="O96" s="43"/>
      <c r="P96" s="43"/>
      <c r="Q96" s="44"/>
      <c r="R96" s="45">
        <v>85500</v>
      </c>
      <c r="S96" s="45" t="s">
        <v>194</v>
      </c>
      <c r="T96" s="46"/>
    </row>
    <row r="97" spans="1:20" ht="15.75" hidden="1" x14ac:dyDescent="0.2">
      <c r="A97" s="20"/>
      <c r="B97" s="21"/>
      <c r="C97" s="21"/>
      <c r="D97" s="47" t="s">
        <v>195</v>
      </c>
      <c r="E97" s="48" t="s">
        <v>490</v>
      </c>
      <c r="F97" s="42" t="s">
        <v>490</v>
      </c>
      <c r="G97" s="42"/>
      <c r="H97" s="42"/>
      <c r="I97" s="42"/>
      <c r="J97" s="42"/>
      <c r="K97" s="43">
        <v>19341154</v>
      </c>
      <c r="L97" s="43">
        <v>326779</v>
      </c>
      <c r="M97" s="43">
        <v>19664508</v>
      </c>
      <c r="N97" s="43">
        <v>393142</v>
      </c>
      <c r="O97" s="52"/>
      <c r="P97" s="43"/>
      <c r="Q97" s="44">
        <v>178</v>
      </c>
      <c r="R97" s="45">
        <v>85130</v>
      </c>
      <c r="S97" s="45" t="s">
        <v>196</v>
      </c>
      <c r="T97" s="46"/>
    </row>
    <row r="98" spans="1:20" ht="15.75" hidden="1" x14ac:dyDescent="0.2">
      <c r="A98" s="20"/>
      <c r="B98" s="21"/>
      <c r="C98" s="21"/>
      <c r="D98" s="47" t="s">
        <v>413</v>
      </c>
      <c r="E98" s="48"/>
      <c r="F98" s="42" t="s">
        <v>490</v>
      </c>
      <c r="G98" s="42"/>
      <c r="H98" s="42"/>
      <c r="I98" s="42"/>
      <c r="J98" s="42"/>
      <c r="K98" s="43">
        <v>5462908</v>
      </c>
      <c r="L98" s="43">
        <v>99575</v>
      </c>
      <c r="M98" s="43">
        <v>5106347</v>
      </c>
      <c r="N98" s="43">
        <v>-22303</v>
      </c>
      <c r="O98" s="43">
        <v>4313856</v>
      </c>
      <c r="P98" s="43">
        <v>3487</v>
      </c>
      <c r="Q98" s="44">
        <v>23</v>
      </c>
      <c r="R98" s="45">
        <v>25010</v>
      </c>
      <c r="S98" s="45" t="s">
        <v>414</v>
      </c>
      <c r="T98" s="46" t="s">
        <v>344</v>
      </c>
    </row>
    <row r="99" spans="1:20" ht="15.75" hidden="1" x14ac:dyDescent="0.2">
      <c r="A99" s="20"/>
      <c r="B99" s="21"/>
      <c r="C99" s="21"/>
      <c r="D99" s="41" t="s">
        <v>2</v>
      </c>
      <c r="E99" s="42"/>
      <c r="F99" s="42"/>
      <c r="G99" s="42"/>
      <c r="H99" s="42"/>
      <c r="I99" s="42" t="s">
        <v>490</v>
      </c>
      <c r="J99" s="42"/>
      <c r="K99" s="43">
        <v>9620229</v>
      </c>
      <c r="L99" s="43">
        <v>8161</v>
      </c>
      <c r="M99" s="43">
        <v>9355441</v>
      </c>
      <c r="N99" s="43">
        <v>-324201</v>
      </c>
      <c r="O99" s="43"/>
      <c r="P99" s="43"/>
      <c r="Q99" s="44">
        <v>68</v>
      </c>
      <c r="R99" s="45">
        <v>53940</v>
      </c>
      <c r="S99" s="45" t="s">
        <v>3</v>
      </c>
      <c r="T99" s="46"/>
    </row>
    <row r="100" spans="1:20" ht="15.75" hidden="1" x14ac:dyDescent="0.2">
      <c r="A100" s="20"/>
      <c r="B100" s="21" t="s">
        <v>512</v>
      </c>
      <c r="C100" s="21"/>
      <c r="D100" s="47" t="s">
        <v>415</v>
      </c>
      <c r="E100" s="48" t="s">
        <v>490</v>
      </c>
      <c r="F100" s="42"/>
      <c r="G100" s="42"/>
      <c r="H100" s="42"/>
      <c r="I100" s="42"/>
      <c r="J100" s="42"/>
      <c r="K100" s="43">
        <v>12450832</v>
      </c>
      <c r="L100" s="43"/>
      <c r="M100" s="43">
        <v>14512948</v>
      </c>
      <c r="N100" s="43"/>
      <c r="O100" s="43">
        <v>18799528</v>
      </c>
      <c r="P100" s="43"/>
      <c r="Q100" s="44">
        <v>83</v>
      </c>
      <c r="R100" s="45">
        <v>84529</v>
      </c>
      <c r="S100" s="45" t="s">
        <v>416</v>
      </c>
      <c r="T100" s="46" t="s">
        <v>365</v>
      </c>
    </row>
    <row r="101" spans="1:20" ht="15.75" hidden="1" x14ac:dyDescent="0.2">
      <c r="A101" s="20"/>
      <c r="B101" s="21"/>
      <c r="C101" s="21"/>
      <c r="D101" s="41" t="s">
        <v>388</v>
      </c>
      <c r="E101" s="42"/>
      <c r="F101" s="42" t="s">
        <v>490</v>
      </c>
      <c r="G101" s="42"/>
      <c r="H101" s="42"/>
      <c r="I101" s="42"/>
      <c r="J101" s="42" t="s">
        <v>490</v>
      </c>
      <c r="K101" s="43"/>
      <c r="L101" s="43"/>
      <c r="M101" s="43">
        <v>50000</v>
      </c>
      <c r="N101" s="43">
        <v>45349</v>
      </c>
      <c r="O101" s="43">
        <v>3102112</v>
      </c>
      <c r="P101" s="43">
        <v>60617</v>
      </c>
      <c r="Q101" s="44">
        <v>51</v>
      </c>
      <c r="R101" s="45">
        <v>89200</v>
      </c>
      <c r="S101" s="45" t="s">
        <v>389</v>
      </c>
      <c r="T101" s="46"/>
    </row>
    <row r="102" spans="1:20" ht="15.75" hidden="1" x14ac:dyDescent="0.2">
      <c r="A102" s="20"/>
      <c r="B102" s="21"/>
      <c r="C102" s="21"/>
      <c r="D102" s="47" t="s">
        <v>417</v>
      </c>
      <c r="E102" s="48" t="s">
        <v>490</v>
      </c>
      <c r="F102" s="42"/>
      <c r="G102" s="42"/>
      <c r="H102" s="42"/>
      <c r="I102" s="42"/>
      <c r="J102" s="42"/>
      <c r="K102" s="43"/>
      <c r="L102" s="43"/>
      <c r="M102" s="43">
        <v>1058646</v>
      </c>
      <c r="N102" s="43">
        <v>37842</v>
      </c>
      <c r="O102" s="43">
        <v>1608655</v>
      </c>
      <c r="P102" s="43">
        <v>-99316</v>
      </c>
      <c r="Q102" s="44">
        <v>3</v>
      </c>
      <c r="R102" s="45">
        <v>76240</v>
      </c>
      <c r="S102" s="45" t="s">
        <v>418</v>
      </c>
      <c r="T102" s="46"/>
    </row>
    <row r="103" spans="1:20" ht="15.75" hidden="1" x14ac:dyDescent="0.2">
      <c r="A103" s="20"/>
      <c r="B103" s="21"/>
      <c r="C103" s="21"/>
      <c r="D103" s="47" t="s">
        <v>419</v>
      </c>
      <c r="E103" s="48" t="s">
        <v>490</v>
      </c>
      <c r="F103" s="42" t="s">
        <v>490</v>
      </c>
      <c r="G103" s="42"/>
      <c r="H103" s="42"/>
      <c r="I103" s="42"/>
      <c r="J103" s="42"/>
      <c r="K103" s="43">
        <v>4074693</v>
      </c>
      <c r="L103" s="43">
        <v>-231924</v>
      </c>
      <c r="M103" s="43">
        <v>4263404</v>
      </c>
      <c r="N103" s="43">
        <v>-169814</v>
      </c>
      <c r="O103" s="43">
        <v>4237915</v>
      </c>
      <c r="P103" s="43">
        <v>-113317</v>
      </c>
      <c r="Q103" s="44">
        <v>20</v>
      </c>
      <c r="R103" s="45">
        <v>46040</v>
      </c>
      <c r="S103" s="45" t="s">
        <v>420</v>
      </c>
      <c r="T103" s="46" t="s">
        <v>344</v>
      </c>
    </row>
    <row r="104" spans="1:20" ht="15.75" hidden="1" x14ac:dyDescent="0.2">
      <c r="A104" s="20" t="s">
        <v>506</v>
      </c>
      <c r="B104" s="21"/>
      <c r="C104" s="21"/>
      <c r="D104" s="41" t="s">
        <v>390</v>
      </c>
      <c r="E104" s="42"/>
      <c r="F104" s="42" t="s">
        <v>490</v>
      </c>
      <c r="G104" s="42"/>
      <c r="H104" s="42"/>
      <c r="I104" s="42"/>
      <c r="J104" s="42"/>
      <c r="K104" s="43"/>
      <c r="L104" s="43"/>
      <c r="M104" s="43">
        <v>2688111</v>
      </c>
      <c r="N104" s="43">
        <v>31254</v>
      </c>
      <c r="O104" s="43">
        <v>4007853</v>
      </c>
      <c r="P104" s="43">
        <v>151917</v>
      </c>
      <c r="Q104" s="44">
        <v>32</v>
      </c>
      <c r="R104" s="45">
        <v>55120</v>
      </c>
      <c r="S104" s="45" t="s">
        <v>391</v>
      </c>
      <c r="T104" s="46"/>
    </row>
    <row r="105" spans="1:20" ht="15.75" hidden="1" x14ac:dyDescent="0.2">
      <c r="A105" s="20"/>
      <c r="B105" s="21"/>
      <c r="C105" s="21"/>
      <c r="D105" s="41" t="s">
        <v>8</v>
      </c>
      <c r="E105" s="42"/>
      <c r="F105" s="42"/>
      <c r="G105" s="42"/>
      <c r="H105" s="42"/>
      <c r="I105" s="42" t="s">
        <v>490</v>
      </c>
      <c r="J105" s="42"/>
      <c r="K105" s="43">
        <v>13816693</v>
      </c>
      <c r="L105" s="43">
        <v>41699</v>
      </c>
      <c r="M105" s="43">
        <v>12735572</v>
      </c>
      <c r="N105" s="43">
        <v>52257</v>
      </c>
      <c r="O105" s="43">
        <v>13806092</v>
      </c>
      <c r="P105" s="43">
        <v>-73328</v>
      </c>
      <c r="Q105" s="44" t="s">
        <v>110</v>
      </c>
      <c r="R105" s="45">
        <v>29490</v>
      </c>
      <c r="S105" s="45" t="s">
        <v>9</v>
      </c>
      <c r="T105" s="46"/>
    </row>
    <row r="106" spans="1:20" ht="15.75" hidden="1" x14ac:dyDescent="0.2">
      <c r="A106" s="20"/>
      <c r="B106" s="21"/>
      <c r="C106" s="21"/>
      <c r="D106" s="47" t="s">
        <v>298</v>
      </c>
      <c r="E106" s="48"/>
      <c r="F106" s="42"/>
      <c r="G106" s="42"/>
      <c r="H106" s="42"/>
      <c r="I106" s="42"/>
      <c r="J106" s="42" t="s">
        <v>490</v>
      </c>
      <c r="K106" s="43">
        <v>1808682</v>
      </c>
      <c r="L106" s="43">
        <v>18432</v>
      </c>
      <c r="M106" s="43">
        <v>2234451</v>
      </c>
      <c r="N106" s="43">
        <v>82309</v>
      </c>
      <c r="O106" s="43">
        <v>2014267</v>
      </c>
      <c r="P106" s="43">
        <v>34039</v>
      </c>
      <c r="Q106" s="44" t="s">
        <v>127</v>
      </c>
      <c r="R106" s="45">
        <v>58420</v>
      </c>
      <c r="S106" s="45" t="s">
        <v>299</v>
      </c>
      <c r="T106" s="46"/>
    </row>
    <row r="107" spans="1:20" ht="15.75" hidden="1" x14ac:dyDescent="0.2">
      <c r="A107" s="20"/>
      <c r="B107" s="21"/>
      <c r="C107" s="21"/>
      <c r="D107" s="47" t="s">
        <v>423</v>
      </c>
      <c r="E107" s="48" t="s">
        <v>490</v>
      </c>
      <c r="F107" s="42"/>
      <c r="G107" s="42"/>
      <c r="H107" s="42"/>
      <c r="I107" s="42"/>
      <c r="J107" s="42"/>
      <c r="K107" s="43"/>
      <c r="L107" s="43"/>
      <c r="M107" s="43">
        <v>5425686</v>
      </c>
      <c r="N107" s="43">
        <v>5021</v>
      </c>
      <c r="O107" s="43">
        <v>5790000</v>
      </c>
      <c r="P107" s="43"/>
      <c r="Q107" s="44">
        <v>10</v>
      </c>
      <c r="R107" s="45">
        <v>35440</v>
      </c>
      <c r="S107" s="45" t="s">
        <v>424</v>
      </c>
      <c r="T107" s="46"/>
    </row>
    <row r="108" spans="1:20" ht="15.75" hidden="1" x14ac:dyDescent="0.2">
      <c r="A108" s="20"/>
      <c r="B108" s="21"/>
      <c r="C108" s="21"/>
      <c r="D108" s="47" t="s">
        <v>457</v>
      </c>
      <c r="E108" s="48" t="s">
        <v>490</v>
      </c>
      <c r="F108" s="48"/>
      <c r="G108" s="48"/>
      <c r="H108" s="48"/>
      <c r="I108" s="48"/>
      <c r="J108" s="48"/>
      <c r="K108" s="43"/>
      <c r="L108" s="43"/>
      <c r="M108" s="43"/>
      <c r="N108" s="43"/>
      <c r="O108" s="43"/>
      <c r="P108" s="43"/>
      <c r="Q108" s="44"/>
      <c r="R108" s="45">
        <v>35470</v>
      </c>
      <c r="S108" s="45" t="s">
        <v>458</v>
      </c>
      <c r="T108" s="46"/>
    </row>
    <row r="109" spans="1:20" ht="15.75" hidden="1" x14ac:dyDescent="0.2">
      <c r="A109" s="20"/>
      <c r="B109" s="21"/>
      <c r="C109" s="21"/>
      <c r="D109" s="47" t="s">
        <v>459</v>
      </c>
      <c r="E109" s="48" t="s">
        <v>490</v>
      </c>
      <c r="F109" s="42"/>
      <c r="G109" s="42"/>
      <c r="H109" s="42"/>
      <c r="I109" s="42"/>
      <c r="J109" s="42"/>
      <c r="K109" s="43"/>
      <c r="L109" s="43"/>
      <c r="M109" s="43"/>
      <c r="N109" s="43"/>
      <c r="O109" s="43">
        <v>4518998</v>
      </c>
      <c r="P109" s="43"/>
      <c r="Q109" s="44">
        <v>30</v>
      </c>
      <c r="R109" s="45">
        <v>26845</v>
      </c>
      <c r="S109" s="45" t="s">
        <v>460</v>
      </c>
      <c r="T109" s="46" t="s">
        <v>344</v>
      </c>
    </row>
    <row r="110" spans="1:20" ht="15.75" hidden="1" x14ac:dyDescent="0.2">
      <c r="A110" s="20"/>
      <c r="B110" s="21"/>
      <c r="C110" s="21"/>
      <c r="D110" s="47" t="s">
        <v>461</v>
      </c>
      <c r="E110" s="48"/>
      <c r="F110" s="48" t="s">
        <v>490</v>
      </c>
      <c r="G110" s="48"/>
      <c r="H110" s="48"/>
      <c r="I110" s="48"/>
      <c r="J110" s="48"/>
      <c r="K110" s="43"/>
      <c r="L110" s="43"/>
      <c r="M110" s="43"/>
      <c r="N110" s="43"/>
      <c r="O110" s="43"/>
      <c r="P110" s="43"/>
      <c r="Q110" s="44"/>
      <c r="R110" s="45" t="s">
        <v>462</v>
      </c>
      <c r="S110" s="45" t="s">
        <v>463</v>
      </c>
      <c r="T110" s="46" t="s">
        <v>350</v>
      </c>
    </row>
    <row r="111" spans="1:20" ht="15.75" hidden="1" x14ac:dyDescent="0.2">
      <c r="A111" s="20"/>
      <c r="B111" s="21"/>
      <c r="C111" s="21"/>
      <c r="D111" s="47" t="s">
        <v>464</v>
      </c>
      <c r="E111" s="48" t="s">
        <v>490</v>
      </c>
      <c r="F111" s="42"/>
      <c r="G111" s="42"/>
      <c r="H111" s="42"/>
      <c r="I111" s="42"/>
      <c r="J111" s="42"/>
      <c r="K111" s="54">
        <v>679673</v>
      </c>
      <c r="L111" s="54">
        <v>134825</v>
      </c>
      <c r="M111" s="54">
        <v>717116</v>
      </c>
      <c r="N111" s="54">
        <v>90314</v>
      </c>
      <c r="O111" s="54"/>
      <c r="P111" s="54"/>
      <c r="Q111" s="55">
        <v>8</v>
      </c>
      <c r="R111" s="57">
        <v>22400</v>
      </c>
      <c r="S111" s="57" t="s">
        <v>465</v>
      </c>
      <c r="T111" s="58" t="s">
        <v>400</v>
      </c>
    </row>
    <row r="112" spans="1:20" ht="15.75" hidden="1" x14ac:dyDescent="0.2">
      <c r="A112" s="20"/>
      <c r="B112" s="21"/>
      <c r="C112" s="21"/>
      <c r="D112" s="47" t="s">
        <v>212</v>
      </c>
      <c r="E112" s="48" t="s">
        <v>490</v>
      </c>
      <c r="F112" s="42"/>
      <c r="G112" s="42"/>
      <c r="H112" s="42"/>
      <c r="I112" s="42"/>
      <c r="J112" s="42"/>
      <c r="K112" s="43"/>
      <c r="L112" s="43"/>
      <c r="M112" s="43"/>
      <c r="N112" s="43"/>
      <c r="O112" s="43"/>
      <c r="P112" s="43"/>
      <c r="Q112" s="44"/>
      <c r="R112" s="45">
        <v>7575</v>
      </c>
      <c r="S112" s="45" t="s">
        <v>213</v>
      </c>
      <c r="T112" s="46" t="s">
        <v>360</v>
      </c>
    </row>
    <row r="113" spans="1:20" ht="15.75" hidden="1" x14ac:dyDescent="0.2">
      <c r="A113" s="20"/>
      <c r="B113" s="21"/>
      <c r="C113" s="21"/>
      <c r="D113" s="47" t="s">
        <v>251</v>
      </c>
      <c r="E113" s="48"/>
      <c r="F113" s="42" t="s">
        <v>490</v>
      </c>
      <c r="G113" s="42"/>
      <c r="H113" s="42"/>
      <c r="I113" s="42"/>
      <c r="J113" s="42"/>
      <c r="K113" s="43"/>
      <c r="L113" s="43"/>
      <c r="M113" s="43"/>
      <c r="N113" s="43"/>
      <c r="O113" s="43"/>
      <c r="P113" s="43"/>
      <c r="Q113" s="44"/>
      <c r="R113" s="45">
        <v>35023</v>
      </c>
      <c r="S113" s="45" t="s">
        <v>252</v>
      </c>
      <c r="T113" s="46"/>
    </row>
    <row r="114" spans="1:20" ht="15.75" hidden="1" x14ac:dyDescent="0.2">
      <c r="A114" s="20"/>
      <c r="B114" s="21"/>
      <c r="C114" s="21"/>
      <c r="D114" s="47" t="s">
        <v>214</v>
      </c>
      <c r="E114" s="48"/>
      <c r="F114" s="42" t="s">
        <v>490</v>
      </c>
      <c r="G114" s="42"/>
      <c r="H114" s="42"/>
      <c r="I114" s="42"/>
      <c r="J114" s="42"/>
      <c r="K114" s="43"/>
      <c r="L114" s="43"/>
      <c r="M114" s="43">
        <v>1570861</v>
      </c>
      <c r="N114" s="43">
        <v>17462</v>
      </c>
      <c r="O114" s="43">
        <v>1034829</v>
      </c>
      <c r="P114" s="43">
        <v>5904</v>
      </c>
      <c r="Q114" s="44">
        <v>18</v>
      </c>
      <c r="R114" s="45">
        <v>50450</v>
      </c>
      <c r="S114" s="45" t="s">
        <v>215</v>
      </c>
      <c r="T114" s="46"/>
    </row>
    <row r="115" spans="1:20" ht="15.75" hidden="1" x14ac:dyDescent="0.25">
      <c r="A115" s="83" t="s">
        <v>516</v>
      </c>
      <c r="B115" s="21"/>
      <c r="C115" s="21"/>
      <c r="D115" s="41"/>
      <c r="E115" s="42"/>
      <c r="F115" s="50"/>
      <c r="G115" s="42"/>
      <c r="H115" s="42"/>
      <c r="I115" s="48"/>
      <c r="J115" s="48"/>
      <c r="K115" s="82">
        <f t="shared" ref="K115:Q115" si="0">SUM(K113:K114)</f>
        <v>0</v>
      </c>
      <c r="L115" s="82">
        <f t="shared" si="0"/>
        <v>0</v>
      </c>
      <c r="M115" s="82">
        <f t="shared" si="0"/>
        <v>1570861</v>
      </c>
      <c r="N115" s="82">
        <f t="shared" si="0"/>
        <v>17462</v>
      </c>
      <c r="O115" s="82">
        <f t="shared" si="0"/>
        <v>1034829</v>
      </c>
      <c r="P115" s="82">
        <f t="shared" si="0"/>
        <v>5904</v>
      </c>
      <c r="Q115" s="82">
        <f t="shared" si="0"/>
        <v>18</v>
      </c>
      <c r="R115" s="45"/>
      <c r="S115" s="45"/>
      <c r="T115" s="46"/>
    </row>
    <row r="116" spans="1:20" ht="15.75" hidden="1" x14ac:dyDescent="0.25">
      <c r="A116" s="83" t="s">
        <v>516</v>
      </c>
      <c r="B116" s="21"/>
      <c r="C116" s="21"/>
      <c r="D116" s="47"/>
      <c r="E116" s="48"/>
      <c r="F116" s="42"/>
      <c r="G116" s="42"/>
      <c r="H116" s="42"/>
      <c r="I116" s="42"/>
      <c r="J116" s="42"/>
      <c r="K116" s="82">
        <f t="shared" ref="K116:Q116" si="1">SUM(K113:K115)</f>
        <v>0</v>
      </c>
      <c r="L116" s="82">
        <f t="shared" si="1"/>
        <v>0</v>
      </c>
      <c r="M116" s="82">
        <f t="shared" si="1"/>
        <v>3141722</v>
      </c>
      <c r="N116" s="82">
        <f t="shared" si="1"/>
        <v>34924</v>
      </c>
      <c r="O116" s="82">
        <f t="shared" si="1"/>
        <v>2069658</v>
      </c>
      <c r="P116" s="82">
        <f t="shared" si="1"/>
        <v>11808</v>
      </c>
      <c r="Q116" s="82">
        <f t="shared" si="1"/>
        <v>36</v>
      </c>
      <c r="R116" s="49"/>
      <c r="S116" s="45"/>
      <c r="T116" s="46"/>
    </row>
    <row r="117" spans="1:20" ht="15.75" hidden="1" x14ac:dyDescent="0.25">
      <c r="A117" s="83" t="s">
        <v>516</v>
      </c>
      <c r="B117" s="21"/>
      <c r="C117" s="21"/>
      <c r="D117" s="47"/>
      <c r="E117" s="48"/>
      <c r="F117" s="42"/>
      <c r="G117" s="42"/>
      <c r="H117" s="42"/>
      <c r="I117" s="42"/>
      <c r="J117" s="42"/>
      <c r="K117" s="82">
        <f t="shared" ref="K117:Q117" si="2">SUM(K116)</f>
        <v>0</v>
      </c>
      <c r="L117" s="82">
        <f t="shared" si="2"/>
        <v>0</v>
      </c>
      <c r="M117" s="82">
        <f t="shared" si="2"/>
        <v>3141722</v>
      </c>
      <c r="N117" s="82">
        <f t="shared" si="2"/>
        <v>34924</v>
      </c>
      <c r="O117" s="82">
        <f t="shared" si="2"/>
        <v>2069658</v>
      </c>
      <c r="P117" s="82">
        <f t="shared" si="2"/>
        <v>11808</v>
      </c>
      <c r="Q117" s="82">
        <f t="shared" si="2"/>
        <v>36</v>
      </c>
      <c r="R117" s="45"/>
      <c r="S117" s="45"/>
      <c r="T117" s="46"/>
    </row>
    <row r="118" spans="1:20" ht="15.75" hidden="1" x14ac:dyDescent="0.25">
      <c r="A118" s="83" t="s">
        <v>516</v>
      </c>
      <c r="B118" s="23"/>
      <c r="C118" s="21"/>
      <c r="D118" s="41"/>
      <c r="E118" s="42"/>
      <c r="F118" s="42"/>
      <c r="G118" s="42"/>
      <c r="H118" s="42"/>
      <c r="I118" s="42"/>
      <c r="J118" s="42"/>
      <c r="K118" s="82">
        <f t="shared" ref="K118:Q119" si="3">SUM(K116:K117)</f>
        <v>0</v>
      </c>
      <c r="L118" s="82">
        <f t="shared" si="3"/>
        <v>0</v>
      </c>
      <c r="M118" s="82">
        <f t="shared" si="3"/>
        <v>6283444</v>
      </c>
      <c r="N118" s="82">
        <f t="shared" si="3"/>
        <v>69848</v>
      </c>
      <c r="O118" s="82">
        <f t="shared" si="3"/>
        <v>4139316</v>
      </c>
      <c r="P118" s="82">
        <f t="shared" si="3"/>
        <v>23616</v>
      </c>
      <c r="Q118" s="82">
        <f t="shared" si="3"/>
        <v>72</v>
      </c>
      <c r="R118" s="45"/>
      <c r="S118" s="45"/>
      <c r="T118" s="46"/>
    </row>
    <row r="119" spans="1:20" ht="16.5" hidden="1" thickBot="1" x14ac:dyDescent="0.3">
      <c r="A119" s="85" t="s">
        <v>516</v>
      </c>
      <c r="B119" s="86"/>
      <c r="C119" s="86"/>
      <c r="D119" s="87"/>
      <c r="E119" s="68"/>
      <c r="F119" s="68"/>
      <c r="G119" s="68"/>
      <c r="H119" s="68"/>
      <c r="I119" s="68"/>
      <c r="J119" s="68"/>
      <c r="K119" s="89">
        <f t="shared" si="3"/>
        <v>0</v>
      </c>
      <c r="L119" s="89">
        <f t="shared" si="3"/>
        <v>0</v>
      </c>
      <c r="M119" s="89">
        <f t="shared" si="3"/>
        <v>9425166</v>
      </c>
      <c r="N119" s="89">
        <f t="shared" si="3"/>
        <v>104772</v>
      </c>
      <c r="O119" s="89">
        <f t="shared" si="3"/>
        <v>6208974</v>
      </c>
      <c r="P119" s="89">
        <f t="shared" si="3"/>
        <v>35424</v>
      </c>
      <c r="Q119" s="89">
        <f t="shared" si="3"/>
        <v>108</v>
      </c>
      <c r="R119" s="71"/>
      <c r="S119" s="71"/>
      <c r="T119" s="72"/>
    </row>
    <row r="120" spans="1:20" ht="13.5" thickTop="1" x14ac:dyDescent="0.2"/>
  </sheetData>
  <phoneticPr fontId="6" type="noConversion"/>
  <printOptions horizontalCentered="1" verticalCentered="1"/>
  <pageMargins left="0.19685039370078741" right="0.19685039370078741" top="0.78740157480314965" bottom="0.39370078740157483" header="0.51181102362204722" footer="0.51181102362204722"/>
  <pageSetup paperSize="9" scale="54" orientation="landscape" r:id="rId1"/>
  <headerFooter alignWithMargins="0">
    <oddHeader>&amp;LJeantil
35590 L'HERMITAGE&amp;C&amp;"Arial,Gras"&amp;12&amp;UListe des fabricants d'Epandeurs et de Bennes&amp;R&amp;D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0"/>
  <sheetViews>
    <sheetView workbookViewId="0">
      <selection activeCell="A13" sqref="A13:IV14"/>
    </sheetView>
  </sheetViews>
  <sheetFormatPr baseColWidth="10" defaultRowHeight="12.75" x14ac:dyDescent="0.2"/>
  <cols>
    <col min="1" max="1" width="32.7109375" bestFit="1" customWidth="1"/>
    <col min="2" max="3" width="0" hidden="1" customWidth="1"/>
    <col min="4" max="4" width="50.7109375" bestFit="1" customWidth="1"/>
    <col min="5" max="8" width="0" hidden="1" customWidth="1"/>
    <col min="9" max="9" width="5.7109375" bestFit="1" customWidth="1"/>
    <col min="10" max="10" width="0" hidden="1" customWidth="1"/>
    <col min="11" max="11" width="13.28515625" bestFit="1" customWidth="1"/>
    <col min="12" max="14" width="14.85546875" bestFit="1" customWidth="1"/>
    <col min="15" max="15" width="13.28515625" bestFit="1" customWidth="1"/>
    <col min="16" max="16" width="14.85546875" bestFit="1" customWidth="1"/>
    <col min="17" max="17" width="11.85546875" bestFit="1" customWidth="1"/>
    <col min="18" max="18" width="18" bestFit="1" customWidth="1"/>
    <col min="19" max="19" width="36.28515625" bestFit="1" customWidth="1"/>
    <col min="20" max="20" width="16.7109375" bestFit="1" customWidth="1"/>
  </cols>
  <sheetData>
    <row r="1" spans="1:20" ht="17.25" thickTop="1" thickBot="1" x14ac:dyDescent="0.25">
      <c r="A1" s="30" t="s">
        <v>505</v>
      </c>
      <c r="B1" s="31" t="s">
        <v>503</v>
      </c>
      <c r="C1" s="31" t="s">
        <v>504</v>
      </c>
      <c r="D1" s="32" t="s">
        <v>255</v>
      </c>
      <c r="E1" s="32" t="s">
        <v>513</v>
      </c>
      <c r="F1" s="32" t="s">
        <v>341</v>
      </c>
      <c r="G1" s="32" t="s">
        <v>340</v>
      </c>
      <c r="H1" s="32" t="s">
        <v>489</v>
      </c>
      <c r="I1" s="32" t="s">
        <v>339</v>
      </c>
      <c r="J1" s="32" t="s">
        <v>488</v>
      </c>
      <c r="K1" s="33" t="s">
        <v>338</v>
      </c>
      <c r="L1" s="33" t="s">
        <v>123</v>
      </c>
      <c r="M1" s="33" t="s">
        <v>120</v>
      </c>
      <c r="N1" s="33" t="s">
        <v>124</v>
      </c>
      <c r="O1" s="33" t="s">
        <v>121</v>
      </c>
      <c r="P1" s="33" t="s">
        <v>122</v>
      </c>
      <c r="Q1" s="33" t="s">
        <v>106</v>
      </c>
      <c r="R1" s="34" t="s">
        <v>241</v>
      </c>
      <c r="S1" s="32" t="s">
        <v>487</v>
      </c>
      <c r="T1" s="35" t="s">
        <v>486</v>
      </c>
    </row>
    <row r="2" spans="1:20" ht="15.75" x14ac:dyDescent="0.2">
      <c r="A2" s="20"/>
      <c r="B2" s="21"/>
      <c r="C2" s="21"/>
      <c r="D2" s="41" t="s">
        <v>268</v>
      </c>
      <c r="E2" s="42"/>
      <c r="F2" s="42"/>
      <c r="G2" s="42" t="s">
        <v>490</v>
      </c>
      <c r="H2" s="42" t="s">
        <v>490</v>
      </c>
      <c r="I2" s="42" t="s">
        <v>490</v>
      </c>
      <c r="J2" s="42"/>
      <c r="K2" s="43">
        <v>12277000</v>
      </c>
      <c r="L2" s="43">
        <v>-281000</v>
      </c>
      <c r="M2" s="43">
        <v>11197000</v>
      </c>
      <c r="N2" s="43">
        <v>-483000</v>
      </c>
      <c r="O2" s="43"/>
      <c r="P2" s="43"/>
      <c r="Q2" s="44">
        <v>84</v>
      </c>
      <c r="R2" s="45">
        <v>5555</v>
      </c>
      <c r="S2" s="45" t="s">
        <v>269</v>
      </c>
      <c r="T2" s="46" t="s">
        <v>270</v>
      </c>
    </row>
    <row r="3" spans="1:20" ht="15.75" x14ac:dyDescent="0.2">
      <c r="A3" s="20"/>
      <c r="B3" s="21"/>
      <c r="C3" s="21"/>
      <c r="D3" s="41" t="s">
        <v>271</v>
      </c>
      <c r="E3" s="42"/>
      <c r="F3" s="42"/>
      <c r="G3" s="42"/>
      <c r="H3" s="42"/>
      <c r="I3" s="42" t="s">
        <v>490</v>
      </c>
      <c r="J3" s="42"/>
      <c r="K3" s="43"/>
      <c r="L3" s="43"/>
      <c r="M3" s="43">
        <v>2787980</v>
      </c>
      <c r="N3" s="43">
        <v>29685</v>
      </c>
      <c r="O3" s="43">
        <v>2783206</v>
      </c>
      <c r="P3" s="43">
        <v>46472</v>
      </c>
      <c r="Q3" s="44"/>
      <c r="R3" s="45">
        <v>29530</v>
      </c>
      <c r="S3" s="45" t="s">
        <v>272</v>
      </c>
      <c r="T3" s="46"/>
    </row>
    <row r="4" spans="1:20" ht="15.75" x14ac:dyDescent="0.2">
      <c r="A4" s="28"/>
      <c r="B4" s="29"/>
      <c r="C4" s="29"/>
      <c r="D4" s="73" t="s">
        <v>264</v>
      </c>
      <c r="E4" s="74" t="s">
        <v>490</v>
      </c>
      <c r="F4" s="74" t="s">
        <v>490</v>
      </c>
      <c r="G4" s="74" t="s">
        <v>490</v>
      </c>
      <c r="H4" s="74" t="s">
        <v>490</v>
      </c>
      <c r="I4" s="74" t="s">
        <v>490</v>
      </c>
      <c r="J4" s="74"/>
      <c r="K4" s="76"/>
      <c r="L4" s="76"/>
      <c r="M4" s="76"/>
      <c r="N4" s="76"/>
      <c r="O4" s="76"/>
      <c r="P4" s="76"/>
      <c r="Q4" s="77"/>
      <c r="R4" s="78">
        <v>9195</v>
      </c>
      <c r="S4" s="78" t="s">
        <v>265</v>
      </c>
      <c r="T4" s="79" t="s">
        <v>400</v>
      </c>
    </row>
    <row r="5" spans="1:20" ht="15.75" x14ac:dyDescent="0.2">
      <c r="A5" s="28"/>
      <c r="B5" s="29"/>
      <c r="C5" s="29"/>
      <c r="D5" s="73" t="s">
        <v>372</v>
      </c>
      <c r="E5" s="74"/>
      <c r="F5" s="74"/>
      <c r="G5" s="74"/>
      <c r="H5" s="74" t="s">
        <v>490</v>
      </c>
      <c r="I5" s="74" t="s">
        <v>490</v>
      </c>
      <c r="J5" s="74"/>
      <c r="K5" s="76">
        <v>5608138</v>
      </c>
      <c r="L5" s="76">
        <v>34682</v>
      </c>
      <c r="M5" s="76">
        <v>6200000</v>
      </c>
      <c r="N5" s="76"/>
      <c r="O5" s="76">
        <v>6450000</v>
      </c>
      <c r="P5" s="76"/>
      <c r="Q5" s="77">
        <v>45</v>
      </c>
      <c r="R5" s="78">
        <v>35150</v>
      </c>
      <c r="S5" s="78" t="s">
        <v>373</v>
      </c>
      <c r="T5" s="79"/>
    </row>
    <row r="6" spans="1:20" ht="15.75" hidden="1" x14ac:dyDescent="0.25">
      <c r="A6" s="20"/>
      <c r="B6" s="21"/>
      <c r="C6" s="21"/>
      <c r="D6" s="23" t="s">
        <v>498</v>
      </c>
      <c r="E6" s="64"/>
      <c r="F6" s="60"/>
      <c r="G6" s="60"/>
      <c r="H6" s="59"/>
      <c r="I6" s="59" t="s">
        <v>490</v>
      </c>
      <c r="J6" s="59"/>
      <c r="K6" s="61"/>
      <c r="L6" s="61"/>
      <c r="M6" s="61"/>
      <c r="N6" s="61"/>
      <c r="O6" s="61"/>
      <c r="P6" s="61"/>
      <c r="Q6" s="62"/>
      <c r="R6" s="81"/>
      <c r="S6" s="81"/>
      <c r="T6" s="63"/>
    </row>
    <row r="7" spans="1:20" ht="15.75" x14ac:dyDescent="0.2">
      <c r="A7" s="20"/>
      <c r="B7" s="21"/>
      <c r="C7" s="21"/>
      <c r="D7" s="41" t="s">
        <v>476</v>
      </c>
      <c r="E7" s="42" t="s">
        <v>490</v>
      </c>
      <c r="F7" s="42" t="s">
        <v>490</v>
      </c>
      <c r="G7" s="42" t="s">
        <v>490</v>
      </c>
      <c r="H7" s="42"/>
      <c r="I7" s="42" t="s">
        <v>490</v>
      </c>
      <c r="J7" s="42" t="s">
        <v>490</v>
      </c>
      <c r="K7" s="43"/>
      <c r="L7" s="43"/>
      <c r="M7" s="43">
        <v>8540858</v>
      </c>
      <c r="N7" s="43">
        <v>46325</v>
      </c>
      <c r="O7" s="43">
        <v>7902016</v>
      </c>
      <c r="P7" s="43">
        <v>47783</v>
      </c>
      <c r="Q7" s="44" t="s">
        <v>107</v>
      </c>
      <c r="R7" s="45">
        <v>41008</v>
      </c>
      <c r="S7" s="45" t="s">
        <v>477</v>
      </c>
      <c r="T7" s="46"/>
    </row>
    <row r="8" spans="1:20" ht="15.75" x14ac:dyDescent="0.2">
      <c r="A8" s="28"/>
      <c r="B8" s="21"/>
      <c r="C8" s="21"/>
      <c r="D8" s="41" t="s">
        <v>478</v>
      </c>
      <c r="E8" s="42"/>
      <c r="F8" s="42"/>
      <c r="G8" s="42" t="s">
        <v>490</v>
      </c>
      <c r="H8" s="42" t="s">
        <v>490</v>
      </c>
      <c r="I8" s="42" t="s">
        <v>490</v>
      </c>
      <c r="J8" s="42" t="s">
        <v>490</v>
      </c>
      <c r="K8" s="43">
        <v>2976000</v>
      </c>
      <c r="L8" s="43">
        <v>375000</v>
      </c>
      <c r="M8" s="43">
        <v>3248000</v>
      </c>
      <c r="N8" s="43">
        <v>390000</v>
      </c>
      <c r="O8" s="43">
        <v>3817000</v>
      </c>
      <c r="P8" s="43">
        <v>810000</v>
      </c>
      <c r="Q8" s="44">
        <v>63</v>
      </c>
      <c r="R8" s="45">
        <v>4630</v>
      </c>
      <c r="S8" s="45" t="s">
        <v>479</v>
      </c>
      <c r="T8" s="46" t="s">
        <v>270</v>
      </c>
    </row>
    <row r="9" spans="1:20" ht="15.75" x14ac:dyDescent="0.2">
      <c r="A9" s="20"/>
      <c r="B9" s="21"/>
      <c r="C9" s="21"/>
      <c r="D9" s="41" t="s">
        <v>2</v>
      </c>
      <c r="E9" s="42"/>
      <c r="F9" s="42"/>
      <c r="G9" s="42"/>
      <c r="H9" s="42"/>
      <c r="I9" s="42" t="s">
        <v>490</v>
      </c>
      <c r="J9" s="42"/>
      <c r="K9" s="43">
        <v>9620229</v>
      </c>
      <c r="L9" s="43">
        <v>8161</v>
      </c>
      <c r="M9" s="43">
        <v>9355441</v>
      </c>
      <c r="N9" s="43">
        <v>-324201</v>
      </c>
      <c r="O9" s="43"/>
      <c r="P9" s="43"/>
      <c r="Q9" s="44">
        <v>68</v>
      </c>
      <c r="R9" s="45">
        <v>53940</v>
      </c>
      <c r="S9" s="45" t="s">
        <v>3</v>
      </c>
      <c r="T9" s="46"/>
    </row>
    <row r="10" spans="1:20" ht="15.75" x14ac:dyDescent="0.2">
      <c r="A10" s="28"/>
      <c r="B10" s="21"/>
      <c r="C10" s="21"/>
      <c r="D10" s="41" t="s">
        <v>4</v>
      </c>
      <c r="E10" s="42"/>
      <c r="F10" s="42"/>
      <c r="G10" s="42" t="s">
        <v>490</v>
      </c>
      <c r="H10" s="42"/>
      <c r="I10" s="42" t="s">
        <v>490</v>
      </c>
      <c r="J10" s="42"/>
      <c r="K10" s="43">
        <v>166140</v>
      </c>
      <c r="L10" s="43">
        <v>-540170</v>
      </c>
      <c r="M10" s="43">
        <v>11046327</v>
      </c>
      <c r="N10" s="43">
        <v>53128</v>
      </c>
      <c r="O10" s="43">
        <v>10203416</v>
      </c>
      <c r="P10" s="43">
        <v>-543712</v>
      </c>
      <c r="Q10" s="44" t="s">
        <v>109</v>
      </c>
      <c r="R10" s="45">
        <v>25510</v>
      </c>
      <c r="S10" s="45" t="s">
        <v>5</v>
      </c>
      <c r="T10" s="46"/>
    </row>
    <row r="11" spans="1:20" ht="15.75" x14ac:dyDescent="0.2">
      <c r="A11" s="20"/>
      <c r="B11" s="21"/>
      <c r="C11" s="21"/>
      <c r="D11" s="41" t="s">
        <v>6</v>
      </c>
      <c r="E11" s="42"/>
      <c r="F11" s="42"/>
      <c r="G11" s="42" t="s">
        <v>490</v>
      </c>
      <c r="H11" s="42" t="s">
        <v>490</v>
      </c>
      <c r="I11" s="42" t="s">
        <v>490</v>
      </c>
      <c r="J11" s="42"/>
      <c r="K11" s="43">
        <v>8300000</v>
      </c>
      <c r="L11" s="43"/>
      <c r="M11" s="43">
        <v>8350000</v>
      </c>
      <c r="N11" s="43"/>
      <c r="O11" s="43">
        <v>8400000</v>
      </c>
      <c r="P11" s="43"/>
      <c r="Q11" s="44">
        <v>50</v>
      </c>
      <c r="R11" s="45">
        <v>77652</v>
      </c>
      <c r="S11" s="45" t="s">
        <v>7</v>
      </c>
      <c r="T11" s="46" t="s">
        <v>365</v>
      </c>
    </row>
    <row r="12" spans="1:20" ht="15.75" x14ac:dyDescent="0.2">
      <c r="A12" s="20"/>
      <c r="B12" s="21"/>
      <c r="C12" s="21"/>
      <c r="D12" s="41" t="s">
        <v>8</v>
      </c>
      <c r="E12" s="42"/>
      <c r="F12" s="42"/>
      <c r="G12" s="42"/>
      <c r="H12" s="42"/>
      <c r="I12" s="42" t="s">
        <v>490</v>
      </c>
      <c r="J12" s="42"/>
      <c r="K12" s="43">
        <v>13816693</v>
      </c>
      <c r="L12" s="43">
        <v>41699</v>
      </c>
      <c r="M12" s="43">
        <v>12735572</v>
      </c>
      <c r="N12" s="43">
        <v>52257</v>
      </c>
      <c r="O12" s="43">
        <v>13806092</v>
      </c>
      <c r="P12" s="43">
        <v>-73328</v>
      </c>
      <c r="Q12" s="44" t="s">
        <v>110</v>
      </c>
      <c r="R12" s="45">
        <v>29490</v>
      </c>
      <c r="S12" s="45" t="s">
        <v>9</v>
      </c>
      <c r="T12" s="46"/>
    </row>
    <row r="13" spans="1:20" ht="15.75" hidden="1" x14ac:dyDescent="0.25">
      <c r="A13" s="28"/>
      <c r="B13" s="21"/>
      <c r="C13" s="21"/>
      <c r="D13" s="23" t="s">
        <v>502</v>
      </c>
      <c r="E13" s="64"/>
      <c r="F13" s="59"/>
      <c r="G13" s="59"/>
      <c r="H13" s="59" t="s">
        <v>490</v>
      </c>
      <c r="I13" s="59" t="s">
        <v>490</v>
      </c>
      <c r="J13" s="59" t="s">
        <v>490</v>
      </c>
      <c r="K13" s="61"/>
      <c r="L13" s="61"/>
      <c r="M13" s="61"/>
      <c r="N13" s="61"/>
      <c r="O13" s="61"/>
      <c r="P13" s="61"/>
      <c r="Q13" s="62"/>
      <c r="R13" s="81"/>
      <c r="S13" s="81"/>
      <c r="T13" s="63"/>
    </row>
    <row r="14" spans="1:20" ht="15.75" hidden="1" x14ac:dyDescent="0.2">
      <c r="A14" s="20"/>
      <c r="B14" s="21"/>
      <c r="C14" s="21"/>
      <c r="D14" s="41" t="s">
        <v>302</v>
      </c>
      <c r="E14" s="42"/>
      <c r="F14" s="42"/>
      <c r="G14" s="42" t="s">
        <v>490</v>
      </c>
      <c r="H14" s="42"/>
      <c r="I14" s="42" t="s">
        <v>490</v>
      </c>
      <c r="J14" s="42"/>
      <c r="K14" s="43"/>
      <c r="L14" s="43"/>
      <c r="M14" s="43"/>
      <c r="N14" s="43"/>
      <c r="O14" s="43"/>
      <c r="P14" s="43"/>
      <c r="Q14" s="44"/>
      <c r="R14" s="45">
        <v>8850</v>
      </c>
      <c r="S14" s="45" t="s">
        <v>303</v>
      </c>
      <c r="T14" s="46" t="s">
        <v>347</v>
      </c>
    </row>
    <row r="15" spans="1:20" ht="15.75" x14ac:dyDescent="0.2">
      <c r="A15" s="20" t="s">
        <v>508</v>
      </c>
      <c r="B15" s="21"/>
      <c r="C15" s="21"/>
      <c r="D15" s="41" t="s">
        <v>509</v>
      </c>
      <c r="E15" s="42"/>
      <c r="F15" s="50"/>
      <c r="G15" s="42"/>
      <c r="H15" s="42" t="s">
        <v>490</v>
      </c>
      <c r="I15" s="48" t="s">
        <v>490</v>
      </c>
      <c r="J15" s="48" t="s">
        <v>490</v>
      </c>
      <c r="K15" s="43">
        <v>4251000</v>
      </c>
      <c r="L15" s="43">
        <v>16019</v>
      </c>
      <c r="M15" s="43">
        <v>5278000</v>
      </c>
      <c r="N15" s="43">
        <v>18758</v>
      </c>
      <c r="O15" s="43">
        <v>6153000</v>
      </c>
      <c r="P15" s="43">
        <v>105747</v>
      </c>
      <c r="Q15" s="44">
        <v>32</v>
      </c>
      <c r="R15" s="45">
        <v>53390</v>
      </c>
      <c r="S15" s="45" t="s">
        <v>475</v>
      </c>
      <c r="T15" s="46"/>
    </row>
    <row r="16" spans="1:20" ht="16.5" thickBot="1" x14ac:dyDescent="0.25">
      <c r="A16" s="92"/>
      <c r="B16" s="27"/>
      <c r="C16" s="27"/>
      <c r="D16" s="87" t="s">
        <v>306</v>
      </c>
      <c r="E16" s="68"/>
      <c r="F16" s="68"/>
      <c r="G16" s="68" t="s">
        <v>490</v>
      </c>
      <c r="H16" s="68" t="s">
        <v>490</v>
      </c>
      <c r="I16" s="68" t="s">
        <v>490</v>
      </c>
      <c r="J16" s="68"/>
      <c r="K16" s="69"/>
      <c r="L16" s="69"/>
      <c r="M16" s="69">
        <v>20238260</v>
      </c>
      <c r="N16" s="69">
        <v>200320</v>
      </c>
      <c r="O16" s="69">
        <v>23060000</v>
      </c>
      <c r="P16" s="69"/>
      <c r="Q16" s="70">
        <v>129</v>
      </c>
      <c r="R16" s="71">
        <v>22550</v>
      </c>
      <c r="S16" s="71" t="s">
        <v>243</v>
      </c>
      <c r="T16" s="72"/>
    </row>
    <row r="17" spans="1:20" ht="15.75" hidden="1" x14ac:dyDescent="0.2">
      <c r="A17" s="28"/>
      <c r="B17" s="29"/>
      <c r="C17" s="29"/>
      <c r="D17" s="73" t="s">
        <v>491</v>
      </c>
      <c r="E17" s="74"/>
      <c r="F17" s="74" t="s">
        <v>490</v>
      </c>
      <c r="G17" s="74"/>
      <c r="H17" s="74" t="s">
        <v>490</v>
      </c>
      <c r="I17" s="74"/>
      <c r="J17" s="74" t="s">
        <v>490</v>
      </c>
      <c r="K17" s="76"/>
      <c r="L17" s="76"/>
      <c r="M17" s="76"/>
      <c r="N17" s="76"/>
      <c r="O17" s="76"/>
      <c r="P17" s="76"/>
      <c r="Q17" s="77"/>
      <c r="R17" s="78"/>
      <c r="S17" s="78"/>
      <c r="T17" s="79"/>
    </row>
    <row r="18" spans="1:20" ht="15.75" hidden="1" x14ac:dyDescent="0.2">
      <c r="A18" s="20"/>
      <c r="B18" s="21"/>
      <c r="C18" s="21"/>
      <c r="D18" s="47" t="s">
        <v>311</v>
      </c>
      <c r="E18" s="48"/>
      <c r="F18" s="42" t="s">
        <v>490</v>
      </c>
      <c r="G18" s="42"/>
      <c r="H18" s="42"/>
      <c r="I18" s="42"/>
      <c r="J18" s="42"/>
      <c r="K18" s="43">
        <v>3904035</v>
      </c>
      <c r="L18" s="43">
        <v>130953</v>
      </c>
      <c r="M18" s="43">
        <v>4119645</v>
      </c>
      <c r="N18" s="43">
        <v>14450</v>
      </c>
      <c r="O18" s="43">
        <v>4412626</v>
      </c>
      <c r="P18" s="43">
        <v>133953</v>
      </c>
      <c r="Q18" s="44"/>
      <c r="R18" s="45">
        <v>12200</v>
      </c>
      <c r="S18" s="45" t="s">
        <v>312</v>
      </c>
      <c r="T18" s="46"/>
    </row>
    <row r="19" spans="1:20" ht="15.75" hidden="1" x14ac:dyDescent="0.2">
      <c r="A19" s="20"/>
      <c r="B19" s="21"/>
      <c r="C19" s="21"/>
      <c r="D19" s="41" t="s">
        <v>492</v>
      </c>
      <c r="E19" s="42"/>
      <c r="F19" s="42"/>
      <c r="G19" s="42"/>
      <c r="H19" s="42" t="s">
        <v>490</v>
      </c>
      <c r="I19" s="42"/>
      <c r="J19" s="42"/>
      <c r="K19" s="43"/>
      <c r="L19" s="43"/>
      <c r="M19" s="43"/>
      <c r="N19" s="43"/>
      <c r="O19" s="43"/>
      <c r="P19" s="43"/>
      <c r="Q19" s="44"/>
      <c r="R19" s="45"/>
      <c r="S19" s="45"/>
      <c r="T19" s="46"/>
    </row>
    <row r="20" spans="1:20" ht="15.75" hidden="1" x14ac:dyDescent="0.2">
      <c r="A20" s="20"/>
      <c r="B20" s="21"/>
      <c r="C20" s="21"/>
      <c r="D20" s="41" t="s">
        <v>493</v>
      </c>
      <c r="E20" s="42"/>
      <c r="F20" s="42"/>
      <c r="G20" s="42" t="s">
        <v>490</v>
      </c>
      <c r="H20" s="42" t="s">
        <v>490</v>
      </c>
      <c r="I20" s="42"/>
      <c r="J20" s="42"/>
      <c r="K20" s="43"/>
      <c r="L20" s="43"/>
      <c r="M20" s="43"/>
      <c r="N20" s="43"/>
      <c r="O20" s="43"/>
      <c r="P20" s="43"/>
      <c r="Q20" s="44"/>
      <c r="R20" s="45"/>
      <c r="S20" s="45"/>
      <c r="T20" s="46"/>
    </row>
    <row r="21" spans="1:20" ht="15.75" hidden="1" x14ac:dyDescent="0.2">
      <c r="A21" s="20"/>
      <c r="B21" s="21"/>
      <c r="C21" s="21"/>
      <c r="D21" s="41" t="s">
        <v>273</v>
      </c>
      <c r="E21" s="42"/>
      <c r="F21" s="42" t="s">
        <v>490</v>
      </c>
      <c r="G21" s="42" t="s">
        <v>490</v>
      </c>
      <c r="H21" s="42"/>
      <c r="I21" s="42"/>
      <c r="J21" s="42"/>
      <c r="K21" s="43"/>
      <c r="L21" s="43"/>
      <c r="M21" s="43">
        <v>38000000</v>
      </c>
      <c r="N21" s="43"/>
      <c r="O21" s="43"/>
      <c r="P21" s="43"/>
      <c r="Q21" s="44">
        <v>230</v>
      </c>
      <c r="R21" s="45">
        <v>49193</v>
      </c>
      <c r="S21" s="45" t="s">
        <v>274</v>
      </c>
      <c r="T21" s="46" t="s">
        <v>365</v>
      </c>
    </row>
    <row r="22" spans="1:20" ht="15.75" hidden="1" x14ac:dyDescent="0.2">
      <c r="A22" s="20"/>
      <c r="B22" s="21"/>
      <c r="C22" s="21"/>
      <c r="D22" s="41" t="s">
        <v>494</v>
      </c>
      <c r="E22" s="42"/>
      <c r="F22" s="42"/>
      <c r="G22" s="42" t="s">
        <v>490</v>
      </c>
      <c r="H22" s="42" t="s">
        <v>490</v>
      </c>
      <c r="I22" s="42"/>
      <c r="J22" s="42"/>
      <c r="K22" s="43"/>
      <c r="L22" s="43"/>
      <c r="M22" s="43"/>
      <c r="N22" s="43"/>
      <c r="O22" s="43"/>
      <c r="P22" s="43"/>
      <c r="Q22" s="44"/>
      <c r="R22" s="45"/>
      <c r="S22" s="45"/>
      <c r="T22" s="46"/>
    </row>
    <row r="23" spans="1:20" ht="15.75" hidden="1" x14ac:dyDescent="0.2">
      <c r="A23" s="20"/>
      <c r="B23" s="21"/>
      <c r="C23" s="21"/>
      <c r="D23" s="47" t="s">
        <v>342</v>
      </c>
      <c r="E23" s="48" t="s">
        <v>490</v>
      </c>
      <c r="F23" s="42" t="s">
        <v>490</v>
      </c>
      <c r="G23" s="42"/>
      <c r="H23" s="42"/>
      <c r="I23" s="42"/>
      <c r="J23" s="42"/>
      <c r="K23" s="43"/>
      <c r="L23" s="43"/>
      <c r="M23" s="43">
        <v>3886045</v>
      </c>
      <c r="N23" s="43">
        <v>75034</v>
      </c>
      <c r="O23" s="43">
        <v>4002958</v>
      </c>
      <c r="P23" s="43">
        <v>56326</v>
      </c>
      <c r="Q23" s="44" t="s">
        <v>117</v>
      </c>
      <c r="R23" s="45">
        <v>35133</v>
      </c>
      <c r="S23" s="45" t="s">
        <v>343</v>
      </c>
      <c r="T23" s="46"/>
    </row>
    <row r="24" spans="1:20" ht="15.75" hidden="1" x14ac:dyDescent="0.2">
      <c r="A24" s="20"/>
      <c r="B24" s="21"/>
      <c r="C24" s="21"/>
      <c r="D24" s="41" t="s">
        <v>366</v>
      </c>
      <c r="E24" s="42"/>
      <c r="F24" s="42"/>
      <c r="G24" s="42"/>
      <c r="H24" s="42" t="s">
        <v>490</v>
      </c>
      <c r="I24" s="42"/>
      <c r="J24" s="42"/>
      <c r="K24" s="43">
        <v>6280430</v>
      </c>
      <c r="L24" s="43">
        <v>42467</v>
      </c>
      <c r="M24" s="43">
        <v>6555732</v>
      </c>
      <c r="N24" s="43">
        <v>19718</v>
      </c>
      <c r="O24" s="43">
        <v>7112000</v>
      </c>
      <c r="P24" s="43">
        <v>-36000</v>
      </c>
      <c r="Q24" s="44">
        <v>36</v>
      </c>
      <c r="R24" s="45">
        <v>28312</v>
      </c>
      <c r="S24" s="45" t="s">
        <v>367</v>
      </c>
      <c r="T24" s="46"/>
    </row>
    <row r="25" spans="1:20" ht="15.75" hidden="1" x14ac:dyDescent="0.2">
      <c r="A25" s="20"/>
      <c r="B25" s="21"/>
      <c r="C25" s="21"/>
      <c r="D25" s="47" t="s">
        <v>438</v>
      </c>
      <c r="E25" s="48"/>
      <c r="F25" s="42"/>
      <c r="G25" s="42" t="s">
        <v>490</v>
      </c>
      <c r="H25" s="42" t="s">
        <v>490</v>
      </c>
      <c r="I25" s="42"/>
      <c r="J25" s="42"/>
      <c r="K25" s="43">
        <v>1336331</v>
      </c>
      <c r="L25" s="43">
        <v>44001</v>
      </c>
      <c r="M25" s="43">
        <v>1701205</v>
      </c>
      <c r="N25" s="43">
        <v>63290</v>
      </c>
      <c r="O25" s="43">
        <v>1877098</v>
      </c>
      <c r="P25" s="43">
        <v>59421</v>
      </c>
      <c r="Q25" s="44"/>
      <c r="R25" s="45">
        <v>85190</v>
      </c>
      <c r="S25" s="45" t="s">
        <v>276</v>
      </c>
      <c r="T25" s="46"/>
    </row>
    <row r="26" spans="1:20" ht="15.75" hidden="1" x14ac:dyDescent="0.2">
      <c r="A26" s="20"/>
      <c r="B26" s="21"/>
      <c r="C26" s="21"/>
      <c r="D26" s="47" t="s">
        <v>398</v>
      </c>
      <c r="E26" s="48"/>
      <c r="F26" s="42" t="s">
        <v>490</v>
      </c>
      <c r="G26" s="42"/>
      <c r="H26" s="42"/>
      <c r="I26" s="42"/>
      <c r="J26" s="42"/>
      <c r="K26" s="43">
        <v>2521109</v>
      </c>
      <c r="L26" s="43">
        <v>23778</v>
      </c>
      <c r="M26" s="43">
        <v>3663205</v>
      </c>
      <c r="N26" s="43">
        <v>159971</v>
      </c>
      <c r="O26" s="43">
        <v>3582225</v>
      </c>
      <c r="P26" s="43">
        <v>113827</v>
      </c>
      <c r="Q26" s="44">
        <v>10</v>
      </c>
      <c r="R26" s="45">
        <v>12038</v>
      </c>
      <c r="S26" s="45" t="s">
        <v>399</v>
      </c>
      <c r="T26" s="46" t="s">
        <v>344</v>
      </c>
    </row>
    <row r="27" spans="1:20" ht="15.75" hidden="1" x14ac:dyDescent="0.25">
      <c r="A27" s="20" t="s">
        <v>507</v>
      </c>
      <c r="B27" s="21"/>
      <c r="C27" s="21"/>
      <c r="D27" s="21" t="s">
        <v>495</v>
      </c>
      <c r="E27" s="59"/>
      <c r="F27" s="60"/>
      <c r="G27" s="60"/>
      <c r="H27" s="59" t="s">
        <v>490</v>
      </c>
      <c r="I27" s="59"/>
      <c r="J27" s="59" t="s">
        <v>490</v>
      </c>
      <c r="K27" s="61"/>
      <c r="L27" s="61"/>
      <c r="M27" s="61">
        <v>3444083</v>
      </c>
      <c r="N27" s="61">
        <v>56908</v>
      </c>
      <c r="O27" s="61">
        <v>3843385</v>
      </c>
      <c r="P27" s="61">
        <v>30408</v>
      </c>
      <c r="Q27" s="62">
        <v>47</v>
      </c>
      <c r="R27" s="81"/>
      <c r="S27" s="81"/>
      <c r="T27" s="63"/>
    </row>
    <row r="28" spans="1:20" ht="15.75" hidden="1" x14ac:dyDescent="0.2">
      <c r="A28" s="20"/>
      <c r="B28" s="21"/>
      <c r="C28" s="21"/>
      <c r="D28" s="47" t="s">
        <v>428</v>
      </c>
      <c r="E28" s="48"/>
      <c r="F28" s="42"/>
      <c r="G28" s="42" t="s">
        <v>490</v>
      </c>
      <c r="H28" s="42" t="s">
        <v>490</v>
      </c>
      <c r="I28" s="42"/>
      <c r="J28" s="42"/>
      <c r="K28" s="43">
        <v>4756000</v>
      </c>
      <c r="L28" s="43">
        <v>1881000</v>
      </c>
      <c r="M28" s="43">
        <v>4943336</v>
      </c>
      <c r="N28" s="43">
        <v>-746118</v>
      </c>
      <c r="O28" s="43"/>
      <c r="P28" s="43"/>
      <c r="Q28" s="44" t="s">
        <v>430</v>
      </c>
      <c r="R28" s="49" t="s">
        <v>333</v>
      </c>
      <c r="S28" s="45" t="s">
        <v>429</v>
      </c>
      <c r="T28" s="46"/>
    </row>
    <row r="29" spans="1:20" ht="15.75" hidden="1" x14ac:dyDescent="0.2">
      <c r="A29" s="20"/>
      <c r="B29" s="21"/>
      <c r="C29" s="21"/>
      <c r="D29" s="47" t="s">
        <v>25</v>
      </c>
      <c r="E29" s="48"/>
      <c r="F29" s="42" t="s">
        <v>490</v>
      </c>
      <c r="G29" s="42"/>
      <c r="H29" s="42"/>
      <c r="I29" s="42"/>
      <c r="J29" s="42"/>
      <c r="K29" s="43"/>
      <c r="L29" s="43"/>
      <c r="M29" s="43"/>
      <c r="N29" s="43"/>
      <c r="O29" s="43"/>
      <c r="P29" s="43"/>
      <c r="Q29" s="44"/>
      <c r="R29" s="45">
        <v>21726</v>
      </c>
      <c r="S29" s="45" t="s">
        <v>26</v>
      </c>
      <c r="T29" s="46" t="s">
        <v>365</v>
      </c>
    </row>
    <row r="30" spans="1:20" ht="15.75" hidden="1" x14ac:dyDescent="0.2">
      <c r="A30" s="20"/>
      <c r="B30" s="21"/>
      <c r="C30" s="21"/>
      <c r="D30" s="41" t="s">
        <v>275</v>
      </c>
      <c r="E30" s="42"/>
      <c r="F30" s="42"/>
      <c r="G30" s="42" t="s">
        <v>490</v>
      </c>
      <c r="H30" s="42" t="s">
        <v>490</v>
      </c>
      <c r="I30" s="42"/>
      <c r="J30" s="42"/>
      <c r="K30" s="43"/>
      <c r="L30" s="43"/>
      <c r="M30" s="43">
        <v>5695087</v>
      </c>
      <c r="N30" s="43">
        <v>214990</v>
      </c>
      <c r="O30" s="43">
        <v>5744376</v>
      </c>
      <c r="P30" s="43">
        <v>77743</v>
      </c>
      <c r="Q30" s="44" t="s">
        <v>125</v>
      </c>
      <c r="R30" s="45">
        <v>85190</v>
      </c>
      <c r="S30" s="45" t="s">
        <v>276</v>
      </c>
      <c r="T30" s="46"/>
    </row>
    <row r="31" spans="1:20" ht="15.75" hidden="1" x14ac:dyDescent="0.25">
      <c r="A31" s="20"/>
      <c r="B31" s="21"/>
      <c r="C31" s="21"/>
      <c r="D31" s="21" t="s">
        <v>496</v>
      </c>
      <c r="E31" s="59"/>
      <c r="F31" s="60"/>
      <c r="G31" s="60"/>
      <c r="H31" s="59"/>
      <c r="I31" s="59"/>
      <c r="J31" s="59" t="s">
        <v>490</v>
      </c>
      <c r="K31" s="61"/>
      <c r="L31" s="61"/>
      <c r="M31" s="61"/>
      <c r="N31" s="61"/>
      <c r="O31" s="61"/>
      <c r="P31" s="61"/>
      <c r="Q31" s="62"/>
      <c r="R31" s="81"/>
      <c r="S31" s="81"/>
      <c r="T31" s="63"/>
    </row>
    <row r="32" spans="1:20" ht="15.75" hidden="1" x14ac:dyDescent="0.2">
      <c r="A32" s="20"/>
      <c r="B32" s="21"/>
      <c r="C32" s="21"/>
      <c r="D32" s="41" t="s">
        <v>279</v>
      </c>
      <c r="E32" s="42"/>
      <c r="F32" s="42"/>
      <c r="G32" s="42" t="s">
        <v>490</v>
      </c>
      <c r="H32" s="42" t="s">
        <v>490</v>
      </c>
      <c r="I32" s="42"/>
      <c r="J32" s="42"/>
      <c r="K32" s="43"/>
      <c r="L32" s="43"/>
      <c r="M32" s="43">
        <v>513981</v>
      </c>
      <c r="N32" s="43">
        <v>1114</v>
      </c>
      <c r="O32" s="43">
        <v>672722</v>
      </c>
      <c r="P32" s="43">
        <v>22974</v>
      </c>
      <c r="Q32" s="44"/>
      <c r="R32" s="45">
        <v>71740</v>
      </c>
      <c r="S32" s="45" t="s">
        <v>280</v>
      </c>
      <c r="T32" s="46"/>
    </row>
    <row r="33" spans="1:20" ht="15.75" hidden="1" x14ac:dyDescent="0.2">
      <c r="A33" s="20"/>
      <c r="B33" s="21"/>
      <c r="C33" s="21"/>
      <c r="D33" s="47" t="s">
        <v>200</v>
      </c>
      <c r="E33" s="48"/>
      <c r="F33" s="42" t="s">
        <v>490</v>
      </c>
      <c r="G33" s="42"/>
      <c r="H33" s="42"/>
      <c r="I33" s="42"/>
      <c r="J33" s="42"/>
      <c r="K33" s="43"/>
      <c r="L33" s="43">
        <v>-3295</v>
      </c>
      <c r="M33" s="43"/>
      <c r="N33" s="43">
        <v>-45000</v>
      </c>
      <c r="O33" s="43"/>
      <c r="P33" s="43">
        <v>-24216</v>
      </c>
      <c r="Q33" s="44"/>
      <c r="R33" s="45">
        <v>8377</v>
      </c>
      <c r="S33" s="45" t="s">
        <v>201</v>
      </c>
      <c r="T33" s="46" t="s">
        <v>270</v>
      </c>
    </row>
    <row r="34" spans="1:20" ht="15.75" hidden="1" x14ac:dyDescent="0.2">
      <c r="A34" s="20"/>
      <c r="B34" s="21"/>
      <c r="C34" s="21"/>
      <c r="D34" s="47" t="s">
        <v>202</v>
      </c>
      <c r="E34" s="48" t="s">
        <v>490</v>
      </c>
      <c r="F34" s="42"/>
      <c r="G34" s="42"/>
      <c r="H34" s="42"/>
      <c r="I34" s="42"/>
      <c r="J34" s="42"/>
      <c r="K34" s="43"/>
      <c r="L34" s="43"/>
      <c r="M34" s="43">
        <v>14000000</v>
      </c>
      <c r="N34" s="43"/>
      <c r="O34" s="43">
        <v>15000000</v>
      </c>
      <c r="P34" s="43"/>
      <c r="Q34" s="44">
        <v>130</v>
      </c>
      <c r="R34" s="45">
        <v>48488</v>
      </c>
      <c r="S34" s="45" t="s">
        <v>203</v>
      </c>
      <c r="T34" s="46" t="s">
        <v>365</v>
      </c>
    </row>
    <row r="35" spans="1:20" ht="15.75" hidden="1" x14ac:dyDescent="0.2">
      <c r="A35" s="20"/>
      <c r="B35" s="21"/>
      <c r="C35" s="21"/>
      <c r="D35" s="47" t="s">
        <v>262</v>
      </c>
      <c r="E35" s="48"/>
      <c r="F35" s="42" t="s">
        <v>490</v>
      </c>
      <c r="G35" s="42"/>
      <c r="H35" s="42"/>
      <c r="I35" s="42"/>
      <c r="J35" s="42"/>
      <c r="K35" s="43"/>
      <c r="L35" s="43"/>
      <c r="M35" s="43">
        <v>3486671</v>
      </c>
      <c r="N35" s="43">
        <v>29078</v>
      </c>
      <c r="O35" s="43">
        <v>3583321</v>
      </c>
      <c r="P35" s="43">
        <v>47448</v>
      </c>
      <c r="Q35" s="44"/>
      <c r="R35" s="45">
        <v>12200</v>
      </c>
      <c r="S35" s="45" t="s">
        <v>263</v>
      </c>
      <c r="T35" s="46"/>
    </row>
    <row r="36" spans="1:20" ht="15.75" hidden="1" x14ac:dyDescent="0.2">
      <c r="A36" s="20"/>
      <c r="B36" s="21"/>
      <c r="C36" s="21"/>
      <c r="D36" s="41" t="s">
        <v>368</v>
      </c>
      <c r="E36" s="42"/>
      <c r="F36" s="42"/>
      <c r="G36" s="42"/>
      <c r="H36" s="42" t="s">
        <v>490</v>
      </c>
      <c r="I36" s="42"/>
      <c r="J36" s="42" t="s">
        <v>490</v>
      </c>
      <c r="K36" s="43">
        <v>492476</v>
      </c>
      <c r="L36" s="43">
        <v>-47853</v>
      </c>
      <c r="M36" s="43">
        <v>546865</v>
      </c>
      <c r="N36" s="43">
        <v>12453</v>
      </c>
      <c r="O36" s="43">
        <v>501962</v>
      </c>
      <c r="P36" s="43">
        <v>-52963</v>
      </c>
      <c r="Q36" s="44" t="s">
        <v>112</v>
      </c>
      <c r="R36" s="45">
        <v>71170</v>
      </c>
      <c r="S36" s="45" t="s">
        <v>369</v>
      </c>
      <c r="T36" s="46"/>
    </row>
    <row r="37" spans="1:20" ht="15.75" hidden="1" x14ac:dyDescent="0.25">
      <c r="A37" s="20"/>
      <c r="B37" s="21"/>
      <c r="C37" s="21"/>
      <c r="D37" s="21" t="s">
        <v>497</v>
      </c>
      <c r="E37" s="59"/>
      <c r="F37" s="60"/>
      <c r="G37" s="60"/>
      <c r="H37" s="59" t="s">
        <v>490</v>
      </c>
      <c r="I37" s="59"/>
      <c r="J37" s="59" t="s">
        <v>490</v>
      </c>
      <c r="K37" s="61"/>
      <c r="L37" s="61"/>
      <c r="M37" s="61"/>
      <c r="N37" s="61"/>
      <c r="O37" s="61"/>
      <c r="P37" s="61"/>
      <c r="Q37" s="62"/>
      <c r="R37" s="81"/>
      <c r="S37" s="81"/>
      <c r="T37" s="63"/>
    </row>
    <row r="38" spans="1:20" ht="15.75" hidden="1" x14ac:dyDescent="0.2">
      <c r="A38" s="20"/>
      <c r="B38" s="21"/>
      <c r="C38" s="21"/>
      <c r="D38" s="41" t="s">
        <v>370</v>
      </c>
      <c r="E38" s="42"/>
      <c r="F38" s="42"/>
      <c r="G38" s="42"/>
      <c r="H38" s="42"/>
      <c r="I38" s="42"/>
      <c r="J38" s="42"/>
      <c r="K38" s="43"/>
      <c r="L38" s="43"/>
      <c r="M38" s="43"/>
      <c r="N38" s="43"/>
      <c r="O38" s="43"/>
      <c r="P38" s="43"/>
      <c r="Q38" s="44"/>
      <c r="R38" s="45">
        <v>43350</v>
      </c>
      <c r="S38" s="45" t="s">
        <v>371</v>
      </c>
      <c r="T38" s="46"/>
    </row>
    <row r="39" spans="1:20" ht="15.75" hidden="1" x14ac:dyDescent="0.2">
      <c r="A39" s="20"/>
      <c r="B39" s="21"/>
      <c r="C39" s="21"/>
      <c r="D39" s="41" t="s">
        <v>281</v>
      </c>
      <c r="E39" s="42"/>
      <c r="F39" s="42"/>
      <c r="G39" s="42" t="s">
        <v>490</v>
      </c>
      <c r="H39" s="42" t="s">
        <v>490</v>
      </c>
      <c r="I39" s="42"/>
      <c r="J39" s="42"/>
      <c r="K39" s="43">
        <v>5848577</v>
      </c>
      <c r="L39" s="43">
        <v>108737</v>
      </c>
      <c r="M39" s="43">
        <v>6071758</v>
      </c>
      <c r="N39" s="43">
        <v>124809</v>
      </c>
      <c r="O39" s="43">
        <v>6545957</v>
      </c>
      <c r="P39" s="43">
        <v>55504</v>
      </c>
      <c r="Q39" s="44">
        <v>52</v>
      </c>
      <c r="R39" s="45">
        <v>62870</v>
      </c>
      <c r="S39" s="45" t="s">
        <v>282</v>
      </c>
      <c r="T39" s="46"/>
    </row>
    <row r="40" spans="1:20" ht="15.75" hidden="1" x14ac:dyDescent="0.2">
      <c r="A40" s="20"/>
      <c r="B40" s="21"/>
      <c r="C40" s="21"/>
      <c r="D40" s="47" t="s">
        <v>216</v>
      </c>
      <c r="E40" s="48"/>
      <c r="F40" s="42"/>
      <c r="G40" s="42"/>
      <c r="H40" s="42"/>
      <c r="I40" s="42"/>
      <c r="J40" s="42" t="s">
        <v>490</v>
      </c>
      <c r="K40" s="43"/>
      <c r="L40" s="43"/>
      <c r="M40" s="43">
        <v>11031000</v>
      </c>
      <c r="N40" s="43"/>
      <c r="O40" s="43">
        <v>10921000</v>
      </c>
      <c r="P40" s="43"/>
      <c r="Q40" s="44"/>
      <c r="R40" s="45">
        <v>72550</v>
      </c>
      <c r="S40" s="45" t="s">
        <v>217</v>
      </c>
      <c r="T40" s="46"/>
    </row>
    <row r="41" spans="1:20" ht="15.75" hidden="1" x14ac:dyDescent="0.2">
      <c r="A41" s="20"/>
      <c r="B41" s="21"/>
      <c r="C41" s="21"/>
      <c r="D41" s="47" t="s">
        <v>439</v>
      </c>
      <c r="E41" s="48"/>
      <c r="F41" s="42"/>
      <c r="G41" s="42" t="s">
        <v>490</v>
      </c>
      <c r="H41" s="42" t="s">
        <v>490</v>
      </c>
      <c r="I41" s="42"/>
      <c r="J41" s="42"/>
      <c r="K41" s="43"/>
      <c r="L41" s="43"/>
      <c r="M41" s="43">
        <v>4277388</v>
      </c>
      <c r="N41" s="43">
        <v>22746</v>
      </c>
      <c r="O41" s="43">
        <v>4398805</v>
      </c>
      <c r="P41" s="43">
        <v>42869</v>
      </c>
      <c r="Q41" s="44" t="s">
        <v>441</v>
      </c>
      <c r="R41" s="45">
        <v>85700</v>
      </c>
      <c r="S41" s="45" t="s">
        <v>440</v>
      </c>
      <c r="T41" s="46"/>
    </row>
    <row r="42" spans="1:20" ht="15.75" hidden="1" x14ac:dyDescent="0.2">
      <c r="A42" s="20"/>
      <c r="B42" s="21"/>
      <c r="C42" s="21"/>
      <c r="D42" s="41" t="s">
        <v>283</v>
      </c>
      <c r="E42" s="42"/>
      <c r="F42" s="42"/>
      <c r="G42" s="42" t="s">
        <v>490</v>
      </c>
      <c r="H42" s="42" t="s">
        <v>490</v>
      </c>
      <c r="I42" s="42"/>
      <c r="J42" s="42" t="s">
        <v>490</v>
      </c>
      <c r="K42" s="43"/>
      <c r="L42" s="43"/>
      <c r="M42" s="43">
        <v>4403830</v>
      </c>
      <c r="N42" s="43">
        <v>123653</v>
      </c>
      <c r="O42" s="43">
        <v>4497791</v>
      </c>
      <c r="P42" s="43">
        <v>32512</v>
      </c>
      <c r="Q42" s="44"/>
      <c r="R42" s="45">
        <v>80290</v>
      </c>
      <c r="S42" s="45" t="s">
        <v>284</v>
      </c>
      <c r="T42" s="46"/>
    </row>
    <row r="43" spans="1:20" ht="15.75" hidden="1" x14ac:dyDescent="0.2">
      <c r="A43" s="20"/>
      <c r="B43" s="21"/>
      <c r="C43" s="21"/>
      <c r="D43" s="47" t="s">
        <v>204</v>
      </c>
      <c r="E43" s="48" t="s">
        <v>490</v>
      </c>
      <c r="F43" s="42"/>
      <c r="G43" s="42"/>
      <c r="H43" s="42"/>
      <c r="I43" s="42"/>
      <c r="J43" s="42"/>
      <c r="K43" s="43"/>
      <c r="L43" s="43">
        <v>19424</v>
      </c>
      <c r="M43" s="43">
        <v>3101171</v>
      </c>
      <c r="N43" s="43">
        <v>-735849</v>
      </c>
      <c r="O43" s="52"/>
      <c r="P43" s="52"/>
      <c r="Q43" s="44" t="s">
        <v>118</v>
      </c>
      <c r="R43" s="53">
        <v>2301</v>
      </c>
      <c r="S43" s="45" t="s">
        <v>205</v>
      </c>
      <c r="T43" s="46"/>
    </row>
    <row r="44" spans="1:20" ht="15.75" hidden="1" x14ac:dyDescent="0.2">
      <c r="A44" s="20"/>
      <c r="B44" s="21"/>
      <c r="C44" s="21"/>
      <c r="D44" s="41" t="s">
        <v>285</v>
      </c>
      <c r="E44" s="42"/>
      <c r="F44" s="42"/>
      <c r="G44" s="42" t="s">
        <v>490</v>
      </c>
      <c r="H44" s="42" t="s">
        <v>490</v>
      </c>
      <c r="I44" s="42"/>
      <c r="J44" s="42"/>
      <c r="K44" s="43">
        <v>6079783</v>
      </c>
      <c r="L44" s="43"/>
      <c r="M44" s="43">
        <v>6079783</v>
      </c>
      <c r="N44" s="43">
        <v>14872</v>
      </c>
      <c r="O44" s="43">
        <v>7223799</v>
      </c>
      <c r="P44" s="43">
        <v>167734</v>
      </c>
      <c r="Q44" s="44" t="s">
        <v>113</v>
      </c>
      <c r="R44" s="45">
        <v>87120</v>
      </c>
      <c r="S44" s="45" t="s">
        <v>286</v>
      </c>
      <c r="T44" s="46"/>
    </row>
    <row r="45" spans="1:20" ht="15.75" hidden="1" x14ac:dyDescent="0.2">
      <c r="A45" s="20"/>
      <c r="B45" s="21"/>
      <c r="C45" s="21"/>
      <c r="D45" s="47" t="s">
        <v>442</v>
      </c>
      <c r="E45" s="48"/>
      <c r="F45" s="42"/>
      <c r="G45" s="42" t="s">
        <v>490</v>
      </c>
      <c r="H45" s="42" t="s">
        <v>490</v>
      </c>
      <c r="I45" s="42"/>
      <c r="J45" s="42"/>
      <c r="K45" s="43"/>
      <c r="L45" s="43"/>
      <c r="M45" s="43"/>
      <c r="N45" s="43"/>
      <c r="O45" s="43">
        <v>2672083</v>
      </c>
      <c r="P45" s="43">
        <v>109263</v>
      </c>
      <c r="Q45" s="44">
        <v>26</v>
      </c>
      <c r="R45" s="49" t="s">
        <v>334</v>
      </c>
      <c r="S45" s="45" t="s">
        <v>443</v>
      </c>
      <c r="T45" s="46"/>
    </row>
    <row r="46" spans="1:20" ht="15.75" hidden="1" x14ac:dyDescent="0.2">
      <c r="A46" s="22"/>
      <c r="B46" s="21"/>
      <c r="C46" s="23"/>
      <c r="D46" s="47" t="s">
        <v>287</v>
      </c>
      <c r="E46" s="48"/>
      <c r="F46" s="48"/>
      <c r="G46" s="48" t="s">
        <v>490</v>
      </c>
      <c r="H46" s="48" t="s">
        <v>490</v>
      </c>
      <c r="I46" s="48"/>
      <c r="J46" s="48"/>
      <c r="K46" s="54">
        <v>3715919</v>
      </c>
      <c r="L46" s="54">
        <v>191288</v>
      </c>
      <c r="M46" s="54">
        <v>4319601</v>
      </c>
      <c r="N46" s="54">
        <v>160709</v>
      </c>
      <c r="O46" s="54"/>
      <c r="P46" s="54"/>
      <c r="Q46" s="55"/>
      <c r="R46" s="56">
        <v>7210</v>
      </c>
      <c r="S46" s="57" t="s">
        <v>288</v>
      </c>
      <c r="T46" s="58"/>
    </row>
    <row r="47" spans="1:20" ht="15.75" hidden="1" x14ac:dyDescent="0.2">
      <c r="A47" s="20"/>
      <c r="B47" s="21"/>
      <c r="C47" s="21"/>
      <c r="D47" s="41" t="s">
        <v>374</v>
      </c>
      <c r="E47" s="42"/>
      <c r="F47" s="42"/>
      <c r="G47" s="42"/>
      <c r="H47" s="42"/>
      <c r="I47" s="42"/>
      <c r="J47" s="42" t="s">
        <v>490</v>
      </c>
      <c r="K47" s="43"/>
      <c r="L47" s="43"/>
      <c r="M47" s="43"/>
      <c r="N47" s="43"/>
      <c r="O47" s="43"/>
      <c r="P47" s="43"/>
      <c r="Q47" s="44"/>
      <c r="R47" s="45">
        <v>64121</v>
      </c>
      <c r="S47" s="45" t="s">
        <v>375</v>
      </c>
      <c r="T47" s="46"/>
    </row>
    <row r="48" spans="1:20" ht="15.75" hidden="1" x14ac:dyDescent="0.2">
      <c r="A48" s="20"/>
      <c r="B48" s="21"/>
      <c r="C48" s="21"/>
      <c r="D48" s="47" t="s">
        <v>401</v>
      </c>
      <c r="E48" s="48" t="s">
        <v>490</v>
      </c>
      <c r="F48" s="42" t="s">
        <v>490</v>
      </c>
      <c r="G48" s="42"/>
      <c r="H48" s="42"/>
      <c r="I48" s="42"/>
      <c r="J48" s="42"/>
      <c r="K48" s="43"/>
      <c r="L48" s="43"/>
      <c r="M48" s="43">
        <v>6106740</v>
      </c>
      <c r="N48" s="43">
        <v>6380</v>
      </c>
      <c r="O48" s="43">
        <v>6264756</v>
      </c>
      <c r="P48" s="43">
        <v>98929</v>
      </c>
      <c r="Q48" s="44" t="s">
        <v>119</v>
      </c>
      <c r="R48" s="45">
        <v>19460</v>
      </c>
      <c r="S48" s="45" t="s">
        <v>402</v>
      </c>
      <c r="T48" s="46"/>
    </row>
    <row r="49" spans="1:20" ht="15.75" hidden="1" x14ac:dyDescent="0.2">
      <c r="A49" s="20"/>
      <c r="B49" s="21"/>
      <c r="C49" s="21"/>
      <c r="D49" s="47" t="s">
        <v>162</v>
      </c>
      <c r="E49" s="48" t="s">
        <v>490</v>
      </c>
      <c r="F49" s="42" t="s">
        <v>490</v>
      </c>
      <c r="G49" s="42"/>
      <c r="H49" s="42"/>
      <c r="I49" s="42"/>
      <c r="J49" s="42"/>
      <c r="K49" s="43">
        <v>5236581</v>
      </c>
      <c r="L49" s="43">
        <v>537113</v>
      </c>
      <c r="M49" s="43">
        <v>3243776</v>
      </c>
      <c r="N49" s="43">
        <v>38256</v>
      </c>
      <c r="O49" s="43">
        <v>2708542</v>
      </c>
      <c r="P49" s="43">
        <v>-9008</v>
      </c>
      <c r="Q49" s="44">
        <v>11</v>
      </c>
      <c r="R49" s="45">
        <v>35137</v>
      </c>
      <c r="S49" s="45" t="s">
        <v>163</v>
      </c>
      <c r="T49" s="46"/>
    </row>
    <row r="50" spans="1:20" ht="15.75" hidden="1" x14ac:dyDescent="0.2">
      <c r="A50" s="20"/>
      <c r="B50" s="21"/>
      <c r="C50" s="21"/>
      <c r="D50" s="47" t="s">
        <v>436</v>
      </c>
      <c r="E50" s="48"/>
      <c r="F50" s="42"/>
      <c r="G50" s="42"/>
      <c r="H50" s="42" t="s">
        <v>490</v>
      </c>
      <c r="I50" s="42"/>
      <c r="J50" s="42" t="s">
        <v>490</v>
      </c>
      <c r="K50" s="43"/>
      <c r="L50" s="43"/>
      <c r="M50" s="43">
        <v>2989722</v>
      </c>
      <c r="N50" s="43">
        <v>568</v>
      </c>
      <c r="O50" s="43">
        <v>3262653</v>
      </c>
      <c r="P50" s="43">
        <v>12359</v>
      </c>
      <c r="Q50" s="44"/>
      <c r="R50" s="45">
        <v>50600</v>
      </c>
      <c r="S50" s="45" t="s">
        <v>437</v>
      </c>
      <c r="T50" s="46"/>
    </row>
    <row r="51" spans="1:20" ht="15.75" hidden="1" x14ac:dyDescent="0.2">
      <c r="A51" s="20"/>
      <c r="B51" s="21"/>
      <c r="C51" s="21"/>
      <c r="D51" s="47" t="s">
        <v>431</v>
      </c>
      <c r="E51" s="48"/>
      <c r="F51" s="42"/>
      <c r="G51" s="42" t="s">
        <v>490</v>
      </c>
      <c r="H51" s="42" t="s">
        <v>490</v>
      </c>
      <c r="I51" s="42"/>
      <c r="J51" s="42"/>
      <c r="K51" s="43">
        <v>1142855</v>
      </c>
      <c r="L51" s="43">
        <v>329</v>
      </c>
      <c r="M51" s="43">
        <v>1258764</v>
      </c>
      <c r="N51" s="43">
        <v>-130364</v>
      </c>
      <c r="O51" s="43">
        <v>1085281</v>
      </c>
      <c r="P51" s="43">
        <v>-124564</v>
      </c>
      <c r="Q51" s="44"/>
      <c r="R51" s="45">
        <v>80150</v>
      </c>
      <c r="S51" s="45" t="s">
        <v>432</v>
      </c>
      <c r="T51" s="46"/>
    </row>
    <row r="52" spans="1:20" ht="15.75" hidden="1" x14ac:dyDescent="0.2">
      <c r="A52" s="20"/>
      <c r="B52" s="21"/>
      <c r="C52" s="21"/>
      <c r="D52" s="47" t="s">
        <v>433</v>
      </c>
      <c r="E52" s="48"/>
      <c r="F52" s="42"/>
      <c r="G52" s="42"/>
      <c r="H52" s="42" t="s">
        <v>490</v>
      </c>
      <c r="I52" s="42"/>
      <c r="J52" s="42"/>
      <c r="K52" s="43">
        <v>1403688</v>
      </c>
      <c r="L52" s="43">
        <v>175191</v>
      </c>
      <c r="M52" s="43">
        <v>1498411</v>
      </c>
      <c r="N52" s="43">
        <v>-4166</v>
      </c>
      <c r="O52" s="43">
        <v>1403688</v>
      </c>
      <c r="P52" s="43">
        <v>-1079</v>
      </c>
      <c r="Q52" s="44" t="s">
        <v>435</v>
      </c>
      <c r="R52" s="45">
        <v>59360</v>
      </c>
      <c r="S52" s="45" t="s">
        <v>434</v>
      </c>
      <c r="T52" s="46"/>
    </row>
    <row r="53" spans="1:20" ht="15.75" hidden="1" x14ac:dyDescent="0.2">
      <c r="A53" s="20"/>
      <c r="B53" s="21"/>
      <c r="C53" s="21"/>
      <c r="D53" s="41" t="s">
        <v>467</v>
      </c>
      <c r="E53" s="42"/>
      <c r="F53" s="42"/>
      <c r="G53" s="42" t="s">
        <v>490</v>
      </c>
      <c r="H53" s="42" t="s">
        <v>490</v>
      </c>
      <c r="I53" s="42"/>
      <c r="J53" s="42"/>
      <c r="K53" s="43"/>
      <c r="L53" s="43"/>
      <c r="M53" s="43"/>
      <c r="N53" s="43"/>
      <c r="O53" s="43">
        <v>13207376</v>
      </c>
      <c r="P53" s="43">
        <v>1130278</v>
      </c>
      <c r="Q53" s="44">
        <v>93</v>
      </c>
      <c r="R53" s="45">
        <v>38260</v>
      </c>
      <c r="S53" s="45" t="s">
        <v>468</v>
      </c>
      <c r="T53" s="46"/>
    </row>
    <row r="54" spans="1:20" ht="15.75" hidden="1" x14ac:dyDescent="0.2">
      <c r="A54" s="20"/>
      <c r="B54" s="21"/>
      <c r="C54" s="21"/>
      <c r="D54" s="47" t="s">
        <v>187</v>
      </c>
      <c r="E54" s="48" t="s">
        <v>490</v>
      </c>
      <c r="F54" s="42" t="s">
        <v>490</v>
      </c>
      <c r="G54" s="48"/>
      <c r="H54" s="48"/>
      <c r="I54" s="48"/>
      <c r="J54" s="48"/>
      <c r="K54" s="43"/>
      <c r="L54" s="43"/>
      <c r="M54" s="43">
        <v>10779520</v>
      </c>
      <c r="N54" s="43">
        <v>186996</v>
      </c>
      <c r="O54" s="43">
        <v>14961803</v>
      </c>
      <c r="P54" s="43">
        <v>316909</v>
      </c>
      <c r="Q54" s="44"/>
      <c r="R54" s="45">
        <v>36042</v>
      </c>
      <c r="S54" s="45" t="s">
        <v>188</v>
      </c>
      <c r="T54" s="46" t="s">
        <v>344</v>
      </c>
    </row>
    <row r="55" spans="1:20" ht="15.75" hidden="1" x14ac:dyDescent="0.2">
      <c r="A55" s="22"/>
      <c r="B55" s="21"/>
      <c r="C55" s="23"/>
      <c r="D55" s="47" t="s">
        <v>469</v>
      </c>
      <c r="E55" s="48"/>
      <c r="F55" s="48"/>
      <c r="G55" s="48" t="s">
        <v>490</v>
      </c>
      <c r="H55" s="48" t="s">
        <v>490</v>
      </c>
      <c r="I55" s="48"/>
      <c r="J55" s="48"/>
      <c r="K55" s="54"/>
      <c r="L55" s="54"/>
      <c r="M55" s="54">
        <v>5008328</v>
      </c>
      <c r="N55" s="54"/>
      <c r="O55" s="54">
        <v>5050000</v>
      </c>
      <c r="P55" s="54"/>
      <c r="Q55" s="55">
        <v>70</v>
      </c>
      <c r="R55" s="57">
        <v>84513</v>
      </c>
      <c r="S55" s="57" t="s">
        <v>470</v>
      </c>
      <c r="T55" s="58" t="s">
        <v>365</v>
      </c>
    </row>
    <row r="56" spans="1:20" ht="15.75" hidden="1" x14ac:dyDescent="0.2">
      <c r="A56" s="20"/>
      <c r="B56" s="21"/>
      <c r="C56" s="21"/>
      <c r="D56" s="47" t="s">
        <v>450</v>
      </c>
      <c r="E56" s="48"/>
      <c r="F56" s="42"/>
      <c r="G56" s="42"/>
      <c r="H56" s="42" t="s">
        <v>490</v>
      </c>
      <c r="I56" s="42"/>
      <c r="J56" s="42"/>
      <c r="K56" s="43"/>
      <c r="L56" s="43">
        <v>6749</v>
      </c>
      <c r="M56" s="43"/>
      <c r="N56" s="43"/>
      <c r="O56" s="43"/>
      <c r="P56" s="43"/>
      <c r="Q56" s="44">
        <v>20</v>
      </c>
      <c r="R56" s="45">
        <v>33490</v>
      </c>
      <c r="S56" s="45" t="s">
        <v>451</v>
      </c>
      <c r="T56" s="46"/>
    </row>
    <row r="57" spans="1:20" ht="15.75" hidden="1" x14ac:dyDescent="0.2">
      <c r="A57" s="20"/>
      <c r="B57" s="21"/>
      <c r="C57" s="21"/>
      <c r="D57" s="41" t="s">
        <v>376</v>
      </c>
      <c r="E57" s="42"/>
      <c r="F57" s="42"/>
      <c r="G57" s="42"/>
      <c r="H57" s="42" t="s">
        <v>490</v>
      </c>
      <c r="I57" s="42"/>
      <c r="J57" s="42"/>
      <c r="K57" s="43">
        <v>7095502</v>
      </c>
      <c r="L57" s="43">
        <v>89764</v>
      </c>
      <c r="M57" s="43">
        <v>8315231</v>
      </c>
      <c r="N57" s="43">
        <v>120434</v>
      </c>
      <c r="O57" s="43">
        <v>8705684</v>
      </c>
      <c r="P57" s="43">
        <v>302990</v>
      </c>
      <c r="Q57" s="44" t="s">
        <v>113</v>
      </c>
      <c r="R57" s="45">
        <v>40800</v>
      </c>
      <c r="S57" s="45" t="s">
        <v>377</v>
      </c>
      <c r="T57" s="46"/>
    </row>
    <row r="58" spans="1:20" ht="15.75" hidden="1" x14ac:dyDescent="0.2">
      <c r="A58" s="20"/>
      <c r="B58" s="21"/>
      <c r="C58" s="21"/>
      <c r="D58" s="41" t="s">
        <v>471</v>
      </c>
      <c r="E58" s="42" t="s">
        <v>490</v>
      </c>
      <c r="F58" s="42" t="s">
        <v>490</v>
      </c>
      <c r="G58" s="42"/>
      <c r="H58" s="42"/>
      <c r="I58" s="42"/>
      <c r="J58" s="42"/>
      <c r="K58" s="43">
        <v>8817000</v>
      </c>
      <c r="L58" s="43">
        <v>1048000</v>
      </c>
      <c r="M58" s="43">
        <v>9116056</v>
      </c>
      <c r="N58" s="43">
        <v>482178</v>
      </c>
      <c r="O58" s="43"/>
      <c r="P58" s="43"/>
      <c r="Q58" s="44" t="s">
        <v>108</v>
      </c>
      <c r="R58" s="45">
        <v>86170</v>
      </c>
      <c r="S58" s="45" t="s">
        <v>472</v>
      </c>
      <c r="T58" s="46"/>
    </row>
    <row r="59" spans="1:20" ht="15.75" hidden="1" x14ac:dyDescent="0.2">
      <c r="A59" s="20"/>
      <c r="B59" s="21"/>
      <c r="C59" s="21"/>
      <c r="D59" s="47" t="s">
        <v>446</v>
      </c>
      <c r="E59" s="48"/>
      <c r="F59" s="42"/>
      <c r="G59" s="42"/>
      <c r="H59" s="42" t="s">
        <v>490</v>
      </c>
      <c r="I59" s="42"/>
      <c r="J59" s="42"/>
      <c r="K59" s="43"/>
      <c r="L59" s="43"/>
      <c r="M59" s="43">
        <v>2445147</v>
      </c>
      <c r="N59" s="43">
        <v>1332</v>
      </c>
      <c r="O59" s="43">
        <v>2827638</v>
      </c>
      <c r="P59" s="43">
        <v>31198</v>
      </c>
      <c r="Q59" s="44"/>
      <c r="R59" s="45">
        <v>50500</v>
      </c>
      <c r="S59" s="45" t="s">
        <v>447</v>
      </c>
      <c r="T59" s="46"/>
    </row>
    <row r="60" spans="1:20" ht="15.75" hidden="1" x14ac:dyDescent="0.2">
      <c r="A60" s="20"/>
      <c r="B60" s="21"/>
      <c r="C60" s="21"/>
      <c r="D60" s="41" t="s">
        <v>218</v>
      </c>
      <c r="E60" s="42"/>
      <c r="F60" s="42"/>
      <c r="G60" s="42"/>
      <c r="H60" s="42"/>
      <c r="I60" s="42"/>
      <c r="J60" s="42" t="s">
        <v>490</v>
      </c>
      <c r="K60" s="43"/>
      <c r="L60" s="43"/>
      <c r="M60" s="43"/>
      <c r="N60" s="43"/>
      <c r="O60" s="43"/>
      <c r="P60" s="43"/>
      <c r="Q60" s="44"/>
      <c r="R60" s="45">
        <v>16230</v>
      </c>
      <c r="S60" s="45" t="s">
        <v>219</v>
      </c>
      <c r="T60" s="46"/>
    </row>
    <row r="61" spans="1:20" ht="15.75" hidden="1" x14ac:dyDescent="0.2">
      <c r="A61" s="20" t="s">
        <v>507</v>
      </c>
      <c r="B61" s="23"/>
      <c r="C61" s="21"/>
      <c r="D61" s="41" t="s">
        <v>473</v>
      </c>
      <c r="E61" s="42"/>
      <c r="F61" s="42"/>
      <c r="G61" s="42" t="s">
        <v>490</v>
      </c>
      <c r="H61" s="42" t="s">
        <v>490</v>
      </c>
      <c r="I61" s="42"/>
      <c r="J61" s="42" t="s">
        <v>490</v>
      </c>
      <c r="K61" s="43">
        <v>5425898</v>
      </c>
      <c r="L61" s="43">
        <v>42514</v>
      </c>
      <c r="M61" s="43">
        <v>6164685</v>
      </c>
      <c r="N61" s="43">
        <v>518573</v>
      </c>
      <c r="O61" s="43"/>
      <c r="P61" s="43"/>
      <c r="Q61" s="44">
        <v>38</v>
      </c>
      <c r="R61" s="45">
        <v>70203</v>
      </c>
      <c r="S61" s="45" t="s">
        <v>474</v>
      </c>
      <c r="T61" s="46"/>
    </row>
    <row r="62" spans="1:20" ht="15.75" hidden="1" x14ac:dyDescent="0.2">
      <c r="A62" s="20"/>
      <c r="B62" s="21"/>
      <c r="C62" s="21"/>
      <c r="D62" s="47" t="s">
        <v>407</v>
      </c>
      <c r="E62" s="48"/>
      <c r="F62" s="42" t="s">
        <v>490</v>
      </c>
      <c r="G62" s="42"/>
      <c r="H62" s="42"/>
      <c r="I62" s="42"/>
      <c r="J62" s="42"/>
      <c r="K62" s="43"/>
      <c r="L62" s="43"/>
      <c r="M62" s="43"/>
      <c r="N62" s="43"/>
      <c r="O62" s="43"/>
      <c r="P62" s="43"/>
      <c r="Q62" s="44"/>
      <c r="R62" s="45"/>
      <c r="S62" s="45" t="s">
        <v>408</v>
      </c>
      <c r="T62" s="46" t="s">
        <v>326</v>
      </c>
    </row>
    <row r="63" spans="1:20" ht="15.75" hidden="1" x14ac:dyDescent="0.2">
      <c r="A63" s="20" t="s">
        <v>511</v>
      </c>
      <c r="B63" s="21"/>
      <c r="C63" s="21"/>
      <c r="D63" s="47" t="s">
        <v>510</v>
      </c>
      <c r="E63" s="48"/>
      <c r="F63" s="42"/>
      <c r="G63" s="42" t="s">
        <v>490</v>
      </c>
      <c r="H63" s="42"/>
      <c r="I63" s="42"/>
      <c r="J63" s="42"/>
      <c r="K63" s="43">
        <v>1653759</v>
      </c>
      <c r="L63" s="43">
        <v>-193600</v>
      </c>
      <c r="M63" s="43">
        <v>1682342</v>
      </c>
      <c r="N63" s="43">
        <v>-49106</v>
      </c>
      <c r="O63" s="43">
        <v>1971291</v>
      </c>
      <c r="P63" s="43">
        <v>2414</v>
      </c>
      <c r="Q63" s="44">
        <v>14</v>
      </c>
      <c r="R63" s="45">
        <v>62310</v>
      </c>
      <c r="S63" s="45" t="s">
        <v>1</v>
      </c>
      <c r="T63" s="46"/>
    </row>
    <row r="64" spans="1:20" ht="15.75" hidden="1" x14ac:dyDescent="0.2">
      <c r="A64" s="20"/>
      <c r="B64" s="21"/>
      <c r="C64" s="21"/>
      <c r="D64" s="41" t="s">
        <v>378</v>
      </c>
      <c r="E64" s="42"/>
      <c r="F64" s="42"/>
      <c r="G64" s="42"/>
      <c r="H64" s="42"/>
      <c r="I64" s="42"/>
      <c r="J64" s="42" t="s">
        <v>490</v>
      </c>
      <c r="K64" s="43"/>
      <c r="L64" s="43"/>
      <c r="M64" s="43">
        <v>5707281</v>
      </c>
      <c r="N64" s="43">
        <v>17971</v>
      </c>
      <c r="O64" s="43">
        <v>5121469</v>
      </c>
      <c r="P64" s="43">
        <v>-14790</v>
      </c>
      <c r="Q64" s="44" t="s">
        <v>114</v>
      </c>
      <c r="R64" s="45">
        <v>62270</v>
      </c>
      <c r="S64" s="45" t="s">
        <v>379</v>
      </c>
      <c r="T64" s="46"/>
    </row>
    <row r="65" spans="1:20" ht="15.75" hidden="1" x14ac:dyDescent="0.2">
      <c r="A65" s="20"/>
      <c r="B65" s="21"/>
      <c r="C65" s="21"/>
      <c r="D65" s="47" t="s">
        <v>409</v>
      </c>
      <c r="E65" s="48" t="s">
        <v>490</v>
      </c>
      <c r="F65" s="42" t="s">
        <v>490</v>
      </c>
      <c r="G65" s="42"/>
      <c r="H65" s="42"/>
      <c r="I65" s="42"/>
      <c r="J65" s="42"/>
      <c r="K65" s="43">
        <v>3043045</v>
      </c>
      <c r="L65" s="43">
        <v>-73910</v>
      </c>
      <c r="M65" s="43">
        <v>2776517</v>
      </c>
      <c r="N65" s="43">
        <v>-66906</v>
      </c>
      <c r="O65" s="43">
        <v>4009759</v>
      </c>
      <c r="P65" s="43">
        <v>-46853</v>
      </c>
      <c r="Q65" s="44">
        <v>14</v>
      </c>
      <c r="R65" s="45">
        <v>25018</v>
      </c>
      <c r="S65" s="45" t="s">
        <v>410</v>
      </c>
      <c r="T65" s="46" t="s">
        <v>344</v>
      </c>
    </row>
    <row r="66" spans="1:20" ht="15.75" hidden="1" x14ac:dyDescent="0.2">
      <c r="A66" s="20"/>
      <c r="B66" s="21"/>
      <c r="C66" s="21"/>
      <c r="D66" s="47" t="s">
        <v>324</v>
      </c>
      <c r="E66" s="48" t="s">
        <v>490</v>
      </c>
      <c r="F66" s="42" t="s">
        <v>490</v>
      </c>
      <c r="G66" s="42"/>
      <c r="H66" s="42"/>
      <c r="I66" s="42"/>
      <c r="J66" s="42"/>
      <c r="K66" s="43"/>
      <c r="L66" s="43"/>
      <c r="M66" s="43"/>
      <c r="N66" s="43"/>
      <c r="O66" s="43"/>
      <c r="P66" s="43"/>
      <c r="Q66" s="44"/>
      <c r="R66" s="45">
        <v>45801</v>
      </c>
      <c r="S66" s="45" t="s">
        <v>325</v>
      </c>
      <c r="T66" s="46"/>
    </row>
    <row r="67" spans="1:20" ht="15.75" hidden="1" x14ac:dyDescent="0.2">
      <c r="A67" s="20" t="s">
        <v>508</v>
      </c>
      <c r="B67" s="21"/>
      <c r="C67" s="21"/>
      <c r="D67" s="47" t="s">
        <v>514</v>
      </c>
      <c r="E67" s="48" t="s">
        <v>490</v>
      </c>
      <c r="F67" s="42" t="s">
        <v>490</v>
      </c>
      <c r="G67" s="42" t="s">
        <v>490</v>
      </c>
      <c r="H67" s="42"/>
      <c r="I67" s="42"/>
      <c r="J67" s="42"/>
      <c r="K67" s="43">
        <v>15036000</v>
      </c>
      <c r="L67" s="43">
        <v>197326</v>
      </c>
      <c r="M67" s="43">
        <v>15070000</v>
      </c>
      <c r="N67" s="43">
        <v>411384</v>
      </c>
      <c r="O67" s="43">
        <v>16007000</v>
      </c>
      <c r="P67" s="43">
        <v>569692</v>
      </c>
      <c r="Q67" s="44">
        <v>102</v>
      </c>
      <c r="R67" s="49">
        <v>35590</v>
      </c>
      <c r="S67" s="45" t="s">
        <v>515</v>
      </c>
      <c r="T67" s="46"/>
    </row>
    <row r="68" spans="1:20" ht="15.75" hidden="1" x14ac:dyDescent="0.2">
      <c r="A68" s="20"/>
      <c r="B68" s="21"/>
      <c r="C68" s="21"/>
      <c r="D68" s="47" t="s">
        <v>253</v>
      </c>
      <c r="E68" s="48"/>
      <c r="F68" s="42" t="s">
        <v>490</v>
      </c>
      <c r="G68" s="42"/>
      <c r="H68" s="42"/>
      <c r="I68" s="42"/>
      <c r="J68" s="42"/>
      <c r="K68" s="43"/>
      <c r="L68" s="43"/>
      <c r="M68" s="43"/>
      <c r="N68" s="43"/>
      <c r="O68" s="43"/>
      <c r="P68" s="43"/>
      <c r="Q68" s="44"/>
      <c r="R68" s="45"/>
      <c r="S68" s="45"/>
      <c r="T68" s="46"/>
    </row>
    <row r="69" spans="1:20" ht="15.75" hidden="1" x14ac:dyDescent="0.25">
      <c r="A69" s="20"/>
      <c r="B69" s="25"/>
      <c r="C69" s="21"/>
      <c r="D69" s="47" t="s">
        <v>380</v>
      </c>
      <c r="E69" s="48"/>
      <c r="F69" s="42"/>
      <c r="G69" s="42"/>
      <c r="H69" s="42" t="s">
        <v>490</v>
      </c>
      <c r="I69" s="42"/>
      <c r="J69" s="42" t="s">
        <v>490</v>
      </c>
      <c r="K69" s="43"/>
      <c r="L69" s="43"/>
      <c r="M69" s="43"/>
      <c r="N69" s="43"/>
      <c r="O69" s="43"/>
      <c r="P69" s="43"/>
      <c r="Q69" s="44"/>
      <c r="R69" s="45">
        <v>38380</v>
      </c>
      <c r="S69" s="45" t="s">
        <v>381</v>
      </c>
      <c r="T69" s="46"/>
    </row>
    <row r="70" spans="1:20" ht="15.75" hidden="1" x14ac:dyDescent="0.2">
      <c r="A70" s="22"/>
      <c r="B70" s="21"/>
      <c r="C70" s="23"/>
      <c r="D70" s="47" t="s">
        <v>480</v>
      </c>
      <c r="E70" s="48" t="s">
        <v>490</v>
      </c>
      <c r="F70" s="48" t="s">
        <v>490</v>
      </c>
      <c r="G70" s="48" t="s">
        <v>490</v>
      </c>
      <c r="H70" s="48" t="s">
        <v>490</v>
      </c>
      <c r="I70" s="48"/>
      <c r="J70" s="48"/>
      <c r="K70" s="54"/>
      <c r="L70" s="54"/>
      <c r="M70" s="54"/>
      <c r="N70" s="54"/>
      <c r="O70" s="54"/>
      <c r="P70" s="54"/>
      <c r="Q70" s="55"/>
      <c r="R70" s="57">
        <v>17465</v>
      </c>
      <c r="S70" s="57" t="s">
        <v>481</v>
      </c>
      <c r="T70" s="58" t="s">
        <v>400</v>
      </c>
    </row>
    <row r="71" spans="1:20" ht="15.75" hidden="1" x14ac:dyDescent="0.2">
      <c r="A71" s="20"/>
      <c r="B71" s="21"/>
      <c r="C71" s="21"/>
      <c r="D71" s="47" t="s">
        <v>411</v>
      </c>
      <c r="E71" s="48" t="s">
        <v>490</v>
      </c>
      <c r="F71" s="42"/>
      <c r="G71" s="42"/>
      <c r="H71" s="42"/>
      <c r="I71" s="42"/>
      <c r="J71" s="42"/>
      <c r="K71" s="43">
        <v>7096045</v>
      </c>
      <c r="L71" s="43">
        <v>-75947</v>
      </c>
      <c r="M71" s="43">
        <v>7449070</v>
      </c>
      <c r="N71" s="43">
        <v>34855</v>
      </c>
      <c r="O71" s="52"/>
      <c r="P71" s="52"/>
      <c r="Q71" s="44">
        <v>12</v>
      </c>
      <c r="R71" s="45">
        <v>35120</v>
      </c>
      <c r="S71" s="45" t="s">
        <v>412</v>
      </c>
      <c r="T71" s="46"/>
    </row>
    <row r="72" spans="1:20" ht="15.75" hidden="1" x14ac:dyDescent="0.2">
      <c r="A72" s="51" t="s">
        <v>337</v>
      </c>
      <c r="B72" s="21"/>
      <c r="C72" s="21"/>
      <c r="D72" s="47" t="s">
        <v>337</v>
      </c>
      <c r="E72" s="48" t="s">
        <v>490</v>
      </c>
      <c r="F72" s="42" t="s">
        <v>490</v>
      </c>
      <c r="G72" s="42"/>
      <c r="H72" s="42"/>
      <c r="I72" s="42"/>
      <c r="J72" s="42"/>
      <c r="K72" s="43">
        <v>33751000</v>
      </c>
      <c r="L72" s="43">
        <v>1396000</v>
      </c>
      <c r="M72" s="43">
        <v>36641000</v>
      </c>
      <c r="N72" s="43">
        <v>2064000</v>
      </c>
      <c r="O72" s="52"/>
      <c r="P72" s="52"/>
      <c r="Q72" s="44">
        <v>172</v>
      </c>
      <c r="R72" s="45">
        <v>85260</v>
      </c>
      <c r="S72" s="45" t="s">
        <v>291</v>
      </c>
      <c r="T72" s="46"/>
    </row>
    <row r="73" spans="1:20" ht="15.75" hidden="1" x14ac:dyDescent="0.2">
      <c r="A73" s="20"/>
      <c r="B73" s="21"/>
      <c r="C73" s="21"/>
      <c r="D73" s="41" t="s">
        <v>482</v>
      </c>
      <c r="E73" s="42"/>
      <c r="F73" s="42"/>
      <c r="G73" s="42" t="s">
        <v>490</v>
      </c>
      <c r="H73" s="42"/>
      <c r="I73" s="42"/>
      <c r="J73" s="42"/>
      <c r="K73" s="43"/>
      <c r="L73" s="43"/>
      <c r="M73" s="43"/>
      <c r="N73" s="43"/>
      <c r="O73" s="43"/>
      <c r="P73" s="43"/>
      <c r="Q73" s="44"/>
      <c r="R73" s="45">
        <v>49424</v>
      </c>
      <c r="S73" s="45" t="s">
        <v>483</v>
      </c>
      <c r="T73" s="46" t="s">
        <v>365</v>
      </c>
    </row>
    <row r="74" spans="1:20" ht="15.75" hidden="1" x14ac:dyDescent="0.2">
      <c r="A74" s="20"/>
      <c r="B74" s="21"/>
      <c r="C74" s="21"/>
      <c r="D74" s="47" t="s">
        <v>382</v>
      </c>
      <c r="E74" s="48"/>
      <c r="F74" s="42"/>
      <c r="G74" s="42"/>
      <c r="H74" s="42" t="s">
        <v>490</v>
      </c>
      <c r="I74" s="42"/>
      <c r="J74" s="42"/>
      <c r="K74" s="43"/>
      <c r="L74" s="43"/>
      <c r="M74" s="43">
        <v>569818</v>
      </c>
      <c r="N74" s="43">
        <v>-14941</v>
      </c>
      <c r="O74" s="43">
        <v>523310</v>
      </c>
      <c r="P74" s="43">
        <v>-28022</v>
      </c>
      <c r="Q74" s="44" t="s">
        <v>112</v>
      </c>
      <c r="R74" s="45">
        <v>40700</v>
      </c>
      <c r="S74" s="45" t="s">
        <v>383</v>
      </c>
      <c r="T74" s="46"/>
    </row>
    <row r="75" spans="1:20" ht="15.75" hidden="1" x14ac:dyDescent="0.25">
      <c r="A75" s="20"/>
      <c r="B75" s="21"/>
      <c r="C75" s="21"/>
      <c r="D75" s="21" t="s">
        <v>499</v>
      </c>
      <c r="E75" s="59"/>
      <c r="F75" s="59"/>
      <c r="G75" s="59"/>
      <c r="H75" s="59"/>
      <c r="I75" s="59"/>
      <c r="J75" s="59" t="s">
        <v>490</v>
      </c>
      <c r="K75" s="61"/>
      <c r="L75" s="61"/>
      <c r="M75" s="61"/>
      <c r="N75" s="61"/>
      <c r="O75" s="61"/>
      <c r="P75" s="61"/>
      <c r="Q75" s="62"/>
      <c r="R75" s="81"/>
      <c r="S75" s="81"/>
      <c r="T75" s="63"/>
    </row>
    <row r="76" spans="1:20" ht="15.75" hidden="1" x14ac:dyDescent="0.2">
      <c r="A76" s="20"/>
      <c r="B76" s="21"/>
      <c r="C76" s="21"/>
      <c r="D76" s="47" t="s">
        <v>220</v>
      </c>
      <c r="E76" s="48"/>
      <c r="F76" s="42"/>
      <c r="G76" s="42"/>
      <c r="H76" s="42" t="s">
        <v>490</v>
      </c>
      <c r="I76" s="42"/>
      <c r="J76" s="42" t="s">
        <v>490</v>
      </c>
      <c r="K76" s="43">
        <v>2705353</v>
      </c>
      <c r="L76" s="43">
        <v>5274</v>
      </c>
      <c r="M76" s="43">
        <v>2989720</v>
      </c>
      <c r="N76" s="43">
        <v>568</v>
      </c>
      <c r="O76" s="43">
        <v>3262653</v>
      </c>
      <c r="P76" s="43">
        <v>12359</v>
      </c>
      <c r="Q76" s="44">
        <v>24</v>
      </c>
      <c r="R76" s="45">
        <v>50600</v>
      </c>
      <c r="S76" s="45" t="s">
        <v>221</v>
      </c>
      <c r="T76" s="46"/>
    </row>
    <row r="77" spans="1:20" ht="15.75" hidden="1" x14ac:dyDescent="0.2">
      <c r="A77" s="20"/>
      <c r="B77" s="21"/>
      <c r="C77" s="21"/>
      <c r="D77" s="47" t="s">
        <v>191</v>
      </c>
      <c r="E77" s="48"/>
      <c r="F77" s="42"/>
      <c r="G77" s="42"/>
      <c r="H77" s="42" t="s">
        <v>490</v>
      </c>
      <c r="I77" s="42"/>
      <c r="J77" s="42"/>
      <c r="K77" s="43">
        <v>2719906</v>
      </c>
      <c r="L77" s="43">
        <v>12172</v>
      </c>
      <c r="M77" s="43">
        <v>3335000</v>
      </c>
      <c r="N77" s="43">
        <v>-676000</v>
      </c>
      <c r="O77" s="43"/>
      <c r="P77" s="43"/>
      <c r="Q77" s="44"/>
      <c r="R77" s="45">
        <v>28800</v>
      </c>
      <c r="S77" s="45" t="s">
        <v>192</v>
      </c>
      <c r="T77" s="46"/>
    </row>
    <row r="78" spans="1:20" ht="15.75" hidden="1" x14ac:dyDescent="0.2">
      <c r="A78" s="20"/>
      <c r="B78" s="21"/>
      <c r="C78" s="21"/>
      <c r="D78" s="47" t="s">
        <v>449</v>
      </c>
      <c r="E78" s="48"/>
      <c r="F78" s="42"/>
      <c r="G78" s="42"/>
      <c r="H78" s="42" t="s">
        <v>490</v>
      </c>
      <c r="I78" s="42"/>
      <c r="J78" s="42"/>
      <c r="K78" s="43">
        <v>1092897</v>
      </c>
      <c r="L78" s="43">
        <v>-48870</v>
      </c>
      <c r="M78" s="43">
        <v>1026602</v>
      </c>
      <c r="N78" s="43">
        <v>76713</v>
      </c>
      <c r="O78" s="43">
        <v>1166735</v>
      </c>
      <c r="P78" s="43">
        <v>43848</v>
      </c>
      <c r="Q78" s="44">
        <v>9</v>
      </c>
      <c r="R78" s="45">
        <v>64420</v>
      </c>
      <c r="S78" s="45" t="s">
        <v>448</v>
      </c>
      <c r="T78" s="46"/>
    </row>
    <row r="79" spans="1:20" ht="15.75" hidden="1" x14ac:dyDescent="0.2">
      <c r="A79" s="20"/>
      <c r="B79" s="21"/>
      <c r="C79" s="21"/>
      <c r="D79" s="41" t="s">
        <v>484</v>
      </c>
      <c r="E79" s="42"/>
      <c r="F79" s="42"/>
      <c r="G79" s="42" t="s">
        <v>490</v>
      </c>
      <c r="H79" s="42" t="s">
        <v>490</v>
      </c>
      <c r="I79" s="42"/>
      <c r="J79" s="42"/>
      <c r="K79" s="43">
        <v>10084000</v>
      </c>
      <c r="L79" s="43">
        <v>-2851000</v>
      </c>
      <c r="M79" s="43" t="s">
        <v>126</v>
      </c>
      <c r="N79" s="65" t="s">
        <v>336</v>
      </c>
      <c r="O79" s="43"/>
      <c r="P79" s="43"/>
      <c r="Q79" s="44"/>
      <c r="R79" s="45">
        <v>27330</v>
      </c>
      <c r="S79" s="45" t="s">
        <v>485</v>
      </c>
      <c r="T79" s="46"/>
    </row>
    <row r="80" spans="1:20" ht="15.75" hidden="1" x14ac:dyDescent="0.2">
      <c r="A80" s="20"/>
      <c r="B80" s="21"/>
      <c r="C80" s="21"/>
      <c r="D80" s="47" t="s">
        <v>444</v>
      </c>
      <c r="E80" s="48"/>
      <c r="F80" s="42"/>
      <c r="G80" s="42"/>
      <c r="H80" s="42" t="s">
        <v>490</v>
      </c>
      <c r="I80" s="42"/>
      <c r="J80" s="42" t="s">
        <v>490</v>
      </c>
      <c r="K80" s="43"/>
      <c r="L80" s="43"/>
      <c r="M80" s="43">
        <v>2943569</v>
      </c>
      <c r="N80" s="43">
        <v>64300</v>
      </c>
      <c r="O80" s="43">
        <v>4144780</v>
      </c>
      <c r="P80" s="43">
        <v>109511</v>
      </c>
      <c r="Q80" s="44"/>
      <c r="R80" s="45">
        <v>56450</v>
      </c>
      <c r="S80" s="45" t="s">
        <v>445</v>
      </c>
      <c r="T80" s="46"/>
    </row>
    <row r="81" spans="1:20" ht="15.75" hidden="1" x14ac:dyDescent="0.2">
      <c r="A81" s="20" t="s">
        <v>511</v>
      </c>
      <c r="B81" s="23"/>
      <c r="C81" s="21"/>
      <c r="D81" s="41" t="s">
        <v>0</v>
      </c>
      <c r="E81" s="42"/>
      <c r="F81" s="42"/>
      <c r="G81" s="42" t="s">
        <v>490</v>
      </c>
      <c r="H81" s="42" t="s">
        <v>490</v>
      </c>
      <c r="I81" s="42"/>
      <c r="J81" s="42"/>
      <c r="K81" s="43">
        <v>5513051</v>
      </c>
      <c r="L81" s="43">
        <v>67734</v>
      </c>
      <c r="M81" s="43">
        <v>5968214</v>
      </c>
      <c r="N81" s="43">
        <v>47019</v>
      </c>
      <c r="O81" s="43">
        <v>6460009</v>
      </c>
      <c r="P81" s="43">
        <v>3552</v>
      </c>
      <c r="Q81" s="44">
        <v>41</v>
      </c>
      <c r="R81" s="45">
        <v>62310</v>
      </c>
      <c r="S81" s="45" t="s">
        <v>1</v>
      </c>
      <c r="T81" s="46"/>
    </row>
    <row r="82" spans="1:20" ht="15.75" hidden="1" x14ac:dyDescent="0.2">
      <c r="A82" s="20"/>
      <c r="B82" s="21"/>
      <c r="C82" s="21"/>
      <c r="D82" s="47" t="s">
        <v>193</v>
      </c>
      <c r="E82" s="48"/>
      <c r="F82" s="42"/>
      <c r="G82" s="42"/>
      <c r="H82" s="42"/>
      <c r="I82" s="42"/>
      <c r="J82" s="42"/>
      <c r="K82" s="43"/>
      <c r="L82" s="43"/>
      <c r="M82" s="43"/>
      <c r="N82" s="43"/>
      <c r="O82" s="43"/>
      <c r="P82" s="43"/>
      <c r="Q82" s="44"/>
      <c r="R82" s="45">
        <v>85500</v>
      </c>
      <c r="S82" s="45" t="s">
        <v>194</v>
      </c>
      <c r="T82" s="46"/>
    </row>
    <row r="83" spans="1:20" ht="15.75" hidden="1" x14ac:dyDescent="0.2">
      <c r="A83" s="20"/>
      <c r="B83" s="21"/>
      <c r="C83" s="21"/>
      <c r="D83" s="47" t="s">
        <v>195</v>
      </c>
      <c r="E83" s="48" t="s">
        <v>490</v>
      </c>
      <c r="F83" s="42" t="s">
        <v>490</v>
      </c>
      <c r="G83" s="42"/>
      <c r="H83" s="42"/>
      <c r="I83" s="42"/>
      <c r="J83" s="42"/>
      <c r="K83" s="43">
        <v>19341154</v>
      </c>
      <c r="L83" s="43">
        <v>326779</v>
      </c>
      <c r="M83" s="43">
        <v>19664508</v>
      </c>
      <c r="N83" s="43">
        <v>393142</v>
      </c>
      <c r="O83" s="52"/>
      <c r="P83" s="43"/>
      <c r="Q83" s="44">
        <v>178</v>
      </c>
      <c r="R83" s="45">
        <v>85130</v>
      </c>
      <c r="S83" s="45" t="s">
        <v>196</v>
      </c>
      <c r="T83" s="46"/>
    </row>
    <row r="84" spans="1:20" ht="15.75" hidden="1" x14ac:dyDescent="0.2">
      <c r="A84" s="20"/>
      <c r="B84" s="21"/>
      <c r="C84" s="21"/>
      <c r="D84" s="47" t="s">
        <v>413</v>
      </c>
      <c r="E84" s="48"/>
      <c r="F84" s="42" t="s">
        <v>490</v>
      </c>
      <c r="G84" s="42"/>
      <c r="H84" s="42"/>
      <c r="I84" s="42"/>
      <c r="J84" s="42"/>
      <c r="K84" s="43">
        <v>5462908</v>
      </c>
      <c r="L84" s="43">
        <v>99575</v>
      </c>
      <c r="M84" s="43">
        <v>5106347</v>
      </c>
      <c r="N84" s="43">
        <v>-22303</v>
      </c>
      <c r="O84" s="43">
        <v>4313856</v>
      </c>
      <c r="P84" s="43">
        <v>3487</v>
      </c>
      <c r="Q84" s="44">
        <v>23</v>
      </c>
      <c r="R84" s="45">
        <v>25010</v>
      </c>
      <c r="S84" s="45" t="s">
        <v>414</v>
      </c>
      <c r="T84" s="46" t="s">
        <v>344</v>
      </c>
    </row>
    <row r="85" spans="1:20" ht="15.75" hidden="1" x14ac:dyDescent="0.2">
      <c r="A85" s="20"/>
      <c r="B85" s="21"/>
      <c r="C85" s="21"/>
      <c r="D85" s="41" t="s">
        <v>384</v>
      </c>
      <c r="E85" s="42"/>
      <c r="F85" s="42"/>
      <c r="G85" s="42"/>
      <c r="H85" s="42" t="s">
        <v>490</v>
      </c>
      <c r="I85" s="42"/>
      <c r="J85" s="42" t="s">
        <v>490</v>
      </c>
      <c r="K85" s="43">
        <v>1238346</v>
      </c>
      <c r="L85" s="43">
        <v>22958</v>
      </c>
      <c r="M85" s="43">
        <v>1400545</v>
      </c>
      <c r="N85" s="43">
        <v>28726</v>
      </c>
      <c r="O85" s="43">
        <v>1595050</v>
      </c>
      <c r="P85" s="43">
        <v>52922</v>
      </c>
      <c r="Q85" s="44">
        <v>11</v>
      </c>
      <c r="R85" s="45">
        <v>72650</v>
      </c>
      <c r="S85" s="45" t="s">
        <v>385</v>
      </c>
      <c r="T85" s="46"/>
    </row>
    <row r="86" spans="1:20" ht="15.75" hidden="1" x14ac:dyDescent="0.2">
      <c r="A86" s="20" t="s">
        <v>507</v>
      </c>
      <c r="B86" s="21"/>
      <c r="C86" s="21"/>
      <c r="D86" s="47" t="s">
        <v>242</v>
      </c>
      <c r="E86" s="48"/>
      <c r="F86" s="42"/>
      <c r="G86" s="42" t="s">
        <v>490</v>
      </c>
      <c r="H86" s="42" t="s">
        <v>490</v>
      </c>
      <c r="I86" s="42"/>
      <c r="J86" s="42"/>
      <c r="K86" s="43"/>
      <c r="L86" s="43"/>
      <c r="M86" s="43">
        <v>3421474</v>
      </c>
      <c r="N86" s="43">
        <v>76705</v>
      </c>
      <c r="O86" s="43">
        <v>4648497</v>
      </c>
      <c r="P86" s="43">
        <v>199712</v>
      </c>
      <c r="Q86" s="44">
        <v>44</v>
      </c>
      <c r="R86" s="49" t="s">
        <v>335</v>
      </c>
      <c r="S86" s="45" t="s">
        <v>466</v>
      </c>
      <c r="T86" s="46"/>
    </row>
    <row r="87" spans="1:20" ht="15.75" hidden="1" x14ac:dyDescent="0.2">
      <c r="A87" s="20"/>
      <c r="B87" s="21"/>
      <c r="C87" s="21"/>
      <c r="D87" s="41" t="s">
        <v>386</v>
      </c>
      <c r="E87" s="42"/>
      <c r="F87" s="42"/>
      <c r="G87" s="42"/>
      <c r="H87" s="42" t="s">
        <v>490</v>
      </c>
      <c r="I87" s="42"/>
      <c r="J87" s="42" t="s">
        <v>490</v>
      </c>
      <c r="K87" s="43">
        <v>4070922</v>
      </c>
      <c r="L87" s="43">
        <v>17077</v>
      </c>
      <c r="M87" s="43">
        <v>3961068</v>
      </c>
      <c r="N87" s="43">
        <v>21337</v>
      </c>
      <c r="O87" s="43">
        <v>3900000</v>
      </c>
      <c r="P87" s="43"/>
      <c r="Q87" s="44">
        <v>35</v>
      </c>
      <c r="R87" s="45">
        <v>70170</v>
      </c>
      <c r="S87" s="45" t="s">
        <v>387</v>
      </c>
      <c r="T87" s="46"/>
    </row>
    <row r="88" spans="1:20" ht="15.75" hidden="1" x14ac:dyDescent="0.2">
      <c r="A88" s="20"/>
      <c r="B88" s="21" t="s">
        <v>512</v>
      </c>
      <c r="C88" s="21"/>
      <c r="D88" s="47" t="s">
        <v>415</v>
      </c>
      <c r="E88" s="48" t="s">
        <v>490</v>
      </c>
      <c r="F88" s="42"/>
      <c r="G88" s="42"/>
      <c r="H88" s="42"/>
      <c r="I88" s="42"/>
      <c r="J88" s="42"/>
      <c r="K88" s="43">
        <v>12450832</v>
      </c>
      <c r="L88" s="43"/>
      <c r="M88" s="43">
        <v>14512948</v>
      </c>
      <c r="N88" s="43"/>
      <c r="O88" s="43">
        <v>18799528</v>
      </c>
      <c r="P88" s="43"/>
      <c r="Q88" s="44">
        <v>83</v>
      </c>
      <c r="R88" s="45">
        <v>84529</v>
      </c>
      <c r="S88" s="45" t="s">
        <v>416</v>
      </c>
      <c r="T88" s="46" t="s">
        <v>365</v>
      </c>
    </row>
    <row r="89" spans="1:20" ht="15.75" hidden="1" x14ac:dyDescent="0.2">
      <c r="A89" s="20"/>
      <c r="B89" s="21"/>
      <c r="C89" s="21"/>
      <c r="D89" s="41" t="s">
        <v>388</v>
      </c>
      <c r="E89" s="42"/>
      <c r="F89" s="42" t="s">
        <v>490</v>
      </c>
      <c r="G89" s="42"/>
      <c r="H89" s="42"/>
      <c r="I89" s="42"/>
      <c r="J89" s="42" t="s">
        <v>490</v>
      </c>
      <c r="K89" s="43"/>
      <c r="L89" s="43"/>
      <c r="M89" s="43">
        <v>50000</v>
      </c>
      <c r="N89" s="43">
        <v>45349</v>
      </c>
      <c r="O89" s="43">
        <v>3102112</v>
      </c>
      <c r="P89" s="43">
        <v>60617</v>
      </c>
      <c r="Q89" s="44">
        <v>51</v>
      </c>
      <c r="R89" s="45">
        <v>89200</v>
      </c>
      <c r="S89" s="45" t="s">
        <v>389</v>
      </c>
      <c r="T89" s="46"/>
    </row>
    <row r="90" spans="1:20" ht="15.75" hidden="1" x14ac:dyDescent="0.2">
      <c r="A90" s="20"/>
      <c r="B90" s="21"/>
      <c r="C90" s="21"/>
      <c r="D90" s="47" t="s">
        <v>417</v>
      </c>
      <c r="E90" s="48" t="s">
        <v>490</v>
      </c>
      <c r="F90" s="42"/>
      <c r="G90" s="42"/>
      <c r="H90" s="42"/>
      <c r="I90" s="42"/>
      <c r="J90" s="42"/>
      <c r="K90" s="43"/>
      <c r="L90" s="43"/>
      <c r="M90" s="43">
        <v>1058646</v>
      </c>
      <c r="N90" s="43">
        <v>37842</v>
      </c>
      <c r="O90" s="43">
        <v>1608655</v>
      </c>
      <c r="P90" s="43">
        <v>-99316</v>
      </c>
      <c r="Q90" s="44">
        <v>3</v>
      </c>
      <c r="R90" s="45">
        <v>76240</v>
      </c>
      <c r="S90" s="45" t="s">
        <v>418</v>
      </c>
      <c r="T90" s="46"/>
    </row>
    <row r="91" spans="1:20" ht="15.75" hidden="1" x14ac:dyDescent="0.2">
      <c r="A91" s="20"/>
      <c r="B91" s="21"/>
      <c r="C91" s="21"/>
      <c r="D91" s="47" t="s">
        <v>419</v>
      </c>
      <c r="E91" s="48" t="s">
        <v>490</v>
      </c>
      <c r="F91" s="42" t="s">
        <v>490</v>
      </c>
      <c r="G91" s="42"/>
      <c r="H91" s="42"/>
      <c r="I91" s="42"/>
      <c r="J91" s="42"/>
      <c r="K91" s="43">
        <v>4074693</v>
      </c>
      <c r="L91" s="43">
        <v>-231924</v>
      </c>
      <c r="M91" s="43">
        <v>4263404</v>
      </c>
      <c r="N91" s="43">
        <v>-169814</v>
      </c>
      <c r="O91" s="43">
        <v>4237915</v>
      </c>
      <c r="P91" s="43">
        <v>-113317</v>
      </c>
      <c r="Q91" s="44">
        <v>20</v>
      </c>
      <c r="R91" s="45">
        <v>46040</v>
      </c>
      <c r="S91" s="45" t="s">
        <v>420</v>
      </c>
      <c r="T91" s="46" t="s">
        <v>344</v>
      </c>
    </row>
    <row r="92" spans="1:20" ht="15.75" hidden="1" x14ac:dyDescent="0.2">
      <c r="A92" s="20"/>
      <c r="B92" s="21"/>
      <c r="C92" s="21"/>
      <c r="D92" s="47" t="s">
        <v>452</v>
      </c>
      <c r="E92" s="48"/>
      <c r="F92" s="42"/>
      <c r="G92" s="42" t="s">
        <v>490</v>
      </c>
      <c r="H92" s="42" t="s">
        <v>490</v>
      </c>
      <c r="I92" s="42"/>
      <c r="J92" s="42"/>
      <c r="K92" s="43">
        <v>2910053</v>
      </c>
      <c r="L92" s="43">
        <v>45192</v>
      </c>
      <c r="M92" s="43">
        <v>3409528</v>
      </c>
      <c r="N92" s="43">
        <v>66108</v>
      </c>
      <c r="O92" s="43"/>
      <c r="P92" s="43"/>
      <c r="Q92" s="44" t="s">
        <v>454</v>
      </c>
      <c r="R92" s="45">
        <v>76210</v>
      </c>
      <c r="S92" s="45" t="s">
        <v>453</v>
      </c>
      <c r="T92" s="46"/>
    </row>
    <row r="93" spans="1:20" ht="15.75" hidden="1" x14ac:dyDescent="0.2">
      <c r="A93" s="20" t="s">
        <v>506</v>
      </c>
      <c r="B93" s="21"/>
      <c r="C93" s="21"/>
      <c r="D93" s="41" t="s">
        <v>390</v>
      </c>
      <c r="E93" s="42"/>
      <c r="F93" s="42" t="s">
        <v>490</v>
      </c>
      <c r="G93" s="42"/>
      <c r="H93" s="42"/>
      <c r="I93" s="42"/>
      <c r="J93" s="42"/>
      <c r="K93" s="43"/>
      <c r="L93" s="43"/>
      <c r="M93" s="43">
        <v>2688111</v>
      </c>
      <c r="N93" s="43">
        <v>31254</v>
      </c>
      <c r="O93" s="43">
        <v>4007853</v>
      </c>
      <c r="P93" s="43">
        <v>151917</v>
      </c>
      <c r="Q93" s="44">
        <v>32</v>
      </c>
      <c r="R93" s="45">
        <v>55120</v>
      </c>
      <c r="S93" s="45" t="s">
        <v>391</v>
      </c>
      <c r="T93" s="46"/>
    </row>
    <row r="94" spans="1:20" ht="15.75" hidden="1" x14ac:dyDescent="0.2">
      <c r="A94" s="20"/>
      <c r="B94" s="21"/>
      <c r="C94" s="21"/>
      <c r="D94" s="47" t="s">
        <v>298</v>
      </c>
      <c r="E94" s="48"/>
      <c r="F94" s="42"/>
      <c r="G94" s="42"/>
      <c r="H94" s="42"/>
      <c r="I94" s="42"/>
      <c r="J94" s="42" t="s">
        <v>490</v>
      </c>
      <c r="K94" s="43">
        <v>1808682</v>
      </c>
      <c r="L94" s="43">
        <v>18432</v>
      </c>
      <c r="M94" s="43">
        <v>2234451</v>
      </c>
      <c r="N94" s="43">
        <v>82309</v>
      </c>
      <c r="O94" s="43">
        <v>2014267</v>
      </c>
      <c r="P94" s="43">
        <v>34039</v>
      </c>
      <c r="Q94" s="44" t="s">
        <v>127</v>
      </c>
      <c r="R94" s="45">
        <v>58420</v>
      </c>
      <c r="S94" s="45" t="s">
        <v>299</v>
      </c>
      <c r="T94" s="46"/>
    </row>
    <row r="95" spans="1:20" ht="15.75" hidden="1" x14ac:dyDescent="0.25">
      <c r="A95" s="20"/>
      <c r="B95" s="21"/>
      <c r="C95" s="21"/>
      <c r="D95" s="21" t="s">
        <v>500</v>
      </c>
      <c r="E95" s="59"/>
      <c r="F95" s="59"/>
      <c r="G95" s="59"/>
      <c r="H95" s="59" t="s">
        <v>490</v>
      </c>
      <c r="I95" s="59"/>
      <c r="J95" s="59"/>
      <c r="K95" s="61"/>
      <c r="L95" s="61"/>
      <c r="M95" s="61"/>
      <c r="N95" s="61"/>
      <c r="O95" s="61"/>
      <c r="P95" s="61"/>
      <c r="Q95" s="62"/>
      <c r="R95" s="81"/>
      <c r="S95" s="81"/>
      <c r="T95" s="63"/>
    </row>
    <row r="96" spans="1:20" ht="15.75" hidden="1" x14ac:dyDescent="0.2">
      <c r="A96" s="20"/>
      <c r="B96" s="21"/>
      <c r="C96" s="21"/>
      <c r="D96" s="47" t="s">
        <v>392</v>
      </c>
      <c r="E96" s="48"/>
      <c r="F96" s="42"/>
      <c r="G96" s="42"/>
      <c r="H96" s="42" t="s">
        <v>490</v>
      </c>
      <c r="I96" s="42"/>
      <c r="J96" s="42" t="s">
        <v>490</v>
      </c>
      <c r="K96" s="43"/>
      <c r="L96" s="43"/>
      <c r="M96" s="43"/>
      <c r="N96" s="43"/>
      <c r="O96" s="43">
        <v>9500000</v>
      </c>
      <c r="P96" s="43"/>
      <c r="Q96" s="44">
        <v>30</v>
      </c>
      <c r="R96" s="45">
        <v>53440</v>
      </c>
      <c r="S96" s="45" t="s">
        <v>393</v>
      </c>
      <c r="T96" s="46"/>
    </row>
    <row r="97" spans="1:20" ht="15.75" hidden="1" x14ac:dyDescent="0.2">
      <c r="A97" s="20"/>
      <c r="B97" s="21"/>
      <c r="C97" s="21"/>
      <c r="D97" s="47" t="s">
        <v>423</v>
      </c>
      <c r="E97" s="48" t="s">
        <v>490</v>
      </c>
      <c r="F97" s="42"/>
      <c r="G97" s="42"/>
      <c r="H97" s="42"/>
      <c r="I97" s="42"/>
      <c r="J97" s="42"/>
      <c r="K97" s="43"/>
      <c r="L97" s="43"/>
      <c r="M97" s="43">
        <v>5425686</v>
      </c>
      <c r="N97" s="43">
        <v>5021</v>
      </c>
      <c r="O97" s="43">
        <v>5790000</v>
      </c>
      <c r="P97" s="43"/>
      <c r="Q97" s="44">
        <v>10</v>
      </c>
      <c r="R97" s="45">
        <v>35440</v>
      </c>
      <c r="S97" s="45" t="s">
        <v>424</v>
      </c>
      <c r="T97" s="46"/>
    </row>
    <row r="98" spans="1:20" ht="15.75" hidden="1" x14ac:dyDescent="0.2">
      <c r="A98" s="20"/>
      <c r="B98" s="21"/>
      <c r="C98" s="21"/>
      <c r="D98" s="41" t="s">
        <v>455</v>
      </c>
      <c r="E98" s="42"/>
      <c r="F98" s="42"/>
      <c r="G98" s="42"/>
      <c r="H98" s="42" t="s">
        <v>490</v>
      </c>
      <c r="I98" s="42"/>
      <c r="J98" s="42" t="s">
        <v>490</v>
      </c>
      <c r="K98" s="43"/>
      <c r="L98" s="43"/>
      <c r="M98" s="43"/>
      <c r="N98" s="43"/>
      <c r="O98" s="43"/>
      <c r="P98" s="43"/>
      <c r="Q98" s="44"/>
      <c r="R98" s="45">
        <v>53270</v>
      </c>
      <c r="S98" s="45" t="s">
        <v>456</v>
      </c>
      <c r="T98" s="46"/>
    </row>
    <row r="99" spans="1:20" ht="15.75" hidden="1" x14ac:dyDescent="0.25">
      <c r="A99" s="24"/>
      <c r="B99" s="25"/>
      <c r="C99" s="25"/>
      <c r="D99" s="47" t="s">
        <v>300</v>
      </c>
      <c r="E99" s="48"/>
      <c r="F99" s="48"/>
      <c r="G99" s="48" t="s">
        <v>490</v>
      </c>
      <c r="H99" s="48" t="s">
        <v>490</v>
      </c>
      <c r="I99" s="48"/>
      <c r="J99" s="48"/>
      <c r="K99" s="54"/>
      <c r="L99" s="54"/>
      <c r="M99" s="54">
        <v>1259642</v>
      </c>
      <c r="N99" s="54">
        <v>259910</v>
      </c>
      <c r="O99" s="54">
        <v>1360646</v>
      </c>
      <c r="P99" s="54">
        <v>202871</v>
      </c>
      <c r="Q99" s="55"/>
      <c r="R99" s="57">
        <v>26400</v>
      </c>
      <c r="S99" s="57" t="s">
        <v>301</v>
      </c>
      <c r="T99" s="58"/>
    </row>
    <row r="100" spans="1:20" ht="15.75" hidden="1" x14ac:dyDescent="0.2">
      <c r="A100" s="22" t="s">
        <v>506</v>
      </c>
      <c r="B100" s="23"/>
      <c r="C100" s="23"/>
      <c r="D100" s="41" t="s">
        <v>266</v>
      </c>
      <c r="E100" s="42"/>
      <c r="F100" s="42"/>
      <c r="G100" s="42" t="s">
        <v>490</v>
      </c>
      <c r="H100" s="42" t="s">
        <v>490</v>
      </c>
      <c r="I100" s="42"/>
      <c r="J100" s="42"/>
      <c r="K100" s="43">
        <v>2966043</v>
      </c>
      <c r="L100" s="43">
        <v>120440</v>
      </c>
      <c r="M100" s="43">
        <v>3638485</v>
      </c>
      <c r="N100" s="43">
        <v>-11047</v>
      </c>
      <c r="O100" s="43"/>
      <c r="P100" s="43"/>
      <c r="Q100" s="44">
        <v>42</v>
      </c>
      <c r="R100" s="45">
        <v>81000</v>
      </c>
      <c r="S100" s="45" t="s">
        <v>267</v>
      </c>
      <c r="T100" s="46"/>
    </row>
    <row r="101" spans="1:20" ht="15.75" hidden="1" x14ac:dyDescent="0.2">
      <c r="A101" s="20"/>
      <c r="B101" s="21"/>
      <c r="C101" s="21"/>
      <c r="D101" s="41" t="s">
        <v>394</v>
      </c>
      <c r="E101" s="42"/>
      <c r="F101" s="42"/>
      <c r="G101" s="42" t="s">
        <v>490</v>
      </c>
      <c r="H101" s="42" t="s">
        <v>490</v>
      </c>
      <c r="I101" s="42"/>
      <c r="J101" s="42" t="s">
        <v>490</v>
      </c>
      <c r="K101" s="43">
        <v>20162976</v>
      </c>
      <c r="L101" s="43">
        <v>751035</v>
      </c>
      <c r="M101" s="43">
        <v>24003000</v>
      </c>
      <c r="N101" s="43">
        <v>1201000</v>
      </c>
      <c r="O101" s="43">
        <v>25310418</v>
      </c>
      <c r="P101" s="43">
        <v>-660725</v>
      </c>
      <c r="Q101" s="44" t="s">
        <v>115</v>
      </c>
      <c r="R101" s="45">
        <v>29411</v>
      </c>
      <c r="S101" s="45" t="s">
        <v>395</v>
      </c>
      <c r="T101" s="46"/>
    </row>
    <row r="102" spans="1:20" ht="15.75" hidden="1" x14ac:dyDescent="0.25">
      <c r="A102" s="20"/>
      <c r="B102" s="21"/>
      <c r="C102" s="21"/>
      <c r="D102" s="21" t="s">
        <v>501</v>
      </c>
      <c r="E102" s="59"/>
      <c r="F102" s="59"/>
      <c r="G102" s="59"/>
      <c r="H102" s="59" t="s">
        <v>490</v>
      </c>
      <c r="I102" s="59"/>
      <c r="J102" s="59"/>
      <c r="K102" s="61"/>
      <c r="L102" s="61"/>
      <c r="M102" s="61"/>
      <c r="N102" s="61"/>
      <c r="O102" s="61"/>
      <c r="P102" s="61"/>
      <c r="Q102" s="62"/>
      <c r="R102" s="81"/>
      <c r="S102" s="81"/>
      <c r="T102" s="63"/>
    </row>
    <row r="103" spans="1:20" ht="15.75" hidden="1" x14ac:dyDescent="0.2">
      <c r="A103" s="20"/>
      <c r="B103" s="21"/>
      <c r="C103" s="21"/>
      <c r="D103" s="47" t="s">
        <v>425</v>
      </c>
      <c r="E103" s="48"/>
      <c r="F103" s="42"/>
      <c r="G103" s="42" t="s">
        <v>490</v>
      </c>
      <c r="H103" s="42" t="s">
        <v>490</v>
      </c>
      <c r="I103" s="42"/>
      <c r="J103" s="42"/>
      <c r="K103" s="43">
        <v>1353876</v>
      </c>
      <c r="L103" s="43">
        <v>114722</v>
      </c>
      <c r="M103" s="43">
        <v>1373894</v>
      </c>
      <c r="N103" s="43">
        <v>75859</v>
      </c>
      <c r="O103" s="43">
        <v>1391876</v>
      </c>
      <c r="P103" s="43">
        <v>83690</v>
      </c>
      <c r="Q103" s="44" t="s">
        <v>427</v>
      </c>
      <c r="R103" s="49" t="s">
        <v>332</v>
      </c>
      <c r="S103" s="45" t="s">
        <v>426</v>
      </c>
      <c r="T103" s="46"/>
    </row>
    <row r="104" spans="1:20" ht="15.75" hidden="1" x14ac:dyDescent="0.2">
      <c r="A104" s="20"/>
      <c r="B104" s="21"/>
      <c r="C104" s="21"/>
      <c r="D104" s="47" t="s">
        <v>457</v>
      </c>
      <c r="E104" s="48" t="s">
        <v>490</v>
      </c>
      <c r="F104" s="48"/>
      <c r="G104" s="48"/>
      <c r="H104" s="48"/>
      <c r="I104" s="48"/>
      <c r="J104" s="48"/>
      <c r="K104" s="43"/>
      <c r="L104" s="43"/>
      <c r="M104" s="43"/>
      <c r="N104" s="43"/>
      <c r="O104" s="43"/>
      <c r="P104" s="43"/>
      <c r="Q104" s="44"/>
      <c r="R104" s="45">
        <v>35470</v>
      </c>
      <c r="S104" s="45" t="s">
        <v>458</v>
      </c>
      <c r="T104" s="46"/>
    </row>
    <row r="105" spans="1:20" ht="15.75" hidden="1" x14ac:dyDescent="0.2">
      <c r="A105" s="20"/>
      <c r="B105" s="21"/>
      <c r="C105" s="21"/>
      <c r="D105" s="47" t="s">
        <v>459</v>
      </c>
      <c r="E105" s="48" t="s">
        <v>490</v>
      </c>
      <c r="F105" s="42"/>
      <c r="G105" s="42"/>
      <c r="H105" s="42"/>
      <c r="I105" s="42"/>
      <c r="J105" s="42"/>
      <c r="K105" s="43"/>
      <c r="L105" s="43"/>
      <c r="M105" s="43"/>
      <c r="N105" s="43"/>
      <c r="O105" s="43">
        <v>4518998</v>
      </c>
      <c r="P105" s="43"/>
      <c r="Q105" s="44">
        <v>30</v>
      </c>
      <c r="R105" s="45">
        <v>26845</v>
      </c>
      <c r="S105" s="45" t="s">
        <v>460</v>
      </c>
      <c r="T105" s="46" t="s">
        <v>344</v>
      </c>
    </row>
    <row r="106" spans="1:20" ht="15.75" hidden="1" x14ac:dyDescent="0.2">
      <c r="A106" s="20"/>
      <c r="B106" s="21"/>
      <c r="C106" s="21"/>
      <c r="D106" s="41" t="s">
        <v>304</v>
      </c>
      <c r="E106" s="42"/>
      <c r="F106" s="42"/>
      <c r="G106" s="42" t="s">
        <v>490</v>
      </c>
      <c r="H106" s="42" t="s">
        <v>490</v>
      </c>
      <c r="I106" s="42"/>
      <c r="J106" s="42"/>
      <c r="K106" s="43"/>
      <c r="L106" s="43"/>
      <c r="M106" s="43">
        <v>7749576</v>
      </c>
      <c r="N106" s="43">
        <v>192799</v>
      </c>
      <c r="O106" s="43">
        <v>7898869</v>
      </c>
      <c r="P106" s="43">
        <v>191799</v>
      </c>
      <c r="Q106" s="44" t="s">
        <v>111</v>
      </c>
      <c r="R106" s="45">
        <v>86330</v>
      </c>
      <c r="S106" s="45" t="s">
        <v>305</v>
      </c>
      <c r="T106" s="46"/>
    </row>
    <row r="107" spans="1:20" ht="15.75" hidden="1" x14ac:dyDescent="0.2">
      <c r="A107" s="20"/>
      <c r="B107" s="21"/>
      <c r="C107" s="21"/>
      <c r="D107" s="47" t="s">
        <v>461</v>
      </c>
      <c r="E107" s="48"/>
      <c r="F107" s="48" t="s">
        <v>490</v>
      </c>
      <c r="G107" s="48"/>
      <c r="H107" s="48"/>
      <c r="I107" s="48"/>
      <c r="J107" s="48"/>
      <c r="K107" s="43"/>
      <c r="L107" s="43"/>
      <c r="M107" s="43"/>
      <c r="N107" s="43"/>
      <c r="O107" s="43"/>
      <c r="P107" s="43"/>
      <c r="Q107" s="44"/>
      <c r="R107" s="45" t="s">
        <v>462</v>
      </c>
      <c r="S107" s="45" t="s">
        <v>463</v>
      </c>
      <c r="T107" s="46" t="s">
        <v>350</v>
      </c>
    </row>
    <row r="108" spans="1:20" ht="15.75" hidden="1" x14ac:dyDescent="0.2">
      <c r="A108" s="20"/>
      <c r="B108" s="21"/>
      <c r="C108" s="21"/>
      <c r="D108" s="47" t="s">
        <v>250</v>
      </c>
      <c r="E108" s="48" t="s">
        <v>490</v>
      </c>
      <c r="F108" s="42"/>
      <c r="G108" s="42" t="s">
        <v>490</v>
      </c>
      <c r="H108" s="42" t="s">
        <v>490</v>
      </c>
      <c r="I108" s="42"/>
      <c r="J108" s="42"/>
      <c r="K108" s="43"/>
      <c r="L108" s="43"/>
      <c r="M108" s="43"/>
      <c r="N108" s="43"/>
      <c r="O108" s="43"/>
      <c r="P108" s="43"/>
      <c r="Q108" s="44"/>
      <c r="R108" s="45"/>
      <c r="S108" s="45"/>
      <c r="T108" s="46"/>
    </row>
    <row r="109" spans="1:20" ht="15.75" hidden="1" x14ac:dyDescent="0.2">
      <c r="A109" s="20"/>
      <c r="B109" s="21"/>
      <c r="C109" s="21"/>
      <c r="D109" s="47" t="s">
        <v>464</v>
      </c>
      <c r="E109" s="48" t="s">
        <v>490</v>
      </c>
      <c r="F109" s="42"/>
      <c r="G109" s="42"/>
      <c r="H109" s="42"/>
      <c r="I109" s="42"/>
      <c r="J109" s="42"/>
      <c r="K109" s="54">
        <v>679673</v>
      </c>
      <c r="L109" s="54">
        <v>134825</v>
      </c>
      <c r="M109" s="54">
        <v>717116</v>
      </c>
      <c r="N109" s="54">
        <v>90314</v>
      </c>
      <c r="O109" s="54"/>
      <c r="P109" s="54"/>
      <c r="Q109" s="55">
        <v>8</v>
      </c>
      <c r="R109" s="57">
        <v>22400</v>
      </c>
      <c r="S109" s="57" t="s">
        <v>465</v>
      </c>
      <c r="T109" s="58" t="s">
        <v>400</v>
      </c>
    </row>
    <row r="110" spans="1:20" ht="15.75" hidden="1" x14ac:dyDescent="0.2">
      <c r="A110" s="20"/>
      <c r="B110" s="21"/>
      <c r="C110" s="21"/>
      <c r="D110" s="41" t="s">
        <v>396</v>
      </c>
      <c r="E110" s="42"/>
      <c r="F110" s="48"/>
      <c r="G110" s="48"/>
      <c r="H110" s="48" t="s">
        <v>490</v>
      </c>
      <c r="I110" s="48"/>
      <c r="J110" s="48"/>
      <c r="K110" s="43"/>
      <c r="L110" s="43"/>
      <c r="M110" s="43">
        <v>3939291</v>
      </c>
      <c r="N110" s="43">
        <v>37750</v>
      </c>
      <c r="O110" s="43">
        <v>5207363</v>
      </c>
      <c r="P110" s="43">
        <v>77435</v>
      </c>
      <c r="Q110" s="44" t="s">
        <v>116</v>
      </c>
      <c r="R110" s="45">
        <v>44540</v>
      </c>
      <c r="S110" s="45" t="s">
        <v>397</v>
      </c>
      <c r="T110" s="46"/>
    </row>
    <row r="111" spans="1:20" ht="15.75" hidden="1" x14ac:dyDescent="0.2">
      <c r="A111" s="20"/>
      <c r="B111" s="21"/>
      <c r="C111" s="21"/>
      <c r="D111" s="41" t="s">
        <v>307</v>
      </c>
      <c r="E111" s="42"/>
      <c r="F111" s="42"/>
      <c r="G111" s="42" t="s">
        <v>490</v>
      </c>
      <c r="H111" s="42" t="s">
        <v>490</v>
      </c>
      <c r="I111" s="42"/>
      <c r="J111" s="42"/>
      <c r="K111" s="43"/>
      <c r="L111" s="43"/>
      <c r="M111" s="43"/>
      <c r="N111" s="43"/>
      <c r="O111" s="43"/>
      <c r="P111" s="43"/>
      <c r="Q111" s="44"/>
      <c r="R111" s="45">
        <v>67520</v>
      </c>
      <c r="S111" s="45" t="s">
        <v>308</v>
      </c>
      <c r="T111" s="46"/>
    </row>
    <row r="112" spans="1:20" ht="15.75" hidden="1" x14ac:dyDescent="0.2">
      <c r="A112" s="20"/>
      <c r="B112" s="21"/>
      <c r="C112" s="21"/>
      <c r="D112" s="47" t="s">
        <v>212</v>
      </c>
      <c r="E112" s="48" t="s">
        <v>490</v>
      </c>
      <c r="F112" s="42"/>
      <c r="G112" s="42"/>
      <c r="H112" s="42"/>
      <c r="I112" s="42"/>
      <c r="J112" s="42"/>
      <c r="K112" s="43"/>
      <c r="L112" s="43"/>
      <c r="M112" s="43"/>
      <c r="N112" s="43"/>
      <c r="O112" s="43"/>
      <c r="P112" s="43"/>
      <c r="Q112" s="44"/>
      <c r="R112" s="45">
        <v>7575</v>
      </c>
      <c r="S112" s="45" t="s">
        <v>213</v>
      </c>
      <c r="T112" s="46" t="s">
        <v>360</v>
      </c>
    </row>
    <row r="113" spans="1:20" ht="15.75" hidden="1" x14ac:dyDescent="0.2">
      <c r="A113" s="20"/>
      <c r="B113" s="21"/>
      <c r="C113" s="21"/>
      <c r="D113" s="47" t="s">
        <v>251</v>
      </c>
      <c r="E113" s="48"/>
      <c r="F113" s="42" t="s">
        <v>490</v>
      </c>
      <c r="G113" s="42"/>
      <c r="H113" s="42"/>
      <c r="I113" s="42"/>
      <c r="J113" s="42"/>
      <c r="K113" s="43"/>
      <c r="L113" s="43"/>
      <c r="M113" s="43"/>
      <c r="N113" s="43"/>
      <c r="O113" s="43"/>
      <c r="P113" s="43"/>
      <c r="Q113" s="44"/>
      <c r="R113" s="45">
        <v>35023</v>
      </c>
      <c r="S113" s="45" t="s">
        <v>252</v>
      </c>
      <c r="T113" s="46"/>
    </row>
    <row r="114" spans="1:20" ht="15.75" hidden="1" x14ac:dyDescent="0.2">
      <c r="A114" s="20"/>
      <c r="B114" s="21"/>
      <c r="C114" s="21"/>
      <c r="D114" s="47" t="s">
        <v>214</v>
      </c>
      <c r="E114" s="48"/>
      <c r="F114" s="42" t="s">
        <v>490</v>
      </c>
      <c r="G114" s="42"/>
      <c r="H114" s="42"/>
      <c r="I114" s="42"/>
      <c r="J114" s="42"/>
      <c r="K114" s="43"/>
      <c r="L114" s="43"/>
      <c r="M114" s="43">
        <v>1570861</v>
      </c>
      <c r="N114" s="43">
        <v>17462</v>
      </c>
      <c r="O114" s="43">
        <v>1034829</v>
      </c>
      <c r="P114" s="43">
        <v>5904</v>
      </c>
      <c r="Q114" s="44">
        <v>18</v>
      </c>
      <c r="R114" s="45">
        <v>50450</v>
      </c>
      <c r="S114" s="45" t="s">
        <v>215</v>
      </c>
      <c r="T114" s="46"/>
    </row>
    <row r="115" spans="1:20" ht="15.75" hidden="1" x14ac:dyDescent="0.25">
      <c r="A115" s="83" t="s">
        <v>516</v>
      </c>
      <c r="B115" s="21"/>
      <c r="C115" s="21"/>
      <c r="D115" s="41"/>
      <c r="E115" s="42"/>
      <c r="F115" s="50"/>
      <c r="G115" s="42"/>
      <c r="H115" s="42"/>
      <c r="I115" s="48"/>
      <c r="J115" s="48"/>
      <c r="K115" s="82">
        <f t="shared" ref="K115:Q115" si="0">SUM(K113:K114)</f>
        <v>0</v>
      </c>
      <c r="L115" s="82">
        <f t="shared" si="0"/>
        <v>0</v>
      </c>
      <c r="M115" s="82">
        <f t="shared" si="0"/>
        <v>1570861</v>
      </c>
      <c r="N115" s="82">
        <f t="shared" si="0"/>
        <v>17462</v>
      </c>
      <c r="O115" s="82">
        <f t="shared" si="0"/>
        <v>1034829</v>
      </c>
      <c r="P115" s="82">
        <f t="shared" si="0"/>
        <v>5904</v>
      </c>
      <c r="Q115" s="82">
        <f t="shared" si="0"/>
        <v>18</v>
      </c>
      <c r="R115" s="45"/>
      <c r="S115" s="45"/>
      <c r="T115" s="46"/>
    </row>
    <row r="116" spans="1:20" ht="15.75" hidden="1" x14ac:dyDescent="0.25">
      <c r="A116" s="83" t="s">
        <v>516</v>
      </c>
      <c r="B116" s="21"/>
      <c r="C116" s="21"/>
      <c r="D116" s="47"/>
      <c r="E116" s="48"/>
      <c r="F116" s="42"/>
      <c r="G116" s="42"/>
      <c r="H116" s="42"/>
      <c r="I116" s="42"/>
      <c r="J116" s="42"/>
      <c r="K116" s="82">
        <f t="shared" ref="K116:Q116" si="1">SUM(K113:K115)</f>
        <v>0</v>
      </c>
      <c r="L116" s="82">
        <f t="shared" si="1"/>
        <v>0</v>
      </c>
      <c r="M116" s="82">
        <f t="shared" si="1"/>
        <v>3141722</v>
      </c>
      <c r="N116" s="82">
        <f t="shared" si="1"/>
        <v>34924</v>
      </c>
      <c r="O116" s="82">
        <f t="shared" si="1"/>
        <v>2069658</v>
      </c>
      <c r="P116" s="82">
        <f t="shared" si="1"/>
        <v>11808</v>
      </c>
      <c r="Q116" s="82">
        <f t="shared" si="1"/>
        <v>36</v>
      </c>
      <c r="R116" s="49"/>
      <c r="S116" s="45"/>
      <c r="T116" s="46"/>
    </row>
    <row r="117" spans="1:20" ht="15.75" hidden="1" x14ac:dyDescent="0.25">
      <c r="A117" s="83" t="s">
        <v>516</v>
      </c>
      <c r="B117" s="21"/>
      <c r="C117" s="21"/>
      <c r="D117" s="47"/>
      <c r="E117" s="48"/>
      <c r="F117" s="42"/>
      <c r="G117" s="42"/>
      <c r="H117" s="42"/>
      <c r="I117" s="42"/>
      <c r="J117" s="42"/>
      <c r="K117" s="82">
        <f t="shared" ref="K117:Q117" si="2">SUM(K116)</f>
        <v>0</v>
      </c>
      <c r="L117" s="82">
        <f t="shared" si="2"/>
        <v>0</v>
      </c>
      <c r="M117" s="82">
        <f t="shared" si="2"/>
        <v>3141722</v>
      </c>
      <c r="N117" s="82">
        <f t="shared" si="2"/>
        <v>34924</v>
      </c>
      <c r="O117" s="82">
        <f t="shared" si="2"/>
        <v>2069658</v>
      </c>
      <c r="P117" s="82">
        <f t="shared" si="2"/>
        <v>11808</v>
      </c>
      <c r="Q117" s="82">
        <f t="shared" si="2"/>
        <v>36</v>
      </c>
      <c r="R117" s="45"/>
      <c r="S117" s="45"/>
      <c r="T117" s="46"/>
    </row>
    <row r="118" spans="1:20" ht="15.75" hidden="1" x14ac:dyDescent="0.25">
      <c r="A118" s="83" t="s">
        <v>516</v>
      </c>
      <c r="B118" s="23"/>
      <c r="C118" s="21"/>
      <c r="D118" s="41"/>
      <c r="E118" s="42"/>
      <c r="F118" s="42"/>
      <c r="G118" s="42"/>
      <c r="H118" s="42"/>
      <c r="I118" s="42"/>
      <c r="J118" s="42"/>
      <c r="K118" s="82">
        <f t="shared" ref="K118:Q119" si="3">SUM(K116:K117)</f>
        <v>0</v>
      </c>
      <c r="L118" s="82">
        <f t="shared" si="3"/>
        <v>0</v>
      </c>
      <c r="M118" s="82">
        <f t="shared" si="3"/>
        <v>6283444</v>
      </c>
      <c r="N118" s="82">
        <f t="shared" si="3"/>
        <v>69848</v>
      </c>
      <c r="O118" s="82">
        <f t="shared" si="3"/>
        <v>4139316</v>
      </c>
      <c r="P118" s="82">
        <f t="shared" si="3"/>
        <v>23616</v>
      </c>
      <c r="Q118" s="82">
        <f t="shared" si="3"/>
        <v>72</v>
      </c>
      <c r="R118" s="45"/>
      <c r="S118" s="45"/>
      <c r="T118" s="46"/>
    </row>
    <row r="119" spans="1:20" ht="16.5" hidden="1" thickBot="1" x14ac:dyDescent="0.3">
      <c r="A119" s="85" t="s">
        <v>516</v>
      </c>
      <c r="B119" s="86"/>
      <c r="C119" s="86"/>
      <c r="D119" s="87"/>
      <c r="E119" s="68"/>
      <c r="F119" s="68"/>
      <c r="G119" s="68"/>
      <c r="H119" s="68"/>
      <c r="I119" s="68"/>
      <c r="J119" s="68"/>
      <c r="K119" s="89">
        <f t="shared" si="3"/>
        <v>0</v>
      </c>
      <c r="L119" s="89">
        <f t="shared" si="3"/>
        <v>0</v>
      </c>
      <c r="M119" s="89">
        <f t="shared" si="3"/>
        <v>9425166</v>
      </c>
      <c r="N119" s="89">
        <f t="shared" si="3"/>
        <v>104772</v>
      </c>
      <c r="O119" s="89">
        <f t="shared" si="3"/>
        <v>6208974</v>
      </c>
      <c r="P119" s="89">
        <f t="shared" si="3"/>
        <v>35424</v>
      </c>
      <c r="Q119" s="89">
        <f t="shared" si="3"/>
        <v>108</v>
      </c>
      <c r="R119" s="71"/>
      <c r="S119" s="71"/>
      <c r="T119" s="72"/>
    </row>
    <row r="120" spans="1:20" ht="13.5" thickTop="1" x14ac:dyDescent="0.2"/>
  </sheetData>
  <phoneticPr fontId="6" type="noConversion"/>
  <printOptions horizontalCentered="1" verticalCentered="1"/>
  <pageMargins left="0.19685039370078741" right="0.19685039370078741" top="0.78740157480314965" bottom="0.39370078740157483" header="0.51181102362204722" footer="0.51181102362204722"/>
  <pageSetup paperSize="9" scale="57" orientation="landscape" r:id="rId1"/>
  <headerFooter alignWithMargins="0">
    <oddHeader>&amp;LJeantil
35590 L'HERMITAGE&amp;C&amp;"Arial,Gras"&amp;12&amp;UListe des fabricants de Tonnes à Lisier&amp;R&amp;D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20"/>
  <sheetViews>
    <sheetView workbookViewId="0">
      <selection activeCell="D123" sqref="D123"/>
    </sheetView>
  </sheetViews>
  <sheetFormatPr baseColWidth="10" defaultRowHeight="12.75" x14ac:dyDescent="0.2"/>
  <cols>
    <col min="1" max="1" width="32.7109375" bestFit="1" customWidth="1"/>
    <col min="2" max="3" width="0" hidden="1" customWidth="1"/>
    <col min="4" max="4" width="50.7109375" bestFit="1" customWidth="1"/>
    <col min="5" max="9" width="0" hidden="1" customWidth="1"/>
    <col min="11" max="11" width="13.28515625" bestFit="1" customWidth="1"/>
    <col min="12" max="14" width="14.85546875" bestFit="1" customWidth="1"/>
    <col min="15" max="15" width="13.28515625" bestFit="1" customWidth="1"/>
    <col min="16" max="16" width="14.85546875" bestFit="1" customWidth="1"/>
    <col min="17" max="17" width="11.85546875" bestFit="1" customWidth="1"/>
    <col min="18" max="18" width="18" bestFit="1" customWidth="1"/>
    <col min="19" max="19" width="36.28515625" bestFit="1" customWidth="1"/>
    <col min="20" max="20" width="16.7109375" bestFit="1" customWidth="1"/>
  </cols>
  <sheetData>
    <row r="1" spans="1:20" ht="17.25" thickTop="1" thickBot="1" x14ac:dyDescent="0.25">
      <c r="A1" s="30" t="s">
        <v>505</v>
      </c>
      <c r="B1" s="31" t="s">
        <v>503</v>
      </c>
      <c r="C1" s="31" t="s">
        <v>504</v>
      </c>
      <c r="D1" s="32" t="s">
        <v>255</v>
      </c>
      <c r="E1" s="32" t="s">
        <v>513</v>
      </c>
      <c r="F1" s="32" t="s">
        <v>341</v>
      </c>
      <c r="G1" s="32" t="s">
        <v>340</v>
      </c>
      <c r="H1" s="32" t="s">
        <v>489</v>
      </c>
      <c r="I1" s="32" t="s">
        <v>339</v>
      </c>
      <c r="J1" s="32" t="s">
        <v>488</v>
      </c>
      <c r="K1" s="33" t="s">
        <v>338</v>
      </c>
      <c r="L1" s="33" t="s">
        <v>123</v>
      </c>
      <c r="M1" s="33" t="s">
        <v>120</v>
      </c>
      <c r="N1" s="33" t="s">
        <v>124</v>
      </c>
      <c r="O1" s="33" t="s">
        <v>121</v>
      </c>
      <c r="P1" s="33" t="s">
        <v>122</v>
      </c>
      <c r="Q1" s="33" t="s">
        <v>106</v>
      </c>
      <c r="R1" s="34" t="s">
        <v>241</v>
      </c>
      <c r="S1" s="32" t="s">
        <v>487</v>
      </c>
      <c r="T1" s="35" t="s">
        <v>486</v>
      </c>
    </row>
    <row r="2" spans="1:20" ht="15.75" hidden="1" x14ac:dyDescent="0.2">
      <c r="A2" s="20"/>
      <c r="B2" s="21"/>
      <c r="C2" s="21"/>
      <c r="D2" s="41" t="s">
        <v>491</v>
      </c>
      <c r="E2" s="42"/>
      <c r="F2" s="42" t="s">
        <v>490</v>
      </c>
      <c r="G2" s="42"/>
      <c r="H2" s="42" t="s">
        <v>490</v>
      </c>
      <c r="I2" s="42"/>
      <c r="J2" s="42" t="s">
        <v>490</v>
      </c>
      <c r="K2" s="43"/>
      <c r="L2" s="43"/>
      <c r="M2" s="43"/>
      <c r="N2" s="43"/>
      <c r="O2" s="43"/>
      <c r="P2" s="43"/>
      <c r="Q2" s="44"/>
      <c r="R2" s="45"/>
      <c r="S2" s="45"/>
      <c r="T2" s="46"/>
    </row>
    <row r="3" spans="1:20" ht="15.75" x14ac:dyDescent="0.25">
      <c r="A3" s="20" t="s">
        <v>507</v>
      </c>
      <c r="B3" s="21"/>
      <c r="C3" s="21"/>
      <c r="D3" s="21" t="s">
        <v>495</v>
      </c>
      <c r="E3" s="59"/>
      <c r="F3" s="60"/>
      <c r="G3" s="60"/>
      <c r="H3" s="59" t="s">
        <v>490</v>
      </c>
      <c r="I3" s="59"/>
      <c r="J3" s="59" t="s">
        <v>490</v>
      </c>
      <c r="K3" s="61"/>
      <c r="L3" s="61"/>
      <c r="M3" s="61">
        <v>3444083</v>
      </c>
      <c r="N3" s="61">
        <v>56908</v>
      </c>
      <c r="O3" s="61">
        <v>3843385</v>
      </c>
      <c r="P3" s="61">
        <v>30408</v>
      </c>
      <c r="Q3" s="62">
        <v>47</v>
      </c>
      <c r="R3" s="81"/>
      <c r="S3" s="81"/>
      <c r="T3" s="63"/>
    </row>
    <row r="4" spans="1:20" ht="15.75" hidden="1" x14ac:dyDescent="0.25">
      <c r="A4" s="28"/>
      <c r="B4" s="29"/>
      <c r="C4" s="29"/>
      <c r="D4" s="29" t="s">
        <v>496</v>
      </c>
      <c r="E4" s="36"/>
      <c r="F4" s="37"/>
      <c r="G4" s="37"/>
      <c r="H4" s="36"/>
      <c r="I4" s="36"/>
      <c r="J4" s="36" t="s">
        <v>490</v>
      </c>
      <c r="K4" s="38"/>
      <c r="L4" s="38"/>
      <c r="M4" s="38"/>
      <c r="N4" s="38"/>
      <c r="O4" s="38"/>
      <c r="P4" s="38"/>
      <c r="Q4" s="39"/>
      <c r="R4" s="80"/>
      <c r="S4" s="80"/>
      <c r="T4" s="40"/>
    </row>
    <row r="5" spans="1:20" ht="15.75" x14ac:dyDescent="0.2">
      <c r="A5" s="28"/>
      <c r="B5" s="29"/>
      <c r="C5" s="29"/>
      <c r="D5" s="73" t="s">
        <v>368</v>
      </c>
      <c r="E5" s="74"/>
      <c r="F5" s="74"/>
      <c r="G5" s="74"/>
      <c r="H5" s="74" t="s">
        <v>490</v>
      </c>
      <c r="I5" s="74"/>
      <c r="J5" s="74" t="s">
        <v>490</v>
      </c>
      <c r="K5" s="76">
        <v>492476</v>
      </c>
      <c r="L5" s="76">
        <v>-47853</v>
      </c>
      <c r="M5" s="76">
        <v>546865</v>
      </c>
      <c r="N5" s="76">
        <v>12453</v>
      </c>
      <c r="O5" s="76">
        <v>501962</v>
      </c>
      <c r="P5" s="76">
        <v>-52963</v>
      </c>
      <c r="Q5" s="77" t="s">
        <v>112</v>
      </c>
      <c r="R5" s="78">
        <v>71170</v>
      </c>
      <c r="S5" s="78" t="s">
        <v>369</v>
      </c>
      <c r="T5" s="79"/>
    </row>
    <row r="6" spans="1:20" ht="15.75" hidden="1" x14ac:dyDescent="0.25">
      <c r="A6" s="20"/>
      <c r="B6" s="21"/>
      <c r="C6" s="21"/>
      <c r="D6" s="21" t="s">
        <v>497</v>
      </c>
      <c r="E6" s="59"/>
      <c r="F6" s="60"/>
      <c r="G6" s="60"/>
      <c r="H6" s="59" t="s">
        <v>490</v>
      </c>
      <c r="I6" s="59"/>
      <c r="J6" s="59" t="s">
        <v>490</v>
      </c>
      <c r="K6" s="61"/>
      <c r="L6" s="61"/>
      <c r="M6" s="61"/>
      <c r="N6" s="61"/>
      <c r="O6" s="61"/>
      <c r="P6" s="61"/>
      <c r="Q6" s="62"/>
      <c r="R6" s="81"/>
      <c r="S6" s="81"/>
      <c r="T6" s="63"/>
    </row>
    <row r="7" spans="1:20" ht="15.75" x14ac:dyDescent="0.2">
      <c r="A7" s="20"/>
      <c r="B7" s="21"/>
      <c r="C7" s="21"/>
      <c r="D7" s="47" t="s">
        <v>216</v>
      </c>
      <c r="E7" s="48"/>
      <c r="F7" s="42"/>
      <c r="G7" s="42"/>
      <c r="H7" s="42"/>
      <c r="I7" s="42"/>
      <c r="J7" s="42" t="s">
        <v>490</v>
      </c>
      <c r="K7" s="43"/>
      <c r="L7" s="43"/>
      <c r="M7" s="43">
        <v>11031000</v>
      </c>
      <c r="N7" s="43"/>
      <c r="O7" s="43">
        <v>10921000</v>
      </c>
      <c r="P7" s="43"/>
      <c r="Q7" s="44"/>
      <c r="R7" s="45">
        <v>72550</v>
      </c>
      <c r="S7" s="45" t="s">
        <v>217</v>
      </c>
      <c r="T7" s="46"/>
    </row>
    <row r="8" spans="1:20" ht="15.75" x14ac:dyDescent="0.2">
      <c r="A8" s="28"/>
      <c r="B8" s="21"/>
      <c r="C8" s="21"/>
      <c r="D8" s="41" t="s">
        <v>283</v>
      </c>
      <c r="E8" s="42"/>
      <c r="F8" s="42"/>
      <c r="G8" s="42" t="s">
        <v>490</v>
      </c>
      <c r="H8" s="42" t="s">
        <v>490</v>
      </c>
      <c r="I8" s="42"/>
      <c r="J8" s="42" t="s">
        <v>490</v>
      </c>
      <c r="K8" s="43"/>
      <c r="L8" s="43"/>
      <c r="M8" s="43">
        <v>4403830</v>
      </c>
      <c r="N8" s="43">
        <v>123653</v>
      </c>
      <c r="O8" s="43">
        <v>4497791</v>
      </c>
      <c r="P8" s="43">
        <v>32512</v>
      </c>
      <c r="Q8" s="44"/>
      <c r="R8" s="45">
        <v>80290</v>
      </c>
      <c r="S8" s="45" t="s">
        <v>284</v>
      </c>
      <c r="T8" s="46"/>
    </row>
    <row r="9" spans="1:20" ht="15.75" hidden="1" x14ac:dyDescent="0.2">
      <c r="A9" s="20"/>
      <c r="B9" s="21"/>
      <c r="C9" s="21"/>
      <c r="D9" s="41" t="s">
        <v>374</v>
      </c>
      <c r="E9" s="42"/>
      <c r="F9" s="42"/>
      <c r="G9" s="42"/>
      <c r="H9" s="42"/>
      <c r="I9" s="42"/>
      <c r="J9" s="42" t="s">
        <v>490</v>
      </c>
      <c r="K9" s="43"/>
      <c r="L9" s="43"/>
      <c r="M9" s="43"/>
      <c r="N9" s="43"/>
      <c r="O9" s="43"/>
      <c r="P9" s="43"/>
      <c r="Q9" s="44"/>
      <c r="R9" s="45">
        <v>64121</v>
      </c>
      <c r="S9" s="45" t="s">
        <v>375</v>
      </c>
      <c r="T9" s="46"/>
    </row>
    <row r="10" spans="1:20" ht="15.75" x14ac:dyDescent="0.2">
      <c r="A10" s="28"/>
      <c r="B10" s="21"/>
      <c r="C10" s="21"/>
      <c r="D10" s="47" t="s">
        <v>436</v>
      </c>
      <c r="E10" s="48"/>
      <c r="F10" s="42"/>
      <c r="G10" s="42"/>
      <c r="H10" s="42" t="s">
        <v>490</v>
      </c>
      <c r="I10" s="42"/>
      <c r="J10" s="42" t="s">
        <v>490</v>
      </c>
      <c r="K10" s="43"/>
      <c r="L10" s="43"/>
      <c r="M10" s="43">
        <v>2989722</v>
      </c>
      <c r="N10" s="43">
        <v>568</v>
      </c>
      <c r="O10" s="43">
        <v>3262653</v>
      </c>
      <c r="P10" s="43">
        <v>12359</v>
      </c>
      <c r="Q10" s="44"/>
      <c r="R10" s="45">
        <v>50600</v>
      </c>
      <c r="S10" s="45" t="s">
        <v>437</v>
      </c>
      <c r="T10" s="46"/>
    </row>
    <row r="11" spans="1:20" ht="15.75" hidden="1" x14ac:dyDescent="0.2">
      <c r="A11" s="20"/>
      <c r="B11" s="21"/>
      <c r="C11" s="21"/>
      <c r="D11" s="41" t="s">
        <v>218</v>
      </c>
      <c r="E11" s="42"/>
      <c r="F11" s="42"/>
      <c r="G11" s="42"/>
      <c r="H11" s="42"/>
      <c r="I11" s="42"/>
      <c r="J11" s="42" t="s">
        <v>490</v>
      </c>
      <c r="K11" s="43"/>
      <c r="L11" s="43"/>
      <c r="M11" s="43"/>
      <c r="N11" s="43"/>
      <c r="O11" s="43"/>
      <c r="P11" s="43"/>
      <c r="Q11" s="44"/>
      <c r="R11" s="45">
        <v>16230</v>
      </c>
      <c r="S11" s="45" t="s">
        <v>219</v>
      </c>
      <c r="T11" s="46"/>
    </row>
    <row r="12" spans="1:20" ht="15.75" x14ac:dyDescent="0.2">
      <c r="A12" s="20" t="s">
        <v>507</v>
      </c>
      <c r="B12" s="23"/>
      <c r="C12" s="21"/>
      <c r="D12" s="41" t="s">
        <v>473</v>
      </c>
      <c r="E12" s="42"/>
      <c r="F12" s="42"/>
      <c r="G12" s="42" t="s">
        <v>490</v>
      </c>
      <c r="H12" s="42" t="s">
        <v>490</v>
      </c>
      <c r="I12" s="42"/>
      <c r="J12" s="42" t="s">
        <v>490</v>
      </c>
      <c r="K12" s="43">
        <v>5425898</v>
      </c>
      <c r="L12" s="43">
        <v>42514</v>
      </c>
      <c r="M12" s="43">
        <v>6164685</v>
      </c>
      <c r="N12" s="43">
        <v>518573</v>
      </c>
      <c r="O12" s="43"/>
      <c r="P12" s="43"/>
      <c r="Q12" s="44">
        <v>38</v>
      </c>
      <c r="R12" s="45">
        <v>70203</v>
      </c>
      <c r="S12" s="45" t="s">
        <v>474</v>
      </c>
      <c r="T12" s="46"/>
    </row>
    <row r="13" spans="1:20" ht="15.75" x14ac:dyDescent="0.2">
      <c r="A13" s="28"/>
      <c r="B13" s="21"/>
      <c r="C13" s="21"/>
      <c r="D13" s="41" t="s">
        <v>378</v>
      </c>
      <c r="E13" s="42"/>
      <c r="F13" s="42"/>
      <c r="G13" s="42"/>
      <c r="H13" s="42"/>
      <c r="I13" s="42"/>
      <c r="J13" s="42" t="s">
        <v>490</v>
      </c>
      <c r="K13" s="43"/>
      <c r="L13" s="43"/>
      <c r="M13" s="43">
        <v>5707281</v>
      </c>
      <c r="N13" s="43">
        <v>17971</v>
      </c>
      <c r="O13" s="43">
        <v>5121469</v>
      </c>
      <c r="P13" s="43">
        <v>-14790</v>
      </c>
      <c r="Q13" s="44" t="s">
        <v>114</v>
      </c>
      <c r="R13" s="45">
        <v>62270</v>
      </c>
      <c r="S13" s="45" t="s">
        <v>379</v>
      </c>
      <c r="T13" s="46"/>
    </row>
    <row r="14" spans="1:20" ht="15.75" x14ac:dyDescent="0.2">
      <c r="A14" s="20"/>
      <c r="B14" s="21"/>
      <c r="C14" s="21"/>
      <c r="D14" s="41" t="s">
        <v>476</v>
      </c>
      <c r="E14" s="42" t="s">
        <v>490</v>
      </c>
      <c r="F14" s="42" t="s">
        <v>490</v>
      </c>
      <c r="G14" s="42" t="s">
        <v>490</v>
      </c>
      <c r="H14" s="42"/>
      <c r="I14" s="42" t="s">
        <v>490</v>
      </c>
      <c r="J14" s="42" t="s">
        <v>490</v>
      </c>
      <c r="K14" s="43"/>
      <c r="L14" s="43"/>
      <c r="M14" s="43">
        <v>8540858</v>
      </c>
      <c r="N14" s="43">
        <v>46325</v>
      </c>
      <c r="O14" s="43">
        <v>7902016</v>
      </c>
      <c r="P14" s="43">
        <v>47783</v>
      </c>
      <c r="Q14" s="44" t="s">
        <v>107</v>
      </c>
      <c r="R14" s="45">
        <v>41008</v>
      </c>
      <c r="S14" s="45" t="s">
        <v>477</v>
      </c>
      <c r="T14" s="46"/>
    </row>
    <row r="15" spans="1:20" ht="15.75" x14ac:dyDescent="0.2">
      <c r="A15" s="20"/>
      <c r="B15" s="21"/>
      <c r="C15" s="21"/>
      <c r="D15" s="41" t="s">
        <v>478</v>
      </c>
      <c r="E15" s="42"/>
      <c r="F15" s="42"/>
      <c r="G15" s="42" t="s">
        <v>490</v>
      </c>
      <c r="H15" s="42" t="s">
        <v>490</v>
      </c>
      <c r="I15" s="42" t="s">
        <v>490</v>
      </c>
      <c r="J15" s="42" t="s">
        <v>490</v>
      </c>
      <c r="K15" s="43">
        <v>2976000</v>
      </c>
      <c r="L15" s="43">
        <v>375000</v>
      </c>
      <c r="M15" s="43">
        <v>3248000</v>
      </c>
      <c r="N15" s="43">
        <v>390000</v>
      </c>
      <c r="O15" s="43">
        <v>3817000</v>
      </c>
      <c r="P15" s="43">
        <v>810000</v>
      </c>
      <c r="Q15" s="44">
        <v>63</v>
      </c>
      <c r="R15" s="45">
        <v>4630</v>
      </c>
      <c r="S15" s="45" t="s">
        <v>479</v>
      </c>
      <c r="T15" s="46" t="s">
        <v>270</v>
      </c>
    </row>
    <row r="16" spans="1:20" ht="15.75" hidden="1" x14ac:dyDescent="0.25">
      <c r="A16" s="28"/>
      <c r="B16" s="25"/>
      <c r="C16" s="21"/>
      <c r="D16" s="47" t="s">
        <v>380</v>
      </c>
      <c r="E16" s="48"/>
      <c r="F16" s="42"/>
      <c r="G16" s="42"/>
      <c r="H16" s="42" t="s">
        <v>490</v>
      </c>
      <c r="I16" s="42"/>
      <c r="J16" s="42" t="s">
        <v>490</v>
      </c>
      <c r="K16" s="43"/>
      <c r="L16" s="43"/>
      <c r="M16" s="43"/>
      <c r="N16" s="43"/>
      <c r="O16" s="43"/>
      <c r="P16" s="43"/>
      <c r="Q16" s="44"/>
      <c r="R16" s="45">
        <v>38380</v>
      </c>
      <c r="S16" s="45" t="s">
        <v>381</v>
      </c>
      <c r="T16" s="46"/>
    </row>
    <row r="17" spans="1:20" ht="15.75" hidden="1" x14ac:dyDescent="0.25">
      <c r="A17" s="20"/>
      <c r="B17" s="21"/>
      <c r="C17" s="21"/>
      <c r="D17" s="21" t="s">
        <v>499</v>
      </c>
      <c r="E17" s="59"/>
      <c r="F17" s="59"/>
      <c r="G17" s="59"/>
      <c r="H17" s="59"/>
      <c r="I17" s="59"/>
      <c r="J17" s="59" t="s">
        <v>490</v>
      </c>
      <c r="K17" s="61"/>
      <c r="L17" s="61"/>
      <c r="M17" s="61"/>
      <c r="N17" s="61"/>
      <c r="O17" s="61"/>
      <c r="P17" s="61"/>
      <c r="Q17" s="62"/>
      <c r="R17" s="81"/>
      <c r="S17" s="81"/>
      <c r="T17" s="63"/>
    </row>
    <row r="18" spans="1:20" ht="15.75" x14ac:dyDescent="0.2">
      <c r="A18" s="20"/>
      <c r="B18" s="21"/>
      <c r="C18" s="21"/>
      <c r="D18" s="47" t="s">
        <v>220</v>
      </c>
      <c r="E18" s="48"/>
      <c r="F18" s="42"/>
      <c r="G18" s="42"/>
      <c r="H18" s="42" t="s">
        <v>490</v>
      </c>
      <c r="I18" s="42"/>
      <c r="J18" s="42" t="s">
        <v>490</v>
      </c>
      <c r="K18" s="43">
        <v>2705353</v>
      </c>
      <c r="L18" s="43">
        <v>5274</v>
      </c>
      <c r="M18" s="43">
        <v>2989720</v>
      </c>
      <c r="N18" s="43">
        <v>568</v>
      </c>
      <c r="O18" s="43">
        <v>3262653</v>
      </c>
      <c r="P18" s="43">
        <v>12359</v>
      </c>
      <c r="Q18" s="44">
        <v>24</v>
      </c>
      <c r="R18" s="45">
        <v>50600</v>
      </c>
      <c r="S18" s="45" t="s">
        <v>221</v>
      </c>
      <c r="T18" s="46"/>
    </row>
    <row r="19" spans="1:20" ht="15.75" x14ac:dyDescent="0.2">
      <c r="A19" s="20"/>
      <c r="B19" s="21"/>
      <c r="C19" s="21"/>
      <c r="D19" s="47" t="s">
        <v>444</v>
      </c>
      <c r="E19" s="48"/>
      <c r="F19" s="42"/>
      <c r="G19" s="42"/>
      <c r="H19" s="42" t="s">
        <v>490</v>
      </c>
      <c r="I19" s="42"/>
      <c r="J19" s="42" t="s">
        <v>490</v>
      </c>
      <c r="K19" s="43"/>
      <c r="L19" s="43"/>
      <c r="M19" s="43">
        <v>2943569</v>
      </c>
      <c r="N19" s="43">
        <v>64300</v>
      </c>
      <c r="O19" s="43">
        <v>4144780</v>
      </c>
      <c r="P19" s="43">
        <v>109511</v>
      </c>
      <c r="Q19" s="44"/>
      <c r="R19" s="45">
        <v>56450</v>
      </c>
      <c r="S19" s="45" t="s">
        <v>445</v>
      </c>
      <c r="T19" s="46"/>
    </row>
    <row r="20" spans="1:20" ht="15.75" x14ac:dyDescent="0.2">
      <c r="A20" s="20"/>
      <c r="B20" s="21"/>
      <c r="C20" s="21"/>
      <c r="D20" s="41" t="s">
        <v>384</v>
      </c>
      <c r="E20" s="42"/>
      <c r="F20" s="42"/>
      <c r="G20" s="42"/>
      <c r="H20" s="42" t="s">
        <v>490</v>
      </c>
      <c r="I20" s="42"/>
      <c r="J20" s="42" t="s">
        <v>490</v>
      </c>
      <c r="K20" s="43">
        <v>1238346</v>
      </c>
      <c r="L20" s="43">
        <v>22958</v>
      </c>
      <c r="M20" s="43">
        <v>1400545</v>
      </c>
      <c r="N20" s="43">
        <v>28726</v>
      </c>
      <c r="O20" s="43">
        <v>1595050</v>
      </c>
      <c r="P20" s="43">
        <v>52922</v>
      </c>
      <c r="Q20" s="44">
        <v>11</v>
      </c>
      <c r="R20" s="45">
        <v>72650</v>
      </c>
      <c r="S20" s="45" t="s">
        <v>385</v>
      </c>
      <c r="T20" s="46"/>
    </row>
    <row r="21" spans="1:20" ht="15.75" x14ac:dyDescent="0.2">
      <c r="A21" s="20"/>
      <c r="B21" s="21"/>
      <c r="C21" s="21"/>
      <c r="D21" s="41" t="s">
        <v>386</v>
      </c>
      <c r="E21" s="42"/>
      <c r="F21" s="42"/>
      <c r="G21" s="42"/>
      <c r="H21" s="42" t="s">
        <v>490</v>
      </c>
      <c r="I21" s="42"/>
      <c r="J21" s="42" t="s">
        <v>490</v>
      </c>
      <c r="K21" s="43">
        <v>4070922</v>
      </c>
      <c r="L21" s="43">
        <v>17077</v>
      </c>
      <c r="M21" s="43">
        <v>3961068</v>
      </c>
      <c r="N21" s="43">
        <v>21337</v>
      </c>
      <c r="O21" s="43">
        <v>3900000</v>
      </c>
      <c r="P21" s="43"/>
      <c r="Q21" s="44">
        <v>35</v>
      </c>
      <c r="R21" s="45">
        <v>70170</v>
      </c>
      <c r="S21" s="45" t="s">
        <v>387</v>
      </c>
      <c r="T21" s="46"/>
    </row>
    <row r="22" spans="1:20" ht="15.75" x14ac:dyDescent="0.2">
      <c r="A22" s="20"/>
      <c r="B22" s="21"/>
      <c r="C22" s="21"/>
      <c r="D22" s="41" t="s">
        <v>388</v>
      </c>
      <c r="E22" s="42"/>
      <c r="F22" s="42" t="s">
        <v>490</v>
      </c>
      <c r="G22" s="42"/>
      <c r="H22" s="42"/>
      <c r="I22" s="42"/>
      <c r="J22" s="42" t="s">
        <v>490</v>
      </c>
      <c r="K22" s="43"/>
      <c r="L22" s="43"/>
      <c r="M22" s="43">
        <v>50000</v>
      </c>
      <c r="N22" s="43">
        <v>45349</v>
      </c>
      <c r="O22" s="43">
        <v>3102112</v>
      </c>
      <c r="P22" s="43">
        <v>60617</v>
      </c>
      <c r="Q22" s="44">
        <v>51</v>
      </c>
      <c r="R22" s="45">
        <v>89200</v>
      </c>
      <c r="S22" s="45" t="s">
        <v>389</v>
      </c>
      <c r="T22" s="46"/>
    </row>
    <row r="23" spans="1:20" ht="15.75" x14ac:dyDescent="0.2">
      <c r="A23" s="20"/>
      <c r="B23" s="21"/>
      <c r="C23" s="21"/>
      <c r="D23" s="47" t="s">
        <v>298</v>
      </c>
      <c r="E23" s="48"/>
      <c r="F23" s="42"/>
      <c r="G23" s="42"/>
      <c r="H23" s="42"/>
      <c r="I23" s="42"/>
      <c r="J23" s="42" t="s">
        <v>490</v>
      </c>
      <c r="K23" s="43">
        <v>1808682</v>
      </c>
      <c r="L23" s="43">
        <v>18432</v>
      </c>
      <c r="M23" s="43">
        <v>2234451</v>
      </c>
      <c r="N23" s="43">
        <v>82309</v>
      </c>
      <c r="O23" s="43">
        <v>2014267</v>
      </c>
      <c r="P23" s="43">
        <v>34039</v>
      </c>
      <c r="Q23" s="44" t="s">
        <v>127</v>
      </c>
      <c r="R23" s="45">
        <v>58420</v>
      </c>
      <c r="S23" s="45" t="s">
        <v>299</v>
      </c>
      <c r="T23" s="46"/>
    </row>
    <row r="24" spans="1:20" ht="15.75" x14ac:dyDescent="0.2">
      <c r="A24" s="20"/>
      <c r="B24" s="21"/>
      <c r="C24" s="21"/>
      <c r="D24" s="47" t="s">
        <v>392</v>
      </c>
      <c r="E24" s="48"/>
      <c r="F24" s="42"/>
      <c r="G24" s="42"/>
      <c r="H24" s="42" t="s">
        <v>490</v>
      </c>
      <c r="I24" s="42"/>
      <c r="J24" s="42" t="s">
        <v>490</v>
      </c>
      <c r="K24" s="43"/>
      <c r="L24" s="43"/>
      <c r="M24" s="43"/>
      <c r="N24" s="43"/>
      <c r="O24" s="43">
        <v>9500000</v>
      </c>
      <c r="P24" s="43"/>
      <c r="Q24" s="44">
        <v>30</v>
      </c>
      <c r="R24" s="45">
        <v>53440</v>
      </c>
      <c r="S24" s="45" t="s">
        <v>393</v>
      </c>
      <c r="T24" s="46"/>
    </row>
    <row r="25" spans="1:20" ht="15.75" hidden="1" x14ac:dyDescent="0.2">
      <c r="A25" s="20"/>
      <c r="B25" s="21"/>
      <c r="C25" s="21"/>
      <c r="D25" s="41" t="s">
        <v>455</v>
      </c>
      <c r="E25" s="42"/>
      <c r="F25" s="42"/>
      <c r="G25" s="42"/>
      <c r="H25" s="42" t="s">
        <v>490</v>
      </c>
      <c r="I25" s="42"/>
      <c r="J25" s="42" t="s">
        <v>490</v>
      </c>
      <c r="K25" s="43"/>
      <c r="L25" s="43"/>
      <c r="M25" s="43"/>
      <c r="N25" s="43"/>
      <c r="O25" s="43"/>
      <c r="P25" s="43"/>
      <c r="Q25" s="44"/>
      <c r="R25" s="45">
        <v>53270</v>
      </c>
      <c r="S25" s="45" t="s">
        <v>456</v>
      </c>
      <c r="T25" s="46"/>
    </row>
    <row r="26" spans="1:20" ht="15.75" x14ac:dyDescent="0.2">
      <c r="A26" s="20"/>
      <c r="B26" s="21"/>
      <c r="C26" s="21"/>
      <c r="D26" s="41" t="s">
        <v>394</v>
      </c>
      <c r="E26" s="42"/>
      <c r="F26" s="42"/>
      <c r="G26" s="42" t="s">
        <v>490</v>
      </c>
      <c r="H26" s="42" t="s">
        <v>490</v>
      </c>
      <c r="I26" s="42"/>
      <c r="J26" s="42" t="s">
        <v>490</v>
      </c>
      <c r="K26" s="43">
        <v>20162976</v>
      </c>
      <c r="L26" s="43">
        <v>751035</v>
      </c>
      <c r="M26" s="43">
        <v>24003000</v>
      </c>
      <c r="N26" s="43">
        <v>1201000</v>
      </c>
      <c r="O26" s="43">
        <v>25310418</v>
      </c>
      <c r="P26" s="43">
        <v>-660725</v>
      </c>
      <c r="Q26" s="44" t="s">
        <v>115</v>
      </c>
      <c r="R26" s="45">
        <v>29411</v>
      </c>
      <c r="S26" s="45" t="s">
        <v>395</v>
      </c>
      <c r="T26" s="46"/>
    </row>
    <row r="27" spans="1:20" ht="15.75" hidden="1" x14ac:dyDescent="0.25">
      <c r="A27" s="20"/>
      <c r="B27" s="21"/>
      <c r="C27" s="21"/>
      <c r="D27" s="23" t="s">
        <v>502</v>
      </c>
      <c r="E27" s="64"/>
      <c r="F27" s="59"/>
      <c r="G27" s="59"/>
      <c r="H27" s="59" t="s">
        <v>490</v>
      </c>
      <c r="I27" s="59" t="s">
        <v>490</v>
      </c>
      <c r="J27" s="59" t="s">
        <v>490</v>
      </c>
      <c r="K27" s="61"/>
      <c r="L27" s="61"/>
      <c r="M27" s="61"/>
      <c r="N27" s="61"/>
      <c r="O27" s="61"/>
      <c r="P27" s="61"/>
      <c r="Q27" s="62"/>
      <c r="R27" s="81"/>
      <c r="S27" s="81"/>
      <c r="T27" s="63"/>
    </row>
    <row r="28" spans="1:20" ht="16.5" thickBot="1" x14ac:dyDescent="0.25">
      <c r="A28" s="26" t="s">
        <v>508</v>
      </c>
      <c r="B28" s="27"/>
      <c r="C28" s="27"/>
      <c r="D28" s="87" t="s">
        <v>509</v>
      </c>
      <c r="E28" s="68"/>
      <c r="F28" s="93"/>
      <c r="G28" s="68"/>
      <c r="H28" s="68" t="s">
        <v>490</v>
      </c>
      <c r="I28" s="67" t="s">
        <v>490</v>
      </c>
      <c r="J28" s="67" t="s">
        <v>490</v>
      </c>
      <c r="K28" s="69">
        <v>4251000</v>
      </c>
      <c r="L28" s="69">
        <v>16019</v>
      </c>
      <c r="M28" s="69">
        <v>5278000</v>
      </c>
      <c r="N28" s="69">
        <v>18758</v>
      </c>
      <c r="O28" s="69">
        <v>6153000</v>
      </c>
      <c r="P28" s="69">
        <v>105747</v>
      </c>
      <c r="Q28" s="70">
        <v>32</v>
      </c>
      <c r="R28" s="71">
        <v>53390</v>
      </c>
      <c r="S28" s="71" t="s">
        <v>475</v>
      </c>
      <c r="T28" s="72"/>
    </row>
    <row r="29" spans="1:20" ht="15.75" hidden="1" x14ac:dyDescent="0.2">
      <c r="A29" s="28"/>
      <c r="B29" s="29"/>
      <c r="C29" s="29"/>
      <c r="D29" s="73" t="s">
        <v>268</v>
      </c>
      <c r="E29" s="74"/>
      <c r="F29" s="74"/>
      <c r="G29" s="74" t="s">
        <v>490</v>
      </c>
      <c r="H29" s="74" t="s">
        <v>490</v>
      </c>
      <c r="I29" s="74" t="s">
        <v>490</v>
      </c>
      <c r="J29" s="74"/>
      <c r="K29" s="76">
        <v>12277000</v>
      </c>
      <c r="L29" s="76">
        <v>-281000</v>
      </c>
      <c r="M29" s="76">
        <v>11197000</v>
      </c>
      <c r="N29" s="76">
        <v>-483000</v>
      </c>
      <c r="O29" s="76"/>
      <c r="P29" s="76"/>
      <c r="Q29" s="77">
        <v>84</v>
      </c>
      <c r="R29" s="78">
        <v>5555</v>
      </c>
      <c r="S29" s="78" t="s">
        <v>269</v>
      </c>
      <c r="T29" s="79" t="s">
        <v>270</v>
      </c>
    </row>
    <row r="30" spans="1:20" ht="15.75" hidden="1" x14ac:dyDescent="0.2">
      <c r="A30" s="20"/>
      <c r="B30" s="21"/>
      <c r="C30" s="21"/>
      <c r="D30" s="47" t="s">
        <v>311</v>
      </c>
      <c r="E30" s="48"/>
      <c r="F30" s="42" t="s">
        <v>490</v>
      </c>
      <c r="G30" s="42"/>
      <c r="H30" s="42"/>
      <c r="I30" s="42"/>
      <c r="J30" s="42"/>
      <c r="K30" s="43">
        <v>3904035</v>
      </c>
      <c r="L30" s="43">
        <v>130953</v>
      </c>
      <c r="M30" s="43">
        <v>4119645</v>
      </c>
      <c r="N30" s="43">
        <v>14450</v>
      </c>
      <c r="O30" s="43">
        <v>4412626</v>
      </c>
      <c r="P30" s="43">
        <v>133953</v>
      </c>
      <c r="Q30" s="44"/>
      <c r="R30" s="45">
        <v>12200</v>
      </c>
      <c r="S30" s="45" t="s">
        <v>312</v>
      </c>
      <c r="T30" s="46"/>
    </row>
    <row r="31" spans="1:20" ht="15.75" hidden="1" x14ac:dyDescent="0.2">
      <c r="A31" s="20"/>
      <c r="B31" s="21"/>
      <c r="C31" s="21"/>
      <c r="D31" s="41" t="s">
        <v>492</v>
      </c>
      <c r="E31" s="42"/>
      <c r="F31" s="42"/>
      <c r="G31" s="42"/>
      <c r="H31" s="42" t="s">
        <v>490</v>
      </c>
      <c r="I31" s="42"/>
      <c r="J31" s="42"/>
      <c r="K31" s="43"/>
      <c r="L31" s="43"/>
      <c r="M31" s="43"/>
      <c r="N31" s="43"/>
      <c r="O31" s="43"/>
      <c r="P31" s="43"/>
      <c r="Q31" s="44"/>
      <c r="R31" s="45"/>
      <c r="S31" s="45"/>
      <c r="T31" s="46"/>
    </row>
    <row r="32" spans="1:20" ht="15.75" hidden="1" x14ac:dyDescent="0.2">
      <c r="A32" s="20"/>
      <c r="B32" s="21"/>
      <c r="C32" s="21"/>
      <c r="D32" s="41" t="s">
        <v>271</v>
      </c>
      <c r="E32" s="42"/>
      <c r="F32" s="42"/>
      <c r="G32" s="42"/>
      <c r="H32" s="42"/>
      <c r="I32" s="42" t="s">
        <v>490</v>
      </c>
      <c r="J32" s="42"/>
      <c r="K32" s="43"/>
      <c r="L32" s="43"/>
      <c r="M32" s="43">
        <v>2787980</v>
      </c>
      <c r="N32" s="43">
        <v>29685</v>
      </c>
      <c r="O32" s="43">
        <v>2783206</v>
      </c>
      <c r="P32" s="43">
        <v>46472</v>
      </c>
      <c r="Q32" s="44"/>
      <c r="R32" s="45">
        <v>29530</v>
      </c>
      <c r="S32" s="45" t="s">
        <v>272</v>
      </c>
      <c r="T32" s="46"/>
    </row>
    <row r="33" spans="1:20" ht="15.75" hidden="1" x14ac:dyDescent="0.2">
      <c r="A33" s="20"/>
      <c r="B33" s="21"/>
      <c r="C33" s="21"/>
      <c r="D33" s="41" t="s">
        <v>493</v>
      </c>
      <c r="E33" s="42"/>
      <c r="F33" s="42"/>
      <c r="G33" s="42" t="s">
        <v>490</v>
      </c>
      <c r="H33" s="42" t="s">
        <v>490</v>
      </c>
      <c r="I33" s="42"/>
      <c r="J33" s="42"/>
      <c r="K33" s="43"/>
      <c r="L33" s="43"/>
      <c r="M33" s="43"/>
      <c r="N33" s="43"/>
      <c r="O33" s="43"/>
      <c r="P33" s="43"/>
      <c r="Q33" s="44"/>
      <c r="R33" s="45"/>
      <c r="S33" s="45"/>
      <c r="T33" s="46"/>
    </row>
    <row r="34" spans="1:20" ht="15.75" hidden="1" x14ac:dyDescent="0.2">
      <c r="A34" s="20"/>
      <c r="B34" s="21"/>
      <c r="C34" s="21"/>
      <c r="D34" s="41" t="s">
        <v>273</v>
      </c>
      <c r="E34" s="42"/>
      <c r="F34" s="42" t="s">
        <v>490</v>
      </c>
      <c r="G34" s="42" t="s">
        <v>490</v>
      </c>
      <c r="H34" s="42"/>
      <c r="I34" s="42"/>
      <c r="J34" s="42"/>
      <c r="K34" s="43"/>
      <c r="L34" s="43"/>
      <c r="M34" s="43">
        <v>38000000</v>
      </c>
      <c r="N34" s="43"/>
      <c r="O34" s="43"/>
      <c r="P34" s="43"/>
      <c r="Q34" s="44">
        <v>230</v>
      </c>
      <c r="R34" s="45">
        <v>49193</v>
      </c>
      <c r="S34" s="45" t="s">
        <v>274</v>
      </c>
      <c r="T34" s="46" t="s">
        <v>365</v>
      </c>
    </row>
    <row r="35" spans="1:20" ht="15.75" hidden="1" x14ac:dyDescent="0.2">
      <c r="A35" s="20"/>
      <c r="B35" s="21"/>
      <c r="C35" s="21"/>
      <c r="D35" s="41" t="s">
        <v>494</v>
      </c>
      <c r="E35" s="42"/>
      <c r="F35" s="42"/>
      <c r="G35" s="42" t="s">
        <v>490</v>
      </c>
      <c r="H35" s="42" t="s">
        <v>490</v>
      </c>
      <c r="I35" s="42"/>
      <c r="J35" s="42"/>
      <c r="K35" s="43"/>
      <c r="L35" s="43"/>
      <c r="M35" s="43"/>
      <c r="N35" s="43"/>
      <c r="O35" s="43"/>
      <c r="P35" s="43"/>
      <c r="Q35" s="44"/>
      <c r="R35" s="45"/>
      <c r="S35" s="45"/>
      <c r="T35" s="46"/>
    </row>
    <row r="36" spans="1:20" ht="15.75" hidden="1" x14ac:dyDescent="0.2">
      <c r="A36" s="20"/>
      <c r="B36" s="21"/>
      <c r="C36" s="21"/>
      <c r="D36" s="47" t="s">
        <v>342</v>
      </c>
      <c r="E36" s="48" t="s">
        <v>490</v>
      </c>
      <c r="F36" s="42" t="s">
        <v>490</v>
      </c>
      <c r="G36" s="42"/>
      <c r="H36" s="42"/>
      <c r="I36" s="42"/>
      <c r="J36" s="42"/>
      <c r="K36" s="43"/>
      <c r="L36" s="43"/>
      <c r="M36" s="43">
        <v>3886045</v>
      </c>
      <c r="N36" s="43">
        <v>75034</v>
      </c>
      <c r="O36" s="43">
        <v>4002958</v>
      </c>
      <c r="P36" s="43">
        <v>56326</v>
      </c>
      <c r="Q36" s="44" t="s">
        <v>117</v>
      </c>
      <c r="R36" s="45">
        <v>35133</v>
      </c>
      <c r="S36" s="45" t="s">
        <v>343</v>
      </c>
      <c r="T36" s="46"/>
    </row>
    <row r="37" spans="1:20" ht="15.75" hidden="1" x14ac:dyDescent="0.2">
      <c r="A37" s="20"/>
      <c r="B37" s="21"/>
      <c r="C37" s="21"/>
      <c r="D37" s="41" t="s">
        <v>366</v>
      </c>
      <c r="E37" s="42"/>
      <c r="F37" s="42"/>
      <c r="G37" s="42"/>
      <c r="H37" s="42" t="s">
        <v>490</v>
      </c>
      <c r="I37" s="42"/>
      <c r="J37" s="42"/>
      <c r="K37" s="43">
        <v>6280430</v>
      </c>
      <c r="L37" s="43">
        <v>42467</v>
      </c>
      <c r="M37" s="43">
        <v>6555732</v>
      </c>
      <c r="N37" s="43">
        <v>19718</v>
      </c>
      <c r="O37" s="43">
        <v>7112000</v>
      </c>
      <c r="P37" s="43">
        <v>-36000</v>
      </c>
      <c r="Q37" s="44">
        <v>36</v>
      </c>
      <c r="R37" s="45">
        <v>28312</v>
      </c>
      <c r="S37" s="45" t="s">
        <v>367</v>
      </c>
      <c r="T37" s="46"/>
    </row>
    <row r="38" spans="1:20" ht="15.75" hidden="1" x14ac:dyDescent="0.2">
      <c r="A38" s="20"/>
      <c r="B38" s="21"/>
      <c r="C38" s="21"/>
      <c r="D38" s="47" t="s">
        <v>438</v>
      </c>
      <c r="E38" s="48"/>
      <c r="F38" s="42"/>
      <c r="G38" s="42" t="s">
        <v>490</v>
      </c>
      <c r="H38" s="42" t="s">
        <v>490</v>
      </c>
      <c r="I38" s="42"/>
      <c r="J38" s="42"/>
      <c r="K38" s="43">
        <v>1336331</v>
      </c>
      <c r="L38" s="43">
        <v>44001</v>
      </c>
      <c r="M38" s="43">
        <v>1701205</v>
      </c>
      <c r="N38" s="43">
        <v>63290</v>
      </c>
      <c r="O38" s="43">
        <v>1877098</v>
      </c>
      <c r="P38" s="43">
        <v>59421</v>
      </c>
      <c r="Q38" s="44"/>
      <c r="R38" s="45">
        <v>85190</v>
      </c>
      <c r="S38" s="45" t="s">
        <v>276</v>
      </c>
      <c r="T38" s="46"/>
    </row>
    <row r="39" spans="1:20" ht="15.75" hidden="1" x14ac:dyDescent="0.2">
      <c r="A39" s="20"/>
      <c r="B39" s="21"/>
      <c r="C39" s="21"/>
      <c r="D39" s="47" t="s">
        <v>398</v>
      </c>
      <c r="E39" s="48"/>
      <c r="F39" s="42" t="s">
        <v>490</v>
      </c>
      <c r="G39" s="42"/>
      <c r="H39" s="42"/>
      <c r="I39" s="42"/>
      <c r="J39" s="42"/>
      <c r="K39" s="43">
        <v>2521109</v>
      </c>
      <c r="L39" s="43">
        <v>23778</v>
      </c>
      <c r="M39" s="43">
        <v>3663205</v>
      </c>
      <c r="N39" s="43">
        <v>159971</v>
      </c>
      <c r="O39" s="43">
        <v>3582225</v>
      </c>
      <c r="P39" s="43">
        <v>113827</v>
      </c>
      <c r="Q39" s="44">
        <v>10</v>
      </c>
      <c r="R39" s="45">
        <v>12038</v>
      </c>
      <c r="S39" s="45" t="s">
        <v>399</v>
      </c>
      <c r="T39" s="46" t="s">
        <v>344</v>
      </c>
    </row>
    <row r="40" spans="1:20" ht="15.75" hidden="1" x14ac:dyDescent="0.2">
      <c r="A40" s="20"/>
      <c r="B40" s="21"/>
      <c r="C40" s="21"/>
      <c r="D40" s="47" t="s">
        <v>428</v>
      </c>
      <c r="E40" s="48"/>
      <c r="F40" s="42"/>
      <c r="G40" s="42" t="s">
        <v>490</v>
      </c>
      <c r="H40" s="42" t="s">
        <v>490</v>
      </c>
      <c r="I40" s="42"/>
      <c r="J40" s="42"/>
      <c r="K40" s="43">
        <v>4756000</v>
      </c>
      <c r="L40" s="43">
        <v>1881000</v>
      </c>
      <c r="M40" s="43">
        <v>4943336</v>
      </c>
      <c r="N40" s="43">
        <v>-746118</v>
      </c>
      <c r="O40" s="43"/>
      <c r="P40" s="43"/>
      <c r="Q40" s="44" t="s">
        <v>430</v>
      </c>
      <c r="R40" s="49" t="s">
        <v>333</v>
      </c>
      <c r="S40" s="45" t="s">
        <v>429</v>
      </c>
      <c r="T40" s="46"/>
    </row>
    <row r="41" spans="1:20" ht="15.75" hidden="1" x14ac:dyDescent="0.2">
      <c r="A41" s="20"/>
      <c r="B41" s="21"/>
      <c r="C41" s="21"/>
      <c r="D41" s="47" t="s">
        <v>25</v>
      </c>
      <c r="E41" s="48"/>
      <c r="F41" s="42" t="s">
        <v>490</v>
      </c>
      <c r="G41" s="42"/>
      <c r="H41" s="42"/>
      <c r="I41" s="42"/>
      <c r="J41" s="42"/>
      <c r="K41" s="43"/>
      <c r="L41" s="43"/>
      <c r="M41" s="43"/>
      <c r="N41" s="43"/>
      <c r="O41" s="43"/>
      <c r="P41" s="43"/>
      <c r="Q41" s="44"/>
      <c r="R41" s="45">
        <v>21726</v>
      </c>
      <c r="S41" s="45" t="s">
        <v>26</v>
      </c>
      <c r="T41" s="46" t="s">
        <v>365</v>
      </c>
    </row>
    <row r="42" spans="1:20" ht="15.75" hidden="1" x14ac:dyDescent="0.2">
      <c r="A42" s="20"/>
      <c r="B42" s="21"/>
      <c r="C42" s="21"/>
      <c r="D42" s="41" t="s">
        <v>275</v>
      </c>
      <c r="E42" s="42"/>
      <c r="F42" s="42"/>
      <c r="G42" s="42" t="s">
        <v>490</v>
      </c>
      <c r="H42" s="42" t="s">
        <v>490</v>
      </c>
      <c r="I42" s="42"/>
      <c r="J42" s="42"/>
      <c r="K42" s="43"/>
      <c r="L42" s="43"/>
      <c r="M42" s="43">
        <v>5695087</v>
      </c>
      <c r="N42" s="43">
        <v>214990</v>
      </c>
      <c r="O42" s="43">
        <v>5744376</v>
      </c>
      <c r="P42" s="43">
        <v>77743</v>
      </c>
      <c r="Q42" s="44" t="s">
        <v>125</v>
      </c>
      <c r="R42" s="45">
        <v>85190</v>
      </c>
      <c r="S42" s="45" t="s">
        <v>276</v>
      </c>
      <c r="T42" s="46"/>
    </row>
    <row r="43" spans="1:20" ht="15.75" hidden="1" x14ac:dyDescent="0.2">
      <c r="A43" s="20"/>
      <c r="B43" s="21"/>
      <c r="C43" s="21"/>
      <c r="D43" s="41" t="s">
        <v>279</v>
      </c>
      <c r="E43" s="42"/>
      <c r="F43" s="42"/>
      <c r="G43" s="42" t="s">
        <v>490</v>
      </c>
      <c r="H43" s="42" t="s">
        <v>490</v>
      </c>
      <c r="I43" s="42"/>
      <c r="J43" s="42"/>
      <c r="K43" s="43"/>
      <c r="L43" s="43"/>
      <c r="M43" s="43">
        <v>513981</v>
      </c>
      <c r="N43" s="43">
        <v>1114</v>
      </c>
      <c r="O43" s="43">
        <v>672722</v>
      </c>
      <c r="P43" s="43">
        <v>22974</v>
      </c>
      <c r="Q43" s="44"/>
      <c r="R43" s="45">
        <v>71740</v>
      </c>
      <c r="S43" s="45" t="s">
        <v>280</v>
      </c>
      <c r="T43" s="46"/>
    </row>
    <row r="44" spans="1:20" ht="15.75" hidden="1" x14ac:dyDescent="0.2">
      <c r="A44" s="20"/>
      <c r="B44" s="21"/>
      <c r="C44" s="21"/>
      <c r="D44" s="47" t="s">
        <v>200</v>
      </c>
      <c r="E44" s="48"/>
      <c r="F44" s="42" t="s">
        <v>490</v>
      </c>
      <c r="G44" s="42"/>
      <c r="H44" s="42"/>
      <c r="I44" s="42"/>
      <c r="J44" s="42"/>
      <c r="K44" s="43"/>
      <c r="L44" s="43">
        <v>-3295</v>
      </c>
      <c r="M44" s="43"/>
      <c r="N44" s="43">
        <v>-45000</v>
      </c>
      <c r="O44" s="43"/>
      <c r="P44" s="43">
        <v>-24216</v>
      </c>
      <c r="Q44" s="44"/>
      <c r="R44" s="45">
        <v>8377</v>
      </c>
      <c r="S44" s="45" t="s">
        <v>201</v>
      </c>
      <c r="T44" s="46" t="s">
        <v>270</v>
      </c>
    </row>
    <row r="45" spans="1:20" ht="15.75" hidden="1" x14ac:dyDescent="0.2">
      <c r="A45" s="20"/>
      <c r="B45" s="21"/>
      <c r="C45" s="21"/>
      <c r="D45" s="47" t="s">
        <v>202</v>
      </c>
      <c r="E45" s="48" t="s">
        <v>490</v>
      </c>
      <c r="F45" s="42"/>
      <c r="G45" s="42"/>
      <c r="H45" s="42"/>
      <c r="I45" s="42"/>
      <c r="J45" s="42"/>
      <c r="K45" s="43"/>
      <c r="L45" s="43"/>
      <c r="M45" s="43">
        <v>14000000</v>
      </c>
      <c r="N45" s="43"/>
      <c r="O45" s="43">
        <v>15000000</v>
      </c>
      <c r="P45" s="43"/>
      <c r="Q45" s="44">
        <v>130</v>
      </c>
      <c r="R45" s="45">
        <v>48488</v>
      </c>
      <c r="S45" s="45" t="s">
        <v>203</v>
      </c>
      <c r="T45" s="46" t="s">
        <v>365</v>
      </c>
    </row>
    <row r="46" spans="1:20" ht="15.75" hidden="1" x14ac:dyDescent="0.2">
      <c r="A46" s="20"/>
      <c r="B46" s="21"/>
      <c r="C46" s="21"/>
      <c r="D46" s="47" t="s">
        <v>262</v>
      </c>
      <c r="E46" s="48"/>
      <c r="F46" s="42" t="s">
        <v>490</v>
      </c>
      <c r="G46" s="42"/>
      <c r="H46" s="42"/>
      <c r="I46" s="42"/>
      <c r="J46" s="42"/>
      <c r="K46" s="43"/>
      <c r="L46" s="43"/>
      <c r="M46" s="43">
        <v>3486671</v>
      </c>
      <c r="N46" s="43">
        <v>29078</v>
      </c>
      <c r="O46" s="43">
        <v>3583321</v>
      </c>
      <c r="P46" s="43">
        <v>47448</v>
      </c>
      <c r="Q46" s="44"/>
      <c r="R46" s="45">
        <v>12200</v>
      </c>
      <c r="S46" s="45" t="s">
        <v>263</v>
      </c>
      <c r="T46" s="46"/>
    </row>
    <row r="47" spans="1:20" ht="15.75" hidden="1" x14ac:dyDescent="0.2">
      <c r="A47" s="20"/>
      <c r="B47" s="21"/>
      <c r="C47" s="21"/>
      <c r="D47" s="41" t="s">
        <v>264</v>
      </c>
      <c r="E47" s="42" t="s">
        <v>490</v>
      </c>
      <c r="F47" s="42" t="s">
        <v>490</v>
      </c>
      <c r="G47" s="42" t="s">
        <v>490</v>
      </c>
      <c r="H47" s="42" t="s">
        <v>490</v>
      </c>
      <c r="I47" s="42" t="s">
        <v>490</v>
      </c>
      <c r="J47" s="42"/>
      <c r="K47" s="43"/>
      <c r="L47" s="43"/>
      <c r="M47" s="43"/>
      <c r="N47" s="43"/>
      <c r="O47" s="43"/>
      <c r="P47" s="43"/>
      <c r="Q47" s="44"/>
      <c r="R47" s="45">
        <v>9195</v>
      </c>
      <c r="S47" s="45" t="s">
        <v>265</v>
      </c>
      <c r="T47" s="46" t="s">
        <v>400</v>
      </c>
    </row>
    <row r="48" spans="1:20" ht="15.75" hidden="1" x14ac:dyDescent="0.2">
      <c r="A48" s="20"/>
      <c r="B48" s="21"/>
      <c r="C48" s="21"/>
      <c r="D48" s="41" t="s">
        <v>370</v>
      </c>
      <c r="E48" s="42"/>
      <c r="F48" s="42"/>
      <c r="G48" s="42"/>
      <c r="H48" s="42"/>
      <c r="I48" s="42"/>
      <c r="J48" s="42"/>
      <c r="K48" s="43"/>
      <c r="L48" s="43"/>
      <c r="M48" s="43"/>
      <c r="N48" s="43"/>
      <c r="O48" s="43"/>
      <c r="P48" s="43"/>
      <c r="Q48" s="44"/>
      <c r="R48" s="45">
        <v>43350</v>
      </c>
      <c r="S48" s="45" t="s">
        <v>371</v>
      </c>
      <c r="T48" s="46"/>
    </row>
    <row r="49" spans="1:20" ht="15.75" hidden="1" x14ac:dyDescent="0.2">
      <c r="A49" s="20"/>
      <c r="B49" s="21"/>
      <c r="C49" s="21"/>
      <c r="D49" s="41" t="s">
        <v>281</v>
      </c>
      <c r="E49" s="42"/>
      <c r="F49" s="42"/>
      <c r="G49" s="42" t="s">
        <v>490</v>
      </c>
      <c r="H49" s="42" t="s">
        <v>490</v>
      </c>
      <c r="I49" s="42"/>
      <c r="J49" s="42"/>
      <c r="K49" s="43">
        <v>5848577</v>
      </c>
      <c r="L49" s="43">
        <v>108737</v>
      </c>
      <c r="M49" s="43">
        <v>6071758</v>
      </c>
      <c r="N49" s="43">
        <v>124809</v>
      </c>
      <c r="O49" s="43">
        <v>6545957</v>
      </c>
      <c r="P49" s="43">
        <v>55504</v>
      </c>
      <c r="Q49" s="44">
        <v>52</v>
      </c>
      <c r="R49" s="45">
        <v>62870</v>
      </c>
      <c r="S49" s="45" t="s">
        <v>282</v>
      </c>
      <c r="T49" s="46"/>
    </row>
    <row r="50" spans="1:20" ht="15.75" hidden="1" x14ac:dyDescent="0.2">
      <c r="A50" s="20"/>
      <c r="B50" s="21"/>
      <c r="C50" s="21"/>
      <c r="D50" s="47" t="s">
        <v>439</v>
      </c>
      <c r="E50" s="48"/>
      <c r="F50" s="42"/>
      <c r="G50" s="42" t="s">
        <v>490</v>
      </c>
      <c r="H50" s="42" t="s">
        <v>490</v>
      </c>
      <c r="I50" s="42"/>
      <c r="J50" s="42"/>
      <c r="K50" s="43"/>
      <c r="L50" s="43"/>
      <c r="M50" s="43">
        <v>4277388</v>
      </c>
      <c r="N50" s="43">
        <v>22746</v>
      </c>
      <c r="O50" s="43">
        <v>4398805</v>
      </c>
      <c r="P50" s="43">
        <v>42869</v>
      </c>
      <c r="Q50" s="44" t="s">
        <v>441</v>
      </c>
      <c r="R50" s="45">
        <v>85700</v>
      </c>
      <c r="S50" s="45" t="s">
        <v>440</v>
      </c>
      <c r="T50" s="46"/>
    </row>
    <row r="51" spans="1:20" ht="15.75" hidden="1" x14ac:dyDescent="0.2">
      <c r="A51" s="20"/>
      <c r="B51" s="21"/>
      <c r="C51" s="21"/>
      <c r="D51" s="47" t="s">
        <v>204</v>
      </c>
      <c r="E51" s="48" t="s">
        <v>490</v>
      </c>
      <c r="F51" s="42"/>
      <c r="G51" s="42"/>
      <c r="H51" s="42"/>
      <c r="I51" s="42"/>
      <c r="J51" s="42"/>
      <c r="K51" s="43"/>
      <c r="L51" s="43">
        <v>19424</v>
      </c>
      <c r="M51" s="43">
        <v>3101171</v>
      </c>
      <c r="N51" s="43">
        <v>-735849</v>
      </c>
      <c r="O51" s="52"/>
      <c r="P51" s="52"/>
      <c r="Q51" s="44" t="s">
        <v>118</v>
      </c>
      <c r="R51" s="53">
        <v>2301</v>
      </c>
      <c r="S51" s="45" t="s">
        <v>205</v>
      </c>
      <c r="T51" s="46"/>
    </row>
    <row r="52" spans="1:20" ht="15.75" hidden="1" x14ac:dyDescent="0.2">
      <c r="A52" s="20"/>
      <c r="B52" s="21"/>
      <c r="C52" s="21"/>
      <c r="D52" s="41" t="s">
        <v>285</v>
      </c>
      <c r="E52" s="42"/>
      <c r="F52" s="42"/>
      <c r="G52" s="42" t="s">
        <v>490</v>
      </c>
      <c r="H52" s="42" t="s">
        <v>490</v>
      </c>
      <c r="I52" s="42"/>
      <c r="J52" s="42"/>
      <c r="K52" s="43">
        <v>6079783</v>
      </c>
      <c r="L52" s="43"/>
      <c r="M52" s="43">
        <v>6079783</v>
      </c>
      <c r="N52" s="43">
        <v>14872</v>
      </c>
      <c r="O52" s="43">
        <v>7223799</v>
      </c>
      <c r="P52" s="43">
        <v>167734</v>
      </c>
      <c r="Q52" s="44" t="s">
        <v>113</v>
      </c>
      <c r="R52" s="45">
        <v>87120</v>
      </c>
      <c r="S52" s="45" t="s">
        <v>286</v>
      </c>
      <c r="T52" s="46"/>
    </row>
    <row r="53" spans="1:20" ht="15.75" hidden="1" x14ac:dyDescent="0.2">
      <c r="A53" s="20"/>
      <c r="B53" s="21"/>
      <c r="C53" s="21"/>
      <c r="D53" s="47" t="s">
        <v>442</v>
      </c>
      <c r="E53" s="48"/>
      <c r="F53" s="42"/>
      <c r="G53" s="42" t="s">
        <v>490</v>
      </c>
      <c r="H53" s="42" t="s">
        <v>490</v>
      </c>
      <c r="I53" s="42"/>
      <c r="J53" s="42"/>
      <c r="K53" s="43"/>
      <c r="L53" s="43"/>
      <c r="M53" s="43"/>
      <c r="N53" s="43"/>
      <c r="O53" s="43">
        <v>2672083</v>
      </c>
      <c r="P53" s="43">
        <v>109263</v>
      </c>
      <c r="Q53" s="44">
        <v>26</v>
      </c>
      <c r="R53" s="49" t="s">
        <v>334</v>
      </c>
      <c r="S53" s="45" t="s">
        <v>443</v>
      </c>
      <c r="T53" s="46"/>
    </row>
    <row r="54" spans="1:20" ht="15.75" hidden="1" x14ac:dyDescent="0.2">
      <c r="A54" s="20"/>
      <c r="B54" s="21"/>
      <c r="C54" s="21"/>
      <c r="D54" s="41" t="s">
        <v>372</v>
      </c>
      <c r="E54" s="42"/>
      <c r="F54" s="42"/>
      <c r="G54" s="42"/>
      <c r="H54" s="42" t="s">
        <v>490</v>
      </c>
      <c r="I54" s="42" t="s">
        <v>490</v>
      </c>
      <c r="J54" s="42"/>
      <c r="K54" s="43">
        <v>5608138</v>
      </c>
      <c r="L54" s="43">
        <v>34682</v>
      </c>
      <c r="M54" s="43">
        <v>6200000</v>
      </c>
      <c r="N54" s="43"/>
      <c r="O54" s="43">
        <v>6450000</v>
      </c>
      <c r="P54" s="43"/>
      <c r="Q54" s="44">
        <v>45</v>
      </c>
      <c r="R54" s="45">
        <v>35150</v>
      </c>
      <c r="S54" s="45" t="s">
        <v>373</v>
      </c>
      <c r="T54" s="46"/>
    </row>
    <row r="55" spans="1:20" ht="15.75" hidden="1" x14ac:dyDescent="0.2">
      <c r="A55" s="22"/>
      <c r="B55" s="21"/>
      <c r="C55" s="23"/>
      <c r="D55" s="47" t="s">
        <v>287</v>
      </c>
      <c r="E55" s="48"/>
      <c r="F55" s="48"/>
      <c r="G55" s="48" t="s">
        <v>490</v>
      </c>
      <c r="H55" s="48" t="s">
        <v>490</v>
      </c>
      <c r="I55" s="48"/>
      <c r="J55" s="48"/>
      <c r="K55" s="54">
        <v>3715919</v>
      </c>
      <c r="L55" s="54">
        <v>191288</v>
      </c>
      <c r="M55" s="54">
        <v>4319601</v>
      </c>
      <c r="N55" s="54">
        <v>160709</v>
      </c>
      <c r="O55" s="54"/>
      <c r="P55" s="54"/>
      <c r="Q55" s="55"/>
      <c r="R55" s="56">
        <v>7210</v>
      </c>
      <c r="S55" s="57" t="s">
        <v>288</v>
      </c>
      <c r="T55" s="58"/>
    </row>
    <row r="56" spans="1:20" ht="15.75" hidden="1" x14ac:dyDescent="0.25">
      <c r="A56" s="20"/>
      <c r="B56" s="21"/>
      <c r="C56" s="21"/>
      <c r="D56" s="23" t="s">
        <v>498</v>
      </c>
      <c r="E56" s="64"/>
      <c r="F56" s="60"/>
      <c r="G56" s="60"/>
      <c r="H56" s="59"/>
      <c r="I56" s="59" t="s">
        <v>490</v>
      </c>
      <c r="J56" s="59"/>
      <c r="K56" s="61"/>
      <c r="L56" s="61"/>
      <c r="M56" s="61"/>
      <c r="N56" s="61"/>
      <c r="O56" s="61"/>
      <c r="P56" s="61"/>
      <c r="Q56" s="62"/>
      <c r="R56" s="81"/>
      <c r="S56" s="81"/>
      <c r="T56" s="63"/>
    </row>
    <row r="57" spans="1:20" ht="15.75" hidden="1" x14ac:dyDescent="0.2">
      <c r="A57" s="20"/>
      <c r="B57" s="21"/>
      <c r="C57" s="21"/>
      <c r="D57" s="47" t="s">
        <v>401</v>
      </c>
      <c r="E57" s="48" t="s">
        <v>490</v>
      </c>
      <c r="F57" s="42" t="s">
        <v>490</v>
      </c>
      <c r="G57" s="42"/>
      <c r="H57" s="42"/>
      <c r="I57" s="42"/>
      <c r="J57" s="42"/>
      <c r="K57" s="43"/>
      <c r="L57" s="43"/>
      <c r="M57" s="43">
        <v>6106740</v>
      </c>
      <c r="N57" s="43">
        <v>6380</v>
      </c>
      <c r="O57" s="43">
        <v>6264756</v>
      </c>
      <c r="P57" s="43">
        <v>98929</v>
      </c>
      <c r="Q57" s="44" t="s">
        <v>119</v>
      </c>
      <c r="R57" s="45">
        <v>19460</v>
      </c>
      <c r="S57" s="45" t="s">
        <v>402</v>
      </c>
      <c r="T57" s="46"/>
    </row>
    <row r="58" spans="1:20" ht="15.75" hidden="1" x14ac:dyDescent="0.2">
      <c r="A58" s="20"/>
      <c r="B58" s="21"/>
      <c r="C58" s="21"/>
      <c r="D58" s="47" t="s">
        <v>162</v>
      </c>
      <c r="E58" s="48" t="s">
        <v>490</v>
      </c>
      <c r="F58" s="42" t="s">
        <v>490</v>
      </c>
      <c r="G58" s="42"/>
      <c r="H58" s="42"/>
      <c r="I58" s="42"/>
      <c r="J58" s="42"/>
      <c r="K58" s="43">
        <v>5236581</v>
      </c>
      <c r="L58" s="43">
        <v>537113</v>
      </c>
      <c r="M58" s="43">
        <v>3243776</v>
      </c>
      <c r="N58" s="43">
        <v>38256</v>
      </c>
      <c r="O58" s="43">
        <v>2708542</v>
      </c>
      <c r="P58" s="43">
        <v>-9008</v>
      </c>
      <c r="Q58" s="44">
        <v>11</v>
      </c>
      <c r="R58" s="45">
        <v>35137</v>
      </c>
      <c r="S58" s="45" t="s">
        <v>163</v>
      </c>
      <c r="T58" s="46"/>
    </row>
    <row r="59" spans="1:20" ht="15.75" hidden="1" x14ac:dyDescent="0.2">
      <c r="A59" s="20"/>
      <c r="B59" s="21"/>
      <c r="C59" s="21"/>
      <c r="D59" s="47" t="s">
        <v>431</v>
      </c>
      <c r="E59" s="48"/>
      <c r="F59" s="42"/>
      <c r="G59" s="42" t="s">
        <v>490</v>
      </c>
      <c r="H59" s="42" t="s">
        <v>490</v>
      </c>
      <c r="I59" s="42"/>
      <c r="J59" s="42"/>
      <c r="K59" s="43">
        <v>1142855</v>
      </c>
      <c r="L59" s="43">
        <v>329</v>
      </c>
      <c r="M59" s="43">
        <v>1258764</v>
      </c>
      <c r="N59" s="43">
        <v>-130364</v>
      </c>
      <c r="O59" s="43">
        <v>1085281</v>
      </c>
      <c r="P59" s="43">
        <v>-124564</v>
      </c>
      <c r="Q59" s="44"/>
      <c r="R59" s="45">
        <v>80150</v>
      </c>
      <c r="S59" s="45" t="s">
        <v>432</v>
      </c>
      <c r="T59" s="46"/>
    </row>
    <row r="60" spans="1:20" ht="15.75" hidden="1" x14ac:dyDescent="0.2">
      <c r="A60" s="20"/>
      <c r="B60" s="21"/>
      <c r="C60" s="21"/>
      <c r="D60" s="47" t="s">
        <v>433</v>
      </c>
      <c r="E60" s="48"/>
      <c r="F60" s="42"/>
      <c r="G60" s="42"/>
      <c r="H60" s="42" t="s">
        <v>490</v>
      </c>
      <c r="I60" s="42"/>
      <c r="J60" s="42"/>
      <c r="K60" s="43">
        <v>1403688</v>
      </c>
      <c r="L60" s="43">
        <v>175191</v>
      </c>
      <c r="M60" s="43">
        <v>1498411</v>
      </c>
      <c r="N60" s="43">
        <v>-4166</v>
      </c>
      <c r="O60" s="43">
        <v>1403688</v>
      </c>
      <c r="P60" s="43">
        <v>-1079</v>
      </c>
      <c r="Q60" s="44" t="s">
        <v>435</v>
      </c>
      <c r="R60" s="45">
        <v>59360</v>
      </c>
      <c r="S60" s="45" t="s">
        <v>434</v>
      </c>
      <c r="T60" s="46"/>
    </row>
    <row r="61" spans="1:20" ht="15.75" hidden="1" x14ac:dyDescent="0.2">
      <c r="A61" s="20"/>
      <c r="B61" s="21"/>
      <c r="C61" s="21"/>
      <c r="D61" s="41" t="s">
        <v>467</v>
      </c>
      <c r="E61" s="42"/>
      <c r="F61" s="42"/>
      <c r="G61" s="42" t="s">
        <v>490</v>
      </c>
      <c r="H61" s="42" t="s">
        <v>490</v>
      </c>
      <c r="I61" s="42"/>
      <c r="J61" s="42"/>
      <c r="K61" s="43"/>
      <c r="L61" s="43"/>
      <c r="M61" s="43"/>
      <c r="N61" s="43"/>
      <c r="O61" s="43">
        <v>13207376</v>
      </c>
      <c r="P61" s="43">
        <v>1130278</v>
      </c>
      <c r="Q61" s="44">
        <v>93</v>
      </c>
      <c r="R61" s="45">
        <v>38260</v>
      </c>
      <c r="S61" s="45" t="s">
        <v>468</v>
      </c>
      <c r="T61" s="46"/>
    </row>
    <row r="62" spans="1:20" ht="15.75" hidden="1" x14ac:dyDescent="0.2">
      <c r="A62" s="20"/>
      <c r="B62" s="21"/>
      <c r="C62" s="21"/>
      <c r="D62" s="47" t="s">
        <v>187</v>
      </c>
      <c r="E62" s="48" t="s">
        <v>490</v>
      </c>
      <c r="F62" s="42" t="s">
        <v>490</v>
      </c>
      <c r="G62" s="48"/>
      <c r="H62" s="48"/>
      <c r="I62" s="48"/>
      <c r="J62" s="48"/>
      <c r="K62" s="43"/>
      <c r="L62" s="43"/>
      <c r="M62" s="43">
        <v>10779520</v>
      </c>
      <c r="N62" s="43">
        <v>186996</v>
      </c>
      <c r="O62" s="43">
        <v>14961803</v>
      </c>
      <c r="P62" s="43">
        <v>316909</v>
      </c>
      <c r="Q62" s="44"/>
      <c r="R62" s="45">
        <v>36042</v>
      </c>
      <c r="S62" s="45" t="s">
        <v>188</v>
      </c>
      <c r="T62" s="46" t="s">
        <v>344</v>
      </c>
    </row>
    <row r="63" spans="1:20" ht="15.75" hidden="1" x14ac:dyDescent="0.2">
      <c r="A63" s="22"/>
      <c r="B63" s="21"/>
      <c r="C63" s="23"/>
      <c r="D63" s="47" t="s">
        <v>469</v>
      </c>
      <c r="E63" s="48"/>
      <c r="F63" s="48"/>
      <c r="G63" s="48" t="s">
        <v>490</v>
      </c>
      <c r="H63" s="48" t="s">
        <v>490</v>
      </c>
      <c r="I63" s="48"/>
      <c r="J63" s="48"/>
      <c r="K63" s="54"/>
      <c r="L63" s="54"/>
      <c r="M63" s="54">
        <v>5008328</v>
      </c>
      <c r="N63" s="54"/>
      <c r="O63" s="54">
        <v>5050000</v>
      </c>
      <c r="P63" s="54"/>
      <c r="Q63" s="55">
        <v>70</v>
      </c>
      <c r="R63" s="57">
        <v>84513</v>
      </c>
      <c r="S63" s="57" t="s">
        <v>470</v>
      </c>
      <c r="T63" s="58" t="s">
        <v>365</v>
      </c>
    </row>
    <row r="64" spans="1:20" ht="15.75" hidden="1" x14ac:dyDescent="0.2">
      <c r="A64" s="20"/>
      <c r="B64" s="21"/>
      <c r="C64" s="21"/>
      <c r="D64" s="47" t="s">
        <v>450</v>
      </c>
      <c r="E64" s="48"/>
      <c r="F64" s="42"/>
      <c r="G64" s="42"/>
      <c r="H64" s="42" t="s">
        <v>490</v>
      </c>
      <c r="I64" s="42"/>
      <c r="J64" s="42"/>
      <c r="K64" s="43"/>
      <c r="L64" s="43">
        <v>6749</v>
      </c>
      <c r="M64" s="43"/>
      <c r="N64" s="43"/>
      <c r="O64" s="43"/>
      <c r="P64" s="43"/>
      <c r="Q64" s="44">
        <v>20</v>
      </c>
      <c r="R64" s="45">
        <v>33490</v>
      </c>
      <c r="S64" s="45" t="s">
        <v>451</v>
      </c>
      <c r="T64" s="46"/>
    </row>
    <row r="65" spans="1:20" ht="15.75" hidden="1" x14ac:dyDescent="0.2">
      <c r="A65" s="20"/>
      <c r="B65" s="21"/>
      <c r="C65" s="21"/>
      <c r="D65" s="41" t="s">
        <v>376</v>
      </c>
      <c r="E65" s="42"/>
      <c r="F65" s="42"/>
      <c r="G65" s="42"/>
      <c r="H65" s="42" t="s">
        <v>490</v>
      </c>
      <c r="I65" s="42"/>
      <c r="J65" s="42"/>
      <c r="K65" s="43">
        <v>7095502</v>
      </c>
      <c r="L65" s="43">
        <v>89764</v>
      </c>
      <c r="M65" s="43">
        <v>8315231</v>
      </c>
      <c r="N65" s="43">
        <v>120434</v>
      </c>
      <c r="O65" s="43">
        <v>8705684</v>
      </c>
      <c r="P65" s="43">
        <v>302990</v>
      </c>
      <c r="Q65" s="44" t="s">
        <v>113</v>
      </c>
      <c r="R65" s="45">
        <v>40800</v>
      </c>
      <c r="S65" s="45" t="s">
        <v>377</v>
      </c>
      <c r="T65" s="46"/>
    </row>
    <row r="66" spans="1:20" ht="15.75" hidden="1" x14ac:dyDescent="0.2">
      <c r="A66" s="20"/>
      <c r="B66" s="21"/>
      <c r="C66" s="21"/>
      <c r="D66" s="41" t="s">
        <v>471</v>
      </c>
      <c r="E66" s="42" t="s">
        <v>490</v>
      </c>
      <c r="F66" s="42" t="s">
        <v>490</v>
      </c>
      <c r="G66" s="42"/>
      <c r="H66" s="42"/>
      <c r="I66" s="42"/>
      <c r="J66" s="42"/>
      <c r="K66" s="43">
        <v>8817000</v>
      </c>
      <c r="L66" s="43">
        <v>1048000</v>
      </c>
      <c r="M66" s="43">
        <v>9116056</v>
      </c>
      <c r="N66" s="43">
        <v>482178</v>
      </c>
      <c r="O66" s="43"/>
      <c r="P66" s="43"/>
      <c r="Q66" s="44" t="s">
        <v>108</v>
      </c>
      <c r="R66" s="45">
        <v>86170</v>
      </c>
      <c r="S66" s="45" t="s">
        <v>472</v>
      </c>
      <c r="T66" s="46"/>
    </row>
    <row r="67" spans="1:20" ht="15.75" hidden="1" x14ac:dyDescent="0.2">
      <c r="A67" s="20"/>
      <c r="B67" s="21"/>
      <c r="C67" s="21"/>
      <c r="D67" s="47" t="s">
        <v>446</v>
      </c>
      <c r="E67" s="48"/>
      <c r="F67" s="42"/>
      <c r="G67" s="42"/>
      <c r="H67" s="42" t="s">
        <v>490</v>
      </c>
      <c r="I67" s="42"/>
      <c r="J67" s="42"/>
      <c r="K67" s="43"/>
      <c r="L67" s="43"/>
      <c r="M67" s="43">
        <v>2445147</v>
      </c>
      <c r="N67" s="43">
        <v>1332</v>
      </c>
      <c r="O67" s="43">
        <v>2827638</v>
      </c>
      <c r="P67" s="43">
        <v>31198</v>
      </c>
      <c r="Q67" s="44"/>
      <c r="R67" s="45">
        <v>50500</v>
      </c>
      <c r="S67" s="45" t="s">
        <v>447</v>
      </c>
      <c r="T67" s="46"/>
    </row>
    <row r="68" spans="1:20" ht="15.75" hidden="1" x14ac:dyDescent="0.2">
      <c r="A68" s="20"/>
      <c r="B68" s="21"/>
      <c r="C68" s="21"/>
      <c r="D68" s="47" t="s">
        <v>407</v>
      </c>
      <c r="E68" s="48"/>
      <c r="F68" s="42" t="s">
        <v>490</v>
      </c>
      <c r="G68" s="42"/>
      <c r="H68" s="42"/>
      <c r="I68" s="42"/>
      <c r="J68" s="42"/>
      <c r="K68" s="43"/>
      <c r="L68" s="43"/>
      <c r="M68" s="43"/>
      <c r="N68" s="43"/>
      <c r="O68" s="43"/>
      <c r="P68" s="43"/>
      <c r="Q68" s="44"/>
      <c r="R68" s="45"/>
      <c r="S68" s="45" t="s">
        <v>408</v>
      </c>
      <c r="T68" s="46" t="s">
        <v>326</v>
      </c>
    </row>
    <row r="69" spans="1:20" ht="15.75" hidden="1" x14ac:dyDescent="0.2">
      <c r="A69" s="20" t="s">
        <v>511</v>
      </c>
      <c r="B69" s="21"/>
      <c r="C69" s="21"/>
      <c r="D69" s="47" t="s">
        <v>510</v>
      </c>
      <c r="E69" s="48"/>
      <c r="F69" s="42"/>
      <c r="G69" s="42" t="s">
        <v>490</v>
      </c>
      <c r="H69" s="42"/>
      <c r="I69" s="42"/>
      <c r="J69" s="42"/>
      <c r="K69" s="43">
        <v>1653759</v>
      </c>
      <c r="L69" s="43">
        <v>-193600</v>
      </c>
      <c r="M69" s="43">
        <v>1682342</v>
      </c>
      <c r="N69" s="43">
        <v>-49106</v>
      </c>
      <c r="O69" s="43">
        <v>1971291</v>
      </c>
      <c r="P69" s="43">
        <v>2414</v>
      </c>
      <c r="Q69" s="44">
        <v>14</v>
      </c>
      <c r="R69" s="45">
        <v>62310</v>
      </c>
      <c r="S69" s="45" t="s">
        <v>1</v>
      </c>
      <c r="T69" s="46"/>
    </row>
    <row r="70" spans="1:20" ht="15.75" hidden="1" x14ac:dyDescent="0.2">
      <c r="A70" s="20"/>
      <c r="B70" s="21"/>
      <c r="C70" s="21"/>
      <c r="D70" s="47" t="s">
        <v>409</v>
      </c>
      <c r="E70" s="48" t="s">
        <v>490</v>
      </c>
      <c r="F70" s="42" t="s">
        <v>490</v>
      </c>
      <c r="G70" s="42"/>
      <c r="H70" s="42"/>
      <c r="I70" s="42"/>
      <c r="J70" s="42"/>
      <c r="K70" s="43">
        <v>3043045</v>
      </c>
      <c r="L70" s="43">
        <v>-73910</v>
      </c>
      <c r="M70" s="43">
        <v>2776517</v>
      </c>
      <c r="N70" s="43">
        <v>-66906</v>
      </c>
      <c r="O70" s="43">
        <v>4009759</v>
      </c>
      <c r="P70" s="43">
        <v>-46853</v>
      </c>
      <c r="Q70" s="44">
        <v>14</v>
      </c>
      <c r="R70" s="45">
        <v>25018</v>
      </c>
      <c r="S70" s="45" t="s">
        <v>410</v>
      </c>
      <c r="T70" s="46" t="s">
        <v>344</v>
      </c>
    </row>
    <row r="71" spans="1:20" ht="15.75" hidden="1" x14ac:dyDescent="0.2">
      <c r="A71" s="20"/>
      <c r="B71" s="21"/>
      <c r="C71" s="21"/>
      <c r="D71" s="47" t="s">
        <v>324</v>
      </c>
      <c r="E71" s="48" t="s">
        <v>490</v>
      </c>
      <c r="F71" s="42" t="s">
        <v>490</v>
      </c>
      <c r="G71" s="42"/>
      <c r="H71" s="42"/>
      <c r="I71" s="42"/>
      <c r="J71" s="42"/>
      <c r="K71" s="43"/>
      <c r="L71" s="43"/>
      <c r="M71" s="43"/>
      <c r="N71" s="43"/>
      <c r="O71" s="43"/>
      <c r="P71" s="43"/>
      <c r="Q71" s="44"/>
      <c r="R71" s="45">
        <v>45801</v>
      </c>
      <c r="S71" s="45" t="s">
        <v>325</v>
      </c>
      <c r="T71" s="46"/>
    </row>
    <row r="72" spans="1:20" ht="15.75" hidden="1" x14ac:dyDescent="0.2">
      <c r="A72" s="20" t="s">
        <v>508</v>
      </c>
      <c r="B72" s="21"/>
      <c r="C72" s="21"/>
      <c r="D72" s="47" t="s">
        <v>514</v>
      </c>
      <c r="E72" s="48" t="s">
        <v>490</v>
      </c>
      <c r="F72" s="42" t="s">
        <v>490</v>
      </c>
      <c r="G72" s="42" t="s">
        <v>490</v>
      </c>
      <c r="H72" s="42"/>
      <c r="I72" s="42"/>
      <c r="J72" s="42"/>
      <c r="K72" s="43">
        <v>15036000</v>
      </c>
      <c r="L72" s="43">
        <v>197326</v>
      </c>
      <c r="M72" s="43">
        <v>15070000</v>
      </c>
      <c r="N72" s="43">
        <v>411384</v>
      </c>
      <c r="O72" s="43">
        <v>16007000</v>
      </c>
      <c r="P72" s="43">
        <v>569692</v>
      </c>
      <c r="Q72" s="44">
        <v>102</v>
      </c>
      <c r="R72" s="49">
        <v>35590</v>
      </c>
      <c r="S72" s="45" t="s">
        <v>515</v>
      </c>
      <c r="T72" s="46"/>
    </row>
    <row r="73" spans="1:20" ht="15.75" hidden="1" x14ac:dyDescent="0.2">
      <c r="A73" s="20"/>
      <c r="B73" s="21"/>
      <c r="C73" s="21"/>
      <c r="D73" s="47" t="s">
        <v>253</v>
      </c>
      <c r="E73" s="48"/>
      <c r="F73" s="42" t="s">
        <v>490</v>
      </c>
      <c r="G73" s="42"/>
      <c r="H73" s="42"/>
      <c r="I73" s="42"/>
      <c r="J73" s="42"/>
      <c r="K73" s="43"/>
      <c r="L73" s="43"/>
      <c r="M73" s="43"/>
      <c r="N73" s="43"/>
      <c r="O73" s="43"/>
      <c r="P73" s="43"/>
      <c r="Q73" s="44"/>
      <c r="R73" s="45"/>
      <c r="S73" s="45"/>
      <c r="T73" s="46"/>
    </row>
    <row r="74" spans="1:20" ht="15.75" hidden="1" x14ac:dyDescent="0.2">
      <c r="A74" s="22"/>
      <c r="B74" s="21"/>
      <c r="C74" s="23"/>
      <c r="D74" s="47" t="s">
        <v>480</v>
      </c>
      <c r="E74" s="48" t="s">
        <v>490</v>
      </c>
      <c r="F74" s="48" t="s">
        <v>490</v>
      </c>
      <c r="G74" s="48" t="s">
        <v>490</v>
      </c>
      <c r="H74" s="48" t="s">
        <v>490</v>
      </c>
      <c r="I74" s="48"/>
      <c r="J74" s="48"/>
      <c r="K74" s="54"/>
      <c r="L74" s="54"/>
      <c r="M74" s="54"/>
      <c r="N74" s="54"/>
      <c r="O74" s="54"/>
      <c r="P74" s="54"/>
      <c r="Q74" s="55"/>
      <c r="R74" s="57">
        <v>17465</v>
      </c>
      <c r="S74" s="57" t="s">
        <v>481</v>
      </c>
      <c r="T74" s="58" t="s">
        <v>400</v>
      </c>
    </row>
    <row r="75" spans="1:20" ht="15.75" hidden="1" x14ac:dyDescent="0.2">
      <c r="A75" s="20"/>
      <c r="B75" s="21"/>
      <c r="C75" s="21"/>
      <c r="D75" s="47" t="s">
        <v>411</v>
      </c>
      <c r="E75" s="48" t="s">
        <v>490</v>
      </c>
      <c r="F75" s="42"/>
      <c r="G75" s="42"/>
      <c r="H75" s="42"/>
      <c r="I75" s="42"/>
      <c r="J75" s="42"/>
      <c r="K75" s="43">
        <v>7096045</v>
      </c>
      <c r="L75" s="43">
        <v>-75947</v>
      </c>
      <c r="M75" s="43">
        <v>7449070</v>
      </c>
      <c r="N75" s="43">
        <v>34855</v>
      </c>
      <c r="O75" s="52"/>
      <c r="P75" s="52"/>
      <c r="Q75" s="44">
        <v>12</v>
      </c>
      <c r="R75" s="45">
        <v>35120</v>
      </c>
      <c r="S75" s="45" t="s">
        <v>412</v>
      </c>
      <c r="T75" s="46"/>
    </row>
    <row r="76" spans="1:20" ht="15.75" hidden="1" x14ac:dyDescent="0.2">
      <c r="A76" s="51" t="s">
        <v>337</v>
      </c>
      <c r="B76" s="21"/>
      <c r="C76" s="21"/>
      <c r="D76" s="47" t="s">
        <v>337</v>
      </c>
      <c r="E76" s="48" t="s">
        <v>490</v>
      </c>
      <c r="F76" s="42" t="s">
        <v>490</v>
      </c>
      <c r="G76" s="42"/>
      <c r="H76" s="42"/>
      <c r="I76" s="42"/>
      <c r="J76" s="42"/>
      <c r="K76" s="43">
        <v>33751000</v>
      </c>
      <c r="L76" s="43">
        <v>1396000</v>
      </c>
      <c r="M76" s="43">
        <v>36641000</v>
      </c>
      <c r="N76" s="43">
        <v>2064000</v>
      </c>
      <c r="O76" s="52"/>
      <c r="P76" s="52"/>
      <c r="Q76" s="44">
        <v>172</v>
      </c>
      <c r="R76" s="45">
        <v>85260</v>
      </c>
      <c r="S76" s="45" t="s">
        <v>291</v>
      </c>
      <c r="T76" s="46"/>
    </row>
    <row r="77" spans="1:20" ht="15.75" hidden="1" x14ac:dyDescent="0.2">
      <c r="A77" s="20"/>
      <c r="B77" s="21"/>
      <c r="C77" s="21"/>
      <c r="D77" s="41" t="s">
        <v>482</v>
      </c>
      <c r="E77" s="42"/>
      <c r="F77" s="42"/>
      <c r="G77" s="42" t="s">
        <v>490</v>
      </c>
      <c r="H77" s="42"/>
      <c r="I77" s="42"/>
      <c r="J77" s="42"/>
      <c r="K77" s="43"/>
      <c r="L77" s="43"/>
      <c r="M77" s="43"/>
      <c r="N77" s="43"/>
      <c r="O77" s="43"/>
      <c r="P77" s="43"/>
      <c r="Q77" s="44"/>
      <c r="R77" s="45">
        <v>49424</v>
      </c>
      <c r="S77" s="45" t="s">
        <v>483</v>
      </c>
      <c r="T77" s="46" t="s">
        <v>365</v>
      </c>
    </row>
    <row r="78" spans="1:20" ht="15.75" hidden="1" x14ac:dyDescent="0.2">
      <c r="A78" s="20"/>
      <c r="B78" s="21"/>
      <c r="C78" s="21"/>
      <c r="D78" s="47" t="s">
        <v>382</v>
      </c>
      <c r="E78" s="48"/>
      <c r="F78" s="42"/>
      <c r="G78" s="42"/>
      <c r="H78" s="42" t="s">
        <v>490</v>
      </c>
      <c r="I78" s="42"/>
      <c r="J78" s="42"/>
      <c r="K78" s="43"/>
      <c r="L78" s="43"/>
      <c r="M78" s="43">
        <v>569818</v>
      </c>
      <c r="N78" s="43">
        <v>-14941</v>
      </c>
      <c r="O78" s="43">
        <v>523310</v>
      </c>
      <c r="P78" s="43">
        <v>-28022</v>
      </c>
      <c r="Q78" s="44" t="s">
        <v>112</v>
      </c>
      <c r="R78" s="45">
        <v>40700</v>
      </c>
      <c r="S78" s="45" t="s">
        <v>383</v>
      </c>
      <c r="T78" s="46"/>
    </row>
    <row r="79" spans="1:20" ht="15.75" hidden="1" x14ac:dyDescent="0.2">
      <c r="A79" s="20"/>
      <c r="B79" s="21"/>
      <c r="C79" s="21"/>
      <c r="D79" s="47" t="s">
        <v>191</v>
      </c>
      <c r="E79" s="48"/>
      <c r="F79" s="42"/>
      <c r="G79" s="42"/>
      <c r="H79" s="42" t="s">
        <v>490</v>
      </c>
      <c r="I79" s="42"/>
      <c r="J79" s="42"/>
      <c r="K79" s="43">
        <v>2719906</v>
      </c>
      <c r="L79" s="43">
        <v>12172</v>
      </c>
      <c r="M79" s="43">
        <v>3335000</v>
      </c>
      <c r="N79" s="43">
        <v>-676000</v>
      </c>
      <c r="O79" s="43"/>
      <c r="P79" s="43"/>
      <c r="Q79" s="44"/>
      <c r="R79" s="45">
        <v>28800</v>
      </c>
      <c r="S79" s="45" t="s">
        <v>192</v>
      </c>
      <c r="T79" s="46"/>
    </row>
    <row r="80" spans="1:20" ht="15.75" hidden="1" x14ac:dyDescent="0.2">
      <c r="A80" s="20"/>
      <c r="B80" s="21"/>
      <c r="C80" s="21"/>
      <c r="D80" s="47" t="s">
        <v>449</v>
      </c>
      <c r="E80" s="48"/>
      <c r="F80" s="42"/>
      <c r="G80" s="42"/>
      <c r="H80" s="42" t="s">
        <v>490</v>
      </c>
      <c r="I80" s="42"/>
      <c r="J80" s="42"/>
      <c r="K80" s="43">
        <v>1092897</v>
      </c>
      <c r="L80" s="43">
        <v>-48870</v>
      </c>
      <c r="M80" s="43">
        <v>1026602</v>
      </c>
      <c r="N80" s="43">
        <v>76713</v>
      </c>
      <c r="O80" s="43">
        <v>1166735</v>
      </c>
      <c r="P80" s="43">
        <v>43848</v>
      </c>
      <c r="Q80" s="44">
        <v>9</v>
      </c>
      <c r="R80" s="45">
        <v>64420</v>
      </c>
      <c r="S80" s="45" t="s">
        <v>448</v>
      </c>
      <c r="T80" s="46"/>
    </row>
    <row r="81" spans="1:20" ht="15.75" hidden="1" x14ac:dyDescent="0.2">
      <c r="A81" s="20"/>
      <c r="B81" s="21"/>
      <c r="C81" s="21"/>
      <c r="D81" s="41" t="s">
        <v>484</v>
      </c>
      <c r="E81" s="42"/>
      <c r="F81" s="42"/>
      <c r="G81" s="42" t="s">
        <v>490</v>
      </c>
      <c r="H81" s="42" t="s">
        <v>490</v>
      </c>
      <c r="I81" s="42"/>
      <c r="J81" s="42"/>
      <c r="K81" s="43">
        <v>10084000</v>
      </c>
      <c r="L81" s="43">
        <v>-2851000</v>
      </c>
      <c r="M81" s="43" t="s">
        <v>126</v>
      </c>
      <c r="N81" s="65" t="s">
        <v>336</v>
      </c>
      <c r="O81" s="43"/>
      <c r="P81" s="43"/>
      <c r="Q81" s="44"/>
      <c r="R81" s="45">
        <v>27330</v>
      </c>
      <c r="S81" s="45" t="s">
        <v>485</v>
      </c>
      <c r="T81" s="46"/>
    </row>
    <row r="82" spans="1:20" ht="15.75" hidden="1" x14ac:dyDescent="0.2">
      <c r="A82" s="20" t="s">
        <v>511</v>
      </c>
      <c r="B82" s="23"/>
      <c r="C82" s="21"/>
      <c r="D82" s="41" t="s">
        <v>0</v>
      </c>
      <c r="E82" s="42"/>
      <c r="F82" s="42"/>
      <c r="G82" s="42" t="s">
        <v>490</v>
      </c>
      <c r="H82" s="42" t="s">
        <v>490</v>
      </c>
      <c r="I82" s="42"/>
      <c r="J82" s="42"/>
      <c r="K82" s="43">
        <v>5513051</v>
      </c>
      <c r="L82" s="43">
        <v>67734</v>
      </c>
      <c r="M82" s="43">
        <v>5968214</v>
      </c>
      <c r="N82" s="43">
        <v>47019</v>
      </c>
      <c r="O82" s="43">
        <v>6460009</v>
      </c>
      <c r="P82" s="43">
        <v>3552</v>
      </c>
      <c r="Q82" s="44">
        <v>41</v>
      </c>
      <c r="R82" s="45">
        <v>62310</v>
      </c>
      <c r="S82" s="45" t="s">
        <v>1</v>
      </c>
      <c r="T82" s="46"/>
    </row>
    <row r="83" spans="1:20" ht="15.75" hidden="1" x14ac:dyDescent="0.2">
      <c r="A83" s="20"/>
      <c r="B83" s="21"/>
      <c r="C83" s="21"/>
      <c r="D83" s="47" t="s">
        <v>193</v>
      </c>
      <c r="E83" s="48"/>
      <c r="F83" s="42"/>
      <c r="G83" s="42"/>
      <c r="H83" s="42"/>
      <c r="I83" s="42"/>
      <c r="J83" s="42"/>
      <c r="K83" s="43"/>
      <c r="L83" s="43"/>
      <c r="M83" s="43"/>
      <c r="N83" s="43"/>
      <c r="O83" s="43"/>
      <c r="P83" s="43"/>
      <c r="Q83" s="44"/>
      <c r="R83" s="45">
        <v>85500</v>
      </c>
      <c r="S83" s="45" t="s">
        <v>194</v>
      </c>
      <c r="T83" s="46"/>
    </row>
    <row r="84" spans="1:20" ht="15.75" hidden="1" x14ac:dyDescent="0.2">
      <c r="A84" s="20"/>
      <c r="B84" s="21"/>
      <c r="C84" s="21"/>
      <c r="D84" s="47" t="s">
        <v>195</v>
      </c>
      <c r="E84" s="48" t="s">
        <v>490</v>
      </c>
      <c r="F84" s="42" t="s">
        <v>490</v>
      </c>
      <c r="G84" s="42"/>
      <c r="H84" s="42"/>
      <c r="I84" s="42"/>
      <c r="J84" s="42"/>
      <c r="K84" s="43">
        <v>19341154</v>
      </c>
      <c r="L84" s="43">
        <v>326779</v>
      </c>
      <c r="M84" s="43">
        <v>19664508</v>
      </c>
      <c r="N84" s="43">
        <v>393142</v>
      </c>
      <c r="O84" s="52"/>
      <c r="P84" s="43"/>
      <c r="Q84" s="44">
        <v>178</v>
      </c>
      <c r="R84" s="45">
        <v>85130</v>
      </c>
      <c r="S84" s="45" t="s">
        <v>196</v>
      </c>
      <c r="T84" s="46"/>
    </row>
    <row r="85" spans="1:20" ht="15.75" hidden="1" x14ac:dyDescent="0.2">
      <c r="A85" s="20"/>
      <c r="B85" s="21"/>
      <c r="C85" s="21"/>
      <c r="D85" s="47" t="s">
        <v>413</v>
      </c>
      <c r="E85" s="48"/>
      <c r="F85" s="42" t="s">
        <v>490</v>
      </c>
      <c r="G85" s="42"/>
      <c r="H85" s="42"/>
      <c r="I85" s="42"/>
      <c r="J85" s="42"/>
      <c r="K85" s="43">
        <v>5462908</v>
      </c>
      <c r="L85" s="43">
        <v>99575</v>
      </c>
      <c r="M85" s="43">
        <v>5106347</v>
      </c>
      <c r="N85" s="43">
        <v>-22303</v>
      </c>
      <c r="O85" s="43">
        <v>4313856</v>
      </c>
      <c r="P85" s="43">
        <v>3487</v>
      </c>
      <c r="Q85" s="44">
        <v>23</v>
      </c>
      <c r="R85" s="45">
        <v>25010</v>
      </c>
      <c r="S85" s="45" t="s">
        <v>414</v>
      </c>
      <c r="T85" s="46" t="s">
        <v>344</v>
      </c>
    </row>
    <row r="86" spans="1:20" ht="15.75" hidden="1" x14ac:dyDescent="0.2">
      <c r="A86" s="20" t="s">
        <v>507</v>
      </c>
      <c r="B86" s="21"/>
      <c r="C86" s="21"/>
      <c r="D86" s="47" t="s">
        <v>242</v>
      </c>
      <c r="E86" s="48"/>
      <c r="F86" s="42"/>
      <c r="G86" s="42" t="s">
        <v>490</v>
      </c>
      <c r="H86" s="42" t="s">
        <v>490</v>
      </c>
      <c r="I86" s="42"/>
      <c r="J86" s="42"/>
      <c r="K86" s="43"/>
      <c r="L86" s="43"/>
      <c r="M86" s="43">
        <v>3421474</v>
      </c>
      <c r="N86" s="43">
        <v>76705</v>
      </c>
      <c r="O86" s="43">
        <v>4648497</v>
      </c>
      <c r="P86" s="43">
        <v>199712</v>
      </c>
      <c r="Q86" s="44">
        <v>44</v>
      </c>
      <c r="R86" s="49" t="s">
        <v>335</v>
      </c>
      <c r="S86" s="45" t="s">
        <v>466</v>
      </c>
      <c r="T86" s="46"/>
    </row>
    <row r="87" spans="1:20" ht="15.75" hidden="1" x14ac:dyDescent="0.2">
      <c r="A87" s="20"/>
      <c r="B87" s="21"/>
      <c r="C87" s="21"/>
      <c r="D87" s="41" t="s">
        <v>2</v>
      </c>
      <c r="E87" s="42"/>
      <c r="F87" s="42"/>
      <c r="G87" s="42"/>
      <c r="H87" s="42"/>
      <c r="I87" s="42" t="s">
        <v>490</v>
      </c>
      <c r="J87" s="42"/>
      <c r="K87" s="43">
        <v>9620229</v>
      </c>
      <c r="L87" s="43">
        <v>8161</v>
      </c>
      <c r="M87" s="43">
        <v>9355441</v>
      </c>
      <c r="N87" s="43">
        <v>-324201</v>
      </c>
      <c r="O87" s="43"/>
      <c r="P87" s="43"/>
      <c r="Q87" s="44">
        <v>68</v>
      </c>
      <c r="R87" s="45">
        <v>53940</v>
      </c>
      <c r="S87" s="45" t="s">
        <v>3</v>
      </c>
      <c r="T87" s="46"/>
    </row>
    <row r="88" spans="1:20" ht="15.75" hidden="1" x14ac:dyDescent="0.2">
      <c r="A88" s="20"/>
      <c r="B88" s="21" t="s">
        <v>512</v>
      </c>
      <c r="C88" s="21"/>
      <c r="D88" s="47" t="s">
        <v>415</v>
      </c>
      <c r="E88" s="48" t="s">
        <v>490</v>
      </c>
      <c r="F88" s="42"/>
      <c r="G88" s="42"/>
      <c r="H88" s="42"/>
      <c r="I88" s="42"/>
      <c r="J88" s="42"/>
      <c r="K88" s="43">
        <v>12450832</v>
      </c>
      <c r="L88" s="43"/>
      <c r="M88" s="43">
        <v>14512948</v>
      </c>
      <c r="N88" s="43"/>
      <c r="O88" s="43">
        <v>18799528</v>
      </c>
      <c r="P88" s="43"/>
      <c r="Q88" s="44">
        <v>83</v>
      </c>
      <c r="R88" s="45">
        <v>84529</v>
      </c>
      <c r="S88" s="45" t="s">
        <v>416</v>
      </c>
      <c r="T88" s="46" t="s">
        <v>365</v>
      </c>
    </row>
    <row r="89" spans="1:20" ht="15.75" hidden="1" x14ac:dyDescent="0.2">
      <c r="A89" s="20"/>
      <c r="B89" s="21"/>
      <c r="C89" s="21"/>
      <c r="D89" s="47" t="s">
        <v>417</v>
      </c>
      <c r="E89" s="48" t="s">
        <v>490</v>
      </c>
      <c r="F89" s="42"/>
      <c r="G89" s="42"/>
      <c r="H89" s="42"/>
      <c r="I89" s="42"/>
      <c r="J89" s="42"/>
      <c r="K89" s="43"/>
      <c r="L89" s="43"/>
      <c r="M89" s="43">
        <v>1058646</v>
      </c>
      <c r="N89" s="43">
        <v>37842</v>
      </c>
      <c r="O89" s="43">
        <v>1608655</v>
      </c>
      <c r="P89" s="43">
        <v>-99316</v>
      </c>
      <c r="Q89" s="44">
        <v>3</v>
      </c>
      <c r="R89" s="45">
        <v>76240</v>
      </c>
      <c r="S89" s="45" t="s">
        <v>418</v>
      </c>
      <c r="T89" s="46"/>
    </row>
    <row r="90" spans="1:20" ht="15.75" hidden="1" x14ac:dyDescent="0.2">
      <c r="A90" s="20"/>
      <c r="B90" s="21"/>
      <c r="C90" s="21"/>
      <c r="D90" s="41" t="s">
        <v>4</v>
      </c>
      <c r="E90" s="42"/>
      <c r="F90" s="42"/>
      <c r="G90" s="42" t="s">
        <v>490</v>
      </c>
      <c r="H90" s="42"/>
      <c r="I90" s="42" t="s">
        <v>490</v>
      </c>
      <c r="J90" s="42"/>
      <c r="K90" s="43">
        <v>166140</v>
      </c>
      <c r="L90" s="43">
        <v>-540170</v>
      </c>
      <c r="M90" s="43">
        <v>11046327</v>
      </c>
      <c r="N90" s="43">
        <v>53128</v>
      </c>
      <c r="O90" s="43">
        <v>10203416</v>
      </c>
      <c r="P90" s="43">
        <v>-543712</v>
      </c>
      <c r="Q90" s="44" t="s">
        <v>109</v>
      </c>
      <c r="R90" s="45">
        <v>25510</v>
      </c>
      <c r="S90" s="45" t="s">
        <v>5</v>
      </c>
      <c r="T90" s="46"/>
    </row>
    <row r="91" spans="1:20" ht="15.75" hidden="1" x14ac:dyDescent="0.2">
      <c r="A91" s="20"/>
      <c r="B91" s="21"/>
      <c r="C91" s="21"/>
      <c r="D91" s="47" t="s">
        <v>419</v>
      </c>
      <c r="E91" s="48" t="s">
        <v>490</v>
      </c>
      <c r="F91" s="42" t="s">
        <v>490</v>
      </c>
      <c r="G91" s="42"/>
      <c r="H91" s="42"/>
      <c r="I91" s="42"/>
      <c r="J91" s="42"/>
      <c r="K91" s="43">
        <v>4074693</v>
      </c>
      <c r="L91" s="43">
        <v>-231924</v>
      </c>
      <c r="M91" s="43">
        <v>4263404</v>
      </c>
      <c r="N91" s="43">
        <v>-169814</v>
      </c>
      <c r="O91" s="43">
        <v>4237915</v>
      </c>
      <c r="P91" s="43">
        <v>-113317</v>
      </c>
      <c r="Q91" s="44">
        <v>20</v>
      </c>
      <c r="R91" s="45">
        <v>46040</v>
      </c>
      <c r="S91" s="45" t="s">
        <v>420</v>
      </c>
      <c r="T91" s="46" t="s">
        <v>344</v>
      </c>
    </row>
    <row r="92" spans="1:20" ht="15.75" hidden="1" x14ac:dyDescent="0.2">
      <c r="A92" s="20"/>
      <c r="B92" s="21"/>
      <c r="C92" s="21"/>
      <c r="D92" s="41" t="s">
        <v>6</v>
      </c>
      <c r="E92" s="42"/>
      <c r="F92" s="42"/>
      <c r="G92" s="42" t="s">
        <v>490</v>
      </c>
      <c r="H92" s="42" t="s">
        <v>490</v>
      </c>
      <c r="I92" s="42" t="s">
        <v>490</v>
      </c>
      <c r="J92" s="42"/>
      <c r="K92" s="43">
        <v>8300000</v>
      </c>
      <c r="L92" s="43"/>
      <c r="M92" s="43">
        <v>8350000</v>
      </c>
      <c r="N92" s="43"/>
      <c r="O92" s="43">
        <v>8400000</v>
      </c>
      <c r="P92" s="43"/>
      <c r="Q92" s="44">
        <v>50</v>
      </c>
      <c r="R92" s="45">
        <v>77652</v>
      </c>
      <c r="S92" s="45" t="s">
        <v>7</v>
      </c>
      <c r="T92" s="46" t="s">
        <v>365</v>
      </c>
    </row>
    <row r="93" spans="1:20" ht="15.75" hidden="1" x14ac:dyDescent="0.2">
      <c r="A93" s="20"/>
      <c r="B93" s="21"/>
      <c r="C93" s="21"/>
      <c r="D93" s="47" t="s">
        <v>452</v>
      </c>
      <c r="E93" s="48"/>
      <c r="F93" s="42"/>
      <c r="G93" s="42" t="s">
        <v>490</v>
      </c>
      <c r="H93" s="42" t="s">
        <v>490</v>
      </c>
      <c r="I93" s="42"/>
      <c r="J93" s="42"/>
      <c r="K93" s="43">
        <v>2910053</v>
      </c>
      <c r="L93" s="43">
        <v>45192</v>
      </c>
      <c r="M93" s="43">
        <v>3409528</v>
      </c>
      <c r="N93" s="43">
        <v>66108</v>
      </c>
      <c r="O93" s="43"/>
      <c r="P93" s="43"/>
      <c r="Q93" s="44" t="s">
        <v>454</v>
      </c>
      <c r="R93" s="45">
        <v>76210</v>
      </c>
      <c r="S93" s="45" t="s">
        <v>453</v>
      </c>
      <c r="T93" s="46"/>
    </row>
    <row r="94" spans="1:20" ht="15.75" hidden="1" x14ac:dyDescent="0.2">
      <c r="A94" s="20" t="s">
        <v>506</v>
      </c>
      <c r="B94" s="21"/>
      <c r="C94" s="21"/>
      <c r="D94" s="41" t="s">
        <v>390</v>
      </c>
      <c r="E94" s="42"/>
      <c r="F94" s="42" t="s">
        <v>490</v>
      </c>
      <c r="G94" s="42"/>
      <c r="H94" s="42"/>
      <c r="I94" s="42"/>
      <c r="J94" s="42"/>
      <c r="K94" s="43"/>
      <c r="L94" s="43"/>
      <c r="M94" s="43">
        <v>2688111</v>
      </c>
      <c r="N94" s="43">
        <v>31254</v>
      </c>
      <c r="O94" s="43">
        <v>4007853</v>
      </c>
      <c r="P94" s="43">
        <v>151917</v>
      </c>
      <c r="Q94" s="44">
        <v>32</v>
      </c>
      <c r="R94" s="45">
        <v>55120</v>
      </c>
      <c r="S94" s="45" t="s">
        <v>391</v>
      </c>
      <c r="T94" s="46"/>
    </row>
    <row r="95" spans="1:20" ht="15.75" hidden="1" x14ac:dyDescent="0.2">
      <c r="A95" s="20"/>
      <c r="B95" s="21"/>
      <c r="C95" s="21"/>
      <c r="D95" s="41" t="s">
        <v>8</v>
      </c>
      <c r="E95" s="42"/>
      <c r="F95" s="42"/>
      <c r="G95" s="42"/>
      <c r="H95" s="42"/>
      <c r="I95" s="42" t="s">
        <v>490</v>
      </c>
      <c r="J95" s="42"/>
      <c r="K95" s="43">
        <v>13816693</v>
      </c>
      <c r="L95" s="43">
        <v>41699</v>
      </c>
      <c r="M95" s="43">
        <v>12735572</v>
      </c>
      <c r="N95" s="43">
        <v>52257</v>
      </c>
      <c r="O95" s="43">
        <v>13806092</v>
      </c>
      <c r="P95" s="43">
        <v>-73328</v>
      </c>
      <c r="Q95" s="44" t="s">
        <v>110</v>
      </c>
      <c r="R95" s="45">
        <v>29490</v>
      </c>
      <c r="S95" s="45" t="s">
        <v>9</v>
      </c>
      <c r="T95" s="46"/>
    </row>
    <row r="96" spans="1:20" ht="15.75" hidden="1" x14ac:dyDescent="0.25">
      <c r="A96" s="20"/>
      <c r="B96" s="21"/>
      <c r="C96" s="21"/>
      <c r="D96" s="21" t="s">
        <v>500</v>
      </c>
      <c r="E96" s="59"/>
      <c r="F96" s="59"/>
      <c r="G96" s="59"/>
      <c r="H96" s="59" t="s">
        <v>490</v>
      </c>
      <c r="I96" s="59"/>
      <c r="J96" s="59"/>
      <c r="K96" s="61"/>
      <c r="L96" s="61"/>
      <c r="M96" s="61"/>
      <c r="N96" s="61"/>
      <c r="O96" s="61"/>
      <c r="P96" s="61"/>
      <c r="Q96" s="62"/>
      <c r="R96" s="81"/>
      <c r="S96" s="81"/>
      <c r="T96" s="63"/>
    </row>
    <row r="97" spans="1:20" ht="15.75" hidden="1" x14ac:dyDescent="0.2">
      <c r="A97" s="20"/>
      <c r="B97" s="21"/>
      <c r="C97" s="21"/>
      <c r="D97" s="47" t="s">
        <v>423</v>
      </c>
      <c r="E97" s="48" t="s">
        <v>490</v>
      </c>
      <c r="F97" s="42"/>
      <c r="G97" s="42"/>
      <c r="H97" s="42"/>
      <c r="I97" s="42"/>
      <c r="J97" s="42"/>
      <c r="K97" s="43"/>
      <c r="L97" s="43"/>
      <c r="M97" s="43">
        <v>5425686</v>
      </c>
      <c r="N97" s="43">
        <v>5021</v>
      </c>
      <c r="O97" s="43">
        <v>5790000</v>
      </c>
      <c r="P97" s="43"/>
      <c r="Q97" s="44">
        <v>10</v>
      </c>
      <c r="R97" s="45">
        <v>35440</v>
      </c>
      <c r="S97" s="45" t="s">
        <v>424</v>
      </c>
      <c r="T97" s="46"/>
    </row>
    <row r="98" spans="1:20" ht="15.75" hidden="1" x14ac:dyDescent="0.25">
      <c r="A98" s="24"/>
      <c r="B98" s="25"/>
      <c r="C98" s="25"/>
      <c r="D98" s="47" t="s">
        <v>300</v>
      </c>
      <c r="E98" s="48"/>
      <c r="F98" s="48"/>
      <c r="G98" s="48" t="s">
        <v>490</v>
      </c>
      <c r="H98" s="48" t="s">
        <v>490</v>
      </c>
      <c r="I98" s="48"/>
      <c r="J98" s="48"/>
      <c r="K98" s="54"/>
      <c r="L98" s="54"/>
      <c r="M98" s="54">
        <v>1259642</v>
      </c>
      <c r="N98" s="54">
        <v>259910</v>
      </c>
      <c r="O98" s="54">
        <v>1360646</v>
      </c>
      <c r="P98" s="54">
        <v>202871</v>
      </c>
      <c r="Q98" s="55"/>
      <c r="R98" s="57">
        <v>26400</v>
      </c>
      <c r="S98" s="57" t="s">
        <v>301</v>
      </c>
      <c r="T98" s="58"/>
    </row>
    <row r="99" spans="1:20" ht="15.75" hidden="1" x14ac:dyDescent="0.2">
      <c r="A99" s="22" t="s">
        <v>506</v>
      </c>
      <c r="B99" s="23"/>
      <c r="C99" s="23"/>
      <c r="D99" s="41" t="s">
        <v>266</v>
      </c>
      <c r="E99" s="42"/>
      <c r="F99" s="42"/>
      <c r="G99" s="42" t="s">
        <v>490</v>
      </c>
      <c r="H99" s="42" t="s">
        <v>490</v>
      </c>
      <c r="I99" s="42"/>
      <c r="J99" s="42"/>
      <c r="K99" s="43">
        <v>2966043</v>
      </c>
      <c r="L99" s="43">
        <v>120440</v>
      </c>
      <c r="M99" s="43">
        <v>3638485</v>
      </c>
      <c r="N99" s="43">
        <v>-11047</v>
      </c>
      <c r="O99" s="43"/>
      <c r="P99" s="43"/>
      <c r="Q99" s="44">
        <v>42</v>
      </c>
      <c r="R99" s="45">
        <v>81000</v>
      </c>
      <c r="S99" s="45" t="s">
        <v>267</v>
      </c>
      <c r="T99" s="46"/>
    </row>
    <row r="100" spans="1:20" ht="15.75" hidden="1" x14ac:dyDescent="0.25">
      <c r="A100" s="20"/>
      <c r="B100" s="21"/>
      <c r="C100" s="21"/>
      <c r="D100" s="21" t="s">
        <v>501</v>
      </c>
      <c r="E100" s="59"/>
      <c r="F100" s="59"/>
      <c r="G100" s="59"/>
      <c r="H100" s="59" t="s">
        <v>490</v>
      </c>
      <c r="I100" s="59"/>
      <c r="J100" s="59"/>
      <c r="K100" s="61"/>
      <c r="L100" s="61"/>
      <c r="M100" s="61"/>
      <c r="N100" s="61"/>
      <c r="O100" s="61"/>
      <c r="P100" s="61"/>
      <c r="Q100" s="62"/>
      <c r="R100" s="81"/>
      <c r="S100" s="81"/>
      <c r="T100" s="63"/>
    </row>
    <row r="101" spans="1:20" ht="15.75" hidden="1" x14ac:dyDescent="0.2">
      <c r="A101" s="20"/>
      <c r="B101" s="21"/>
      <c r="C101" s="21"/>
      <c r="D101" s="47" t="s">
        <v>425</v>
      </c>
      <c r="E101" s="48"/>
      <c r="F101" s="42"/>
      <c r="G101" s="42" t="s">
        <v>490</v>
      </c>
      <c r="H101" s="42" t="s">
        <v>490</v>
      </c>
      <c r="I101" s="42"/>
      <c r="J101" s="42"/>
      <c r="K101" s="43">
        <v>1353876</v>
      </c>
      <c r="L101" s="43">
        <v>114722</v>
      </c>
      <c r="M101" s="43">
        <v>1373894</v>
      </c>
      <c r="N101" s="43">
        <v>75859</v>
      </c>
      <c r="O101" s="43">
        <v>1391876</v>
      </c>
      <c r="P101" s="43">
        <v>83690</v>
      </c>
      <c r="Q101" s="44" t="s">
        <v>427</v>
      </c>
      <c r="R101" s="49" t="s">
        <v>332</v>
      </c>
      <c r="S101" s="45" t="s">
        <v>426</v>
      </c>
      <c r="T101" s="46"/>
    </row>
    <row r="102" spans="1:20" ht="15.75" hidden="1" x14ac:dyDescent="0.2">
      <c r="A102" s="20"/>
      <c r="B102" s="21"/>
      <c r="C102" s="21"/>
      <c r="D102" s="41" t="s">
        <v>302</v>
      </c>
      <c r="E102" s="42"/>
      <c r="F102" s="42"/>
      <c r="G102" s="42" t="s">
        <v>490</v>
      </c>
      <c r="H102" s="42"/>
      <c r="I102" s="42" t="s">
        <v>490</v>
      </c>
      <c r="J102" s="42"/>
      <c r="K102" s="43"/>
      <c r="L102" s="43"/>
      <c r="M102" s="43"/>
      <c r="N102" s="43"/>
      <c r="O102" s="43"/>
      <c r="P102" s="43"/>
      <c r="Q102" s="44"/>
      <c r="R102" s="45">
        <v>8850</v>
      </c>
      <c r="S102" s="45" t="s">
        <v>303</v>
      </c>
      <c r="T102" s="46" t="s">
        <v>347</v>
      </c>
    </row>
    <row r="103" spans="1:20" ht="15.75" hidden="1" x14ac:dyDescent="0.2">
      <c r="A103" s="20"/>
      <c r="B103" s="21"/>
      <c r="C103" s="21"/>
      <c r="D103" s="47" t="s">
        <v>457</v>
      </c>
      <c r="E103" s="48" t="s">
        <v>490</v>
      </c>
      <c r="F103" s="48"/>
      <c r="G103" s="48"/>
      <c r="H103" s="48"/>
      <c r="I103" s="48"/>
      <c r="J103" s="48"/>
      <c r="K103" s="43"/>
      <c r="L103" s="43"/>
      <c r="M103" s="43"/>
      <c r="N103" s="43"/>
      <c r="O103" s="43"/>
      <c r="P103" s="43"/>
      <c r="Q103" s="44"/>
      <c r="R103" s="45">
        <v>35470</v>
      </c>
      <c r="S103" s="45" t="s">
        <v>458</v>
      </c>
      <c r="T103" s="46"/>
    </row>
    <row r="104" spans="1:20" ht="15.75" hidden="1" x14ac:dyDescent="0.2">
      <c r="A104" s="20"/>
      <c r="B104" s="21"/>
      <c r="C104" s="21"/>
      <c r="D104" s="47" t="s">
        <v>459</v>
      </c>
      <c r="E104" s="48" t="s">
        <v>490</v>
      </c>
      <c r="F104" s="42"/>
      <c r="G104" s="42"/>
      <c r="H104" s="42"/>
      <c r="I104" s="42"/>
      <c r="J104" s="42"/>
      <c r="K104" s="43"/>
      <c r="L104" s="43"/>
      <c r="M104" s="43"/>
      <c r="N104" s="43"/>
      <c r="O104" s="43">
        <v>4518998</v>
      </c>
      <c r="P104" s="43"/>
      <c r="Q104" s="44">
        <v>30</v>
      </c>
      <c r="R104" s="45">
        <v>26845</v>
      </c>
      <c r="S104" s="45" t="s">
        <v>460</v>
      </c>
      <c r="T104" s="46" t="s">
        <v>344</v>
      </c>
    </row>
    <row r="105" spans="1:20" ht="15.75" hidden="1" x14ac:dyDescent="0.2">
      <c r="A105" s="20"/>
      <c r="B105" s="21"/>
      <c r="C105" s="21"/>
      <c r="D105" s="41" t="s">
        <v>304</v>
      </c>
      <c r="E105" s="42"/>
      <c r="F105" s="42"/>
      <c r="G105" s="42" t="s">
        <v>490</v>
      </c>
      <c r="H105" s="42" t="s">
        <v>490</v>
      </c>
      <c r="I105" s="42"/>
      <c r="J105" s="42"/>
      <c r="K105" s="43"/>
      <c r="L105" s="43"/>
      <c r="M105" s="43">
        <v>7749576</v>
      </c>
      <c r="N105" s="43">
        <v>192799</v>
      </c>
      <c r="O105" s="43">
        <v>7898869</v>
      </c>
      <c r="P105" s="43">
        <v>191799</v>
      </c>
      <c r="Q105" s="44" t="s">
        <v>111</v>
      </c>
      <c r="R105" s="45">
        <v>86330</v>
      </c>
      <c r="S105" s="45" t="s">
        <v>305</v>
      </c>
      <c r="T105" s="46"/>
    </row>
    <row r="106" spans="1:20" ht="15.75" hidden="1" x14ac:dyDescent="0.2">
      <c r="A106" s="20"/>
      <c r="B106" s="21"/>
      <c r="C106" s="21"/>
      <c r="D106" s="41" t="s">
        <v>306</v>
      </c>
      <c r="E106" s="42"/>
      <c r="F106" s="42"/>
      <c r="G106" s="42" t="s">
        <v>490</v>
      </c>
      <c r="H106" s="42" t="s">
        <v>490</v>
      </c>
      <c r="I106" s="42" t="s">
        <v>490</v>
      </c>
      <c r="J106" s="42"/>
      <c r="K106" s="43"/>
      <c r="L106" s="43"/>
      <c r="M106" s="43">
        <v>20238260</v>
      </c>
      <c r="N106" s="43">
        <v>200320</v>
      </c>
      <c r="O106" s="43">
        <v>23060000</v>
      </c>
      <c r="P106" s="43"/>
      <c r="Q106" s="44">
        <v>129</v>
      </c>
      <c r="R106" s="45">
        <v>22550</v>
      </c>
      <c r="S106" s="45" t="s">
        <v>243</v>
      </c>
      <c r="T106" s="46"/>
    </row>
    <row r="107" spans="1:20" ht="15.75" hidden="1" x14ac:dyDescent="0.2">
      <c r="A107" s="20"/>
      <c r="B107" s="21"/>
      <c r="C107" s="21"/>
      <c r="D107" s="47" t="s">
        <v>461</v>
      </c>
      <c r="E107" s="48"/>
      <c r="F107" s="48" t="s">
        <v>490</v>
      </c>
      <c r="G107" s="48"/>
      <c r="H107" s="48"/>
      <c r="I107" s="48"/>
      <c r="J107" s="48"/>
      <c r="K107" s="43"/>
      <c r="L107" s="43"/>
      <c r="M107" s="43"/>
      <c r="N107" s="43"/>
      <c r="O107" s="43"/>
      <c r="P107" s="43"/>
      <c r="Q107" s="44"/>
      <c r="R107" s="45" t="s">
        <v>462</v>
      </c>
      <c r="S107" s="45" t="s">
        <v>463</v>
      </c>
      <c r="T107" s="46" t="s">
        <v>350</v>
      </c>
    </row>
    <row r="108" spans="1:20" ht="15.75" hidden="1" x14ac:dyDescent="0.2">
      <c r="A108" s="20"/>
      <c r="B108" s="21"/>
      <c r="C108" s="21"/>
      <c r="D108" s="47" t="s">
        <v>250</v>
      </c>
      <c r="E108" s="48" t="s">
        <v>490</v>
      </c>
      <c r="F108" s="42"/>
      <c r="G108" s="42" t="s">
        <v>490</v>
      </c>
      <c r="H108" s="42" t="s">
        <v>490</v>
      </c>
      <c r="I108" s="42"/>
      <c r="J108" s="42"/>
      <c r="K108" s="43"/>
      <c r="L108" s="43"/>
      <c r="M108" s="43"/>
      <c r="N108" s="43"/>
      <c r="O108" s="43"/>
      <c r="P108" s="43"/>
      <c r="Q108" s="44"/>
      <c r="R108" s="45"/>
      <c r="S108" s="45"/>
      <c r="T108" s="46"/>
    </row>
    <row r="109" spans="1:20" ht="15.75" hidden="1" x14ac:dyDescent="0.2">
      <c r="A109" s="20"/>
      <c r="B109" s="21"/>
      <c r="C109" s="21"/>
      <c r="D109" s="47" t="s">
        <v>464</v>
      </c>
      <c r="E109" s="48" t="s">
        <v>490</v>
      </c>
      <c r="F109" s="42"/>
      <c r="G109" s="42"/>
      <c r="H109" s="42"/>
      <c r="I109" s="42"/>
      <c r="J109" s="42"/>
      <c r="K109" s="54">
        <v>679673</v>
      </c>
      <c r="L109" s="54">
        <v>134825</v>
      </c>
      <c r="M109" s="54">
        <v>717116</v>
      </c>
      <c r="N109" s="54">
        <v>90314</v>
      </c>
      <c r="O109" s="54"/>
      <c r="P109" s="54"/>
      <c r="Q109" s="55">
        <v>8</v>
      </c>
      <c r="R109" s="57">
        <v>22400</v>
      </c>
      <c r="S109" s="57" t="s">
        <v>465</v>
      </c>
      <c r="T109" s="58" t="s">
        <v>400</v>
      </c>
    </row>
    <row r="110" spans="1:20" ht="15.75" hidden="1" x14ac:dyDescent="0.2">
      <c r="A110" s="20"/>
      <c r="B110" s="21"/>
      <c r="C110" s="21"/>
      <c r="D110" s="41" t="s">
        <v>396</v>
      </c>
      <c r="E110" s="42"/>
      <c r="F110" s="48"/>
      <c r="G110" s="48"/>
      <c r="H110" s="48" t="s">
        <v>490</v>
      </c>
      <c r="I110" s="48"/>
      <c r="J110" s="48"/>
      <c r="K110" s="43"/>
      <c r="L110" s="43"/>
      <c r="M110" s="43">
        <v>3939291</v>
      </c>
      <c r="N110" s="43">
        <v>37750</v>
      </c>
      <c r="O110" s="43">
        <v>5207363</v>
      </c>
      <c r="P110" s="43">
        <v>77435</v>
      </c>
      <c r="Q110" s="44" t="s">
        <v>116</v>
      </c>
      <c r="R110" s="45">
        <v>44540</v>
      </c>
      <c r="S110" s="45" t="s">
        <v>397</v>
      </c>
      <c r="T110" s="46"/>
    </row>
    <row r="111" spans="1:20" ht="15.75" hidden="1" x14ac:dyDescent="0.2">
      <c r="A111" s="20"/>
      <c r="B111" s="21"/>
      <c r="C111" s="21"/>
      <c r="D111" s="41" t="s">
        <v>307</v>
      </c>
      <c r="E111" s="42"/>
      <c r="F111" s="42"/>
      <c r="G111" s="42" t="s">
        <v>490</v>
      </c>
      <c r="H111" s="42" t="s">
        <v>490</v>
      </c>
      <c r="I111" s="42"/>
      <c r="J111" s="42"/>
      <c r="K111" s="43"/>
      <c r="L111" s="43"/>
      <c r="M111" s="43"/>
      <c r="N111" s="43"/>
      <c r="O111" s="43"/>
      <c r="P111" s="43"/>
      <c r="Q111" s="44"/>
      <c r="R111" s="45">
        <v>67520</v>
      </c>
      <c r="S111" s="45" t="s">
        <v>308</v>
      </c>
      <c r="T111" s="46"/>
    </row>
    <row r="112" spans="1:20" ht="15.75" hidden="1" x14ac:dyDescent="0.2">
      <c r="A112" s="20"/>
      <c r="B112" s="21"/>
      <c r="C112" s="21"/>
      <c r="D112" s="47" t="s">
        <v>212</v>
      </c>
      <c r="E112" s="48" t="s">
        <v>490</v>
      </c>
      <c r="F112" s="42"/>
      <c r="G112" s="42"/>
      <c r="H112" s="42"/>
      <c r="I112" s="42"/>
      <c r="J112" s="42"/>
      <c r="K112" s="43"/>
      <c r="L112" s="43"/>
      <c r="M112" s="43"/>
      <c r="N112" s="43"/>
      <c r="O112" s="43"/>
      <c r="P112" s="43"/>
      <c r="Q112" s="44"/>
      <c r="R112" s="45">
        <v>7575</v>
      </c>
      <c r="S112" s="45" t="s">
        <v>213</v>
      </c>
      <c r="T112" s="46" t="s">
        <v>360</v>
      </c>
    </row>
    <row r="113" spans="1:20" ht="15.75" hidden="1" x14ac:dyDescent="0.2">
      <c r="A113" s="20"/>
      <c r="B113" s="21"/>
      <c r="C113" s="21"/>
      <c r="D113" s="47" t="s">
        <v>251</v>
      </c>
      <c r="E113" s="48"/>
      <c r="F113" s="42" t="s">
        <v>490</v>
      </c>
      <c r="G113" s="42"/>
      <c r="H113" s="42"/>
      <c r="I113" s="42"/>
      <c r="J113" s="42"/>
      <c r="K113" s="43"/>
      <c r="L113" s="43"/>
      <c r="M113" s="43"/>
      <c r="N113" s="43"/>
      <c r="O113" s="43"/>
      <c r="P113" s="43"/>
      <c r="Q113" s="44"/>
      <c r="R113" s="45">
        <v>35023</v>
      </c>
      <c r="S113" s="45" t="s">
        <v>252</v>
      </c>
      <c r="T113" s="46"/>
    </row>
    <row r="114" spans="1:20" ht="15.75" hidden="1" x14ac:dyDescent="0.2">
      <c r="A114" s="20"/>
      <c r="B114" s="21"/>
      <c r="C114" s="21"/>
      <c r="D114" s="47" t="s">
        <v>214</v>
      </c>
      <c r="E114" s="48"/>
      <c r="F114" s="42" t="s">
        <v>490</v>
      </c>
      <c r="G114" s="42"/>
      <c r="H114" s="42"/>
      <c r="I114" s="42"/>
      <c r="J114" s="42"/>
      <c r="K114" s="43"/>
      <c r="L114" s="43"/>
      <c r="M114" s="43">
        <v>1570861</v>
      </c>
      <c r="N114" s="43">
        <v>17462</v>
      </c>
      <c r="O114" s="43">
        <v>1034829</v>
      </c>
      <c r="P114" s="43">
        <v>5904</v>
      </c>
      <c r="Q114" s="44">
        <v>18</v>
      </c>
      <c r="R114" s="45">
        <v>50450</v>
      </c>
      <c r="S114" s="45" t="s">
        <v>215</v>
      </c>
      <c r="T114" s="46"/>
    </row>
    <row r="115" spans="1:20" ht="15.75" hidden="1" x14ac:dyDescent="0.25">
      <c r="A115" s="83" t="s">
        <v>516</v>
      </c>
      <c r="B115" s="21"/>
      <c r="C115" s="21"/>
      <c r="D115" s="41"/>
      <c r="E115" s="42"/>
      <c r="F115" s="50"/>
      <c r="G115" s="42"/>
      <c r="H115" s="42"/>
      <c r="I115" s="48"/>
      <c r="J115" s="48"/>
      <c r="K115" s="82">
        <f t="shared" ref="K115:Q115" si="0">SUM(K113:K114)</f>
        <v>0</v>
      </c>
      <c r="L115" s="82">
        <f t="shared" si="0"/>
        <v>0</v>
      </c>
      <c r="M115" s="82">
        <f t="shared" si="0"/>
        <v>1570861</v>
      </c>
      <c r="N115" s="82">
        <f t="shared" si="0"/>
        <v>17462</v>
      </c>
      <c r="O115" s="82">
        <f t="shared" si="0"/>
        <v>1034829</v>
      </c>
      <c r="P115" s="82">
        <f t="shared" si="0"/>
        <v>5904</v>
      </c>
      <c r="Q115" s="82">
        <f t="shared" si="0"/>
        <v>18</v>
      </c>
      <c r="R115" s="45"/>
      <c r="S115" s="45"/>
      <c r="T115" s="46"/>
    </row>
    <row r="116" spans="1:20" ht="15.75" hidden="1" x14ac:dyDescent="0.25">
      <c r="A116" s="83" t="s">
        <v>516</v>
      </c>
      <c r="B116" s="21"/>
      <c r="C116" s="21"/>
      <c r="D116" s="47"/>
      <c r="E116" s="48"/>
      <c r="F116" s="42"/>
      <c r="G116" s="42"/>
      <c r="H116" s="42"/>
      <c r="I116" s="42"/>
      <c r="J116" s="42"/>
      <c r="K116" s="82">
        <f t="shared" ref="K116:Q116" si="1">SUM(K113:K115)</f>
        <v>0</v>
      </c>
      <c r="L116" s="82">
        <f t="shared" si="1"/>
        <v>0</v>
      </c>
      <c r="M116" s="82">
        <f t="shared" si="1"/>
        <v>3141722</v>
      </c>
      <c r="N116" s="82">
        <f t="shared" si="1"/>
        <v>34924</v>
      </c>
      <c r="O116" s="82">
        <f t="shared" si="1"/>
        <v>2069658</v>
      </c>
      <c r="P116" s="82">
        <f t="shared" si="1"/>
        <v>11808</v>
      </c>
      <c r="Q116" s="82">
        <f t="shared" si="1"/>
        <v>36</v>
      </c>
      <c r="R116" s="49"/>
      <c r="S116" s="45"/>
      <c r="T116" s="46"/>
    </row>
    <row r="117" spans="1:20" ht="15.75" hidden="1" x14ac:dyDescent="0.25">
      <c r="A117" s="83" t="s">
        <v>516</v>
      </c>
      <c r="B117" s="21"/>
      <c r="C117" s="21"/>
      <c r="D117" s="47"/>
      <c r="E117" s="48"/>
      <c r="F117" s="42"/>
      <c r="G117" s="42"/>
      <c r="H117" s="42"/>
      <c r="I117" s="42"/>
      <c r="J117" s="42"/>
      <c r="K117" s="82">
        <f t="shared" ref="K117:Q117" si="2">SUM(K116)</f>
        <v>0</v>
      </c>
      <c r="L117" s="82">
        <f t="shared" si="2"/>
        <v>0</v>
      </c>
      <c r="M117" s="82">
        <f t="shared" si="2"/>
        <v>3141722</v>
      </c>
      <c r="N117" s="82">
        <f t="shared" si="2"/>
        <v>34924</v>
      </c>
      <c r="O117" s="82">
        <f t="shared" si="2"/>
        <v>2069658</v>
      </c>
      <c r="P117" s="82">
        <f t="shared" si="2"/>
        <v>11808</v>
      </c>
      <c r="Q117" s="82">
        <f t="shared" si="2"/>
        <v>36</v>
      </c>
      <c r="R117" s="45"/>
      <c r="S117" s="45"/>
      <c r="T117" s="46"/>
    </row>
    <row r="118" spans="1:20" ht="15.75" hidden="1" x14ac:dyDescent="0.25">
      <c r="A118" s="83" t="s">
        <v>516</v>
      </c>
      <c r="B118" s="23"/>
      <c r="C118" s="21"/>
      <c r="D118" s="41"/>
      <c r="E118" s="42"/>
      <c r="F118" s="42"/>
      <c r="G118" s="42"/>
      <c r="H118" s="42"/>
      <c r="I118" s="42"/>
      <c r="J118" s="42"/>
      <c r="K118" s="82">
        <f t="shared" ref="K118:Q119" si="3">SUM(K116:K117)</f>
        <v>0</v>
      </c>
      <c r="L118" s="82">
        <f t="shared" si="3"/>
        <v>0</v>
      </c>
      <c r="M118" s="82">
        <f t="shared" si="3"/>
        <v>6283444</v>
      </c>
      <c r="N118" s="82">
        <f t="shared" si="3"/>
        <v>69848</v>
      </c>
      <c r="O118" s="82">
        <f t="shared" si="3"/>
        <v>4139316</v>
      </c>
      <c r="P118" s="82">
        <f t="shared" si="3"/>
        <v>23616</v>
      </c>
      <c r="Q118" s="82">
        <f t="shared" si="3"/>
        <v>72</v>
      </c>
      <c r="R118" s="45"/>
      <c r="S118" s="45"/>
      <c r="T118" s="46"/>
    </row>
    <row r="119" spans="1:20" ht="16.5" hidden="1" thickBot="1" x14ac:dyDescent="0.3">
      <c r="A119" s="85" t="s">
        <v>516</v>
      </c>
      <c r="B119" s="86"/>
      <c r="C119" s="86"/>
      <c r="D119" s="87"/>
      <c r="E119" s="68"/>
      <c r="F119" s="68"/>
      <c r="G119" s="68"/>
      <c r="H119" s="68"/>
      <c r="I119" s="68"/>
      <c r="J119" s="68"/>
      <c r="K119" s="89">
        <f t="shared" si="3"/>
        <v>0</v>
      </c>
      <c r="L119" s="89">
        <f t="shared" si="3"/>
        <v>0</v>
      </c>
      <c r="M119" s="89">
        <f t="shared" si="3"/>
        <v>9425166</v>
      </c>
      <c r="N119" s="89">
        <f t="shared" si="3"/>
        <v>104772</v>
      </c>
      <c r="O119" s="89">
        <f t="shared" si="3"/>
        <v>6208974</v>
      </c>
      <c r="P119" s="89">
        <f t="shared" si="3"/>
        <v>35424</v>
      </c>
      <c r="Q119" s="89">
        <f t="shared" si="3"/>
        <v>108</v>
      </c>
      <c r="R119" s="71"/>
      <c r="S119" s="71"/>
      <c r="T119" s="72"/>
    </row>
    <row r="120" spans="1:20" ht="13.5" thickTop="1" x14ac:dyDescent="0.2"/>
  </sheetData>
  <phoneticPr fontId="6" type="noConversion"/>
  <printOptions horizontalCentered="1" verticalCentered="1"/>
  <pageMargins left="0.19685039370078741" right="0.19685039370078741" top="0.78740157480314965" bottom="0.39370078740157483" header="0.51181102362204722" footer="0.51181102362204722"/>
  <pageSetup paperSize="9" scale="55" orientation="landscape" r:id="rId1"/>
  <headerFooter alignWithMargins="0">
    <oddHeader>&amp;LJeantil
35590 L'HERMITAGE&amp;C&amp;"Arial,Gras"&amp;12&amp;UListe des fabricants de Bétaillères&amp;R&amp;D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B32" sqref="B32"/>
    </sheetView>
  </sheetViews>
  <sheetFormatPr baseColWidth="10" defaultRowHeight="12.75" x14ac:dyDescent="0.2"/>
  <cols>
    <col min="1" max="1" width="62.28515625" bestFit="1" customWidth="1"/>
    <col min="8" max="9" width="27.5703125" bestFit="1" customWidth="1"/>
  </cols>
  <sheetData>
    <row r="1" spans="1:11" x14ac:dyDescent="0.2">
      <c r="A1" s="9" t="s">
        <v>27</v>
      </c>
      <c r="B1" s="10" t="s">
        <v>28</v>
      </c>
      <c r="C1" s="2"/>
      <c r="D1" s="2">
        <v>4542</v>
      </c>
      <c r="E1" s="10" t="s">
        <v>32</v>
      </c>
      <c r="F1" s="10" t="s">
        <v>29</v>
      </c>
      <c r="G1" s="10" t="s">
        <v>30</v>
      </c>
      <c r="H1" s="10" t="s">
        <v>31</v>
      </c>
      <c r="I1" s="11" t="s">
        <v>34</v>
      </c>
      <c r="J1" s="10" t="s">
        <v>41</v>
      </c>
      <c r="K1" s="2" t="s">
        <v>33</v>
      </c>
    </row>
    <row r="2" spans="1:11" x14ac:dyDescent="0.2">
      <c r="A2" s="9" t="s">
        <v>35</v>
      </c>
      <c r="B2" s="10" t="s">
        <v>36</v>
      </c>
      <c r="C2" s="2"/>
      <c r="D2" s="2">
        <v>49844</v>
      </c>
      <c r="E2" s="10" t="s">
        <v>40</v>
      </c>
      <c r="F2" s="10" t="s">
        <v>37</v>
      </c>
      <c r="G2" s="10" t="s">
        <v>38</v>
      </c>
      <c r="H2" s="10" t="s">
        <v>39</v>
      </c>
      <c r="I2" s="8" t="s">
        <v>43</v>
      </c>
      <c r="J2" s="10" t="s">
        <v>41</v>
      </c>
      <c r="K2" s="8" t="s">
        <v>42</v>
      </c>
    </row>
    <row r="3" spans="1:11" x14ac:dyDescent="0.2">
      <c r="A3" s="9" t="s">
        <v>44</v>
      </c>
      <c r="B3" s="10" t="s">
        <v>45</v>
      </c>
      <c r="C3" s="2"/>
      <c r="D3" s="2" t="s">
        <v>49</v>
      </c>
      <c r="E3" s="2" t="s">
        <v>48</v>
      </c>
      <c r="F3" s="10" t="s">
        <v>37</v>
      </c>
      <c r="G3" s="10" t="s">
        <v>46</v>
      </c>
      <c r="H3" s="10" t="s">
        <v>47</v>
      </c>
      <c r="I3" s="8" t="s">
        <v>51</v>
      </c>
      <c r="J3" s="10" t="s">
        <v>240</v>
      </c>
      <c r="K3" s="8" t="s">
        <v>50</v>
      </c>
    </row>
    <row r="4" spans="1:11" x14ac:dyDescent="0.2">
      <c r="A4" s="9" t="s">
        <v>52</v>
      </c>
      <c r="B4" s="10" t="s">
        <v>53</v>
      </c>
      <c r="C4" s="2"/>
      <c r="D4" s="2">
        <v>49424</v>
      </c>
      <c r="E4" s="10" t="s">
        <v>56</v>
      </c>
      <c r="F4" s="10" t="s">
        <v>37</v>
      </c>
      <c r="G4" s="10" t="s">
        <v>54</v>
      </c>
      <c r="H4" s="10" t="s">
        <v>55</v>
      </c>
      <c r="I4" s="8" t="s">
        <v>57</v>
      </c>
      <c r="J4" s="10" t="s">
        <v>240</v>
      </c>
      <c r="K4" s="8" t="s">
        <v>58</v>
      </c>
    </row>
    <row r="5" spans="1:11" x14ac:dyDescent="0.2">
      <c r="A5" s="9" t="s">
        <v>59</v>
      </c>
      <c r="B5" s="10" t="s">
        <v>60</v>
      </c>
      <c r="C5" s="2"/>
      <c r="D5" s="2">
        <v>49844</v>
      </c>
      <c r="E5" s="10" t="s">
        <v>40</v>
      </c>
      <c r="F5" s="10" t="s">
        <v>37</v>
      </c>
      <c r="G5" s="10" t="s">
        <v>61</v>
      </c>
      <c r="H5" s="10" t="s">
        <v>62</v>
      </c>
      <c r="I5" s="8" t="s">
        <v>63</v>
      </c>
      <c r="J5" s="10" t="s">
        <v>65</v>
      </c>
      <c r="K5" s="8" t="s">
        <v>64</v>
      </c>
    </row>
    <row r="6" spans="1:11" x14ac:dyDescent="0.2">
      <c r="A6" s="9" t="s">
        <v>66</v>
      </c>
      <c r="B6" s="10" t="s">
        <v>67</v>
      </c>
      <c r="C6" s="2"/>
      <c r="D6" s="2" t="s">
        <v>72</v>
      </c>
      <c r="E6" s="10" t="s">
        <v>71</v>
      </c>
      <c r="F6" s="10" t="s">
        <v>68</v>
      </c>
      <c r="G6" s="10" t="s">
        <v>69</v>
      </c>
      <c r="H6" s="10" t="s">
        <v>70</v>
      </c>
      <c r="I6" s="11" t="s">
        <v>73</v>
      </c>
      <c r="J6" s="10" t="s">
        <v>75</v>
      </c>
      <c r="K6" s="8" t="s">
        <v>74</v>
      </c>
    </row>
    <row r="7" spans="1:11" x14ac:dyDescent="0.2">
      <c r="A7" s="9" t="s">
        <v>76</v>
      </c>
      <c r="B7" s="10" t="s">
        <v>77</v>
      </c>
      <c r="C7" s="2"/>
      <c r="D7" s="2">
        <v>7461</v>
      </c>
      <c r="E7" s="2" t="s">
        <v>81</v>
      </c>
      <c r="F7" s="10" t="s">
        <v>78</v>
      </c>
      <c r="G7" s="10" t="s">
        <v>79</v>
      </c>
      <c r="H7" s="10" t="s">
        <v>80</v>
      </c>
      <c r="I7" s="8" t="s">
        <v>82</v>
      </c>
      <c r="J7" s="10" t="s">
        <v>84</v>
      </c>
      <c r="K7" s="8" t="s">
        <v>83</v>
      </c>
    </row>
    <row r="8" spans="1:11" x14ac:dyDescent="0.2">
      <c r="A8" s="9" t="s">
        <v>85</v>
      </c>
      <c r="B8" s="10" t="s">
        <v>86</v>
      </c>
      <c r="C8" s="2"/>
      <c r="D8" s="2">
        <v>3311</v>
      </c>
      <c r="E8" s="10" t="s">
        <v>89</v>
      </c>
      <c r="F8" s="10" t="s">
        <v>68</v>
      </c>
      <c r="G8" s="10" t="s">
        <v>87</v>
      </c>
      <c r="H8" s="10" t="s">
        <v>88</v>
      </c>
      <c r="I8" s="8" t="s">
        <v>90</v>
      </c>
      <c r="K8" s="2"/>
    </row>
    <row r="9" spans="1:11" x14ac:dyDescent="0.2">
      <c r="A9" s="9" t="s">
        <v>91</v>
      </c>
      <c r="B9" s="10" t="s">
        <v>92</v>
      </c>
      <c r="D9">
        <v>49143</v>
      </c>
      <c r="E9" s="10" t="s">
        <v>95</v>
      </c>
      <c r="F9" s="10" t="s">
        <v>37</v>
      </c>
      <c r="G9" s="10" t="s">
        <v>93</v>
      </c>
      <c r="H9" s="10" t="s">
        <v>94</v>
      </c>
      <c r="I9" s="8" t="s">
        <v>96</v>
      </c>
      <c r="J9" s="10" t="s">
        <v>84</v>
      </c>
      <c r="K9" s="8" t="s">
        <v>97</v>
      </c>
    </row>
    <row r="10" spans="1:11" x14ac:dyDescent="0.2">
      <c r="A10" s="9" t="s">
        <v>98</v>
      </c>
      <c r="B10" s="10" t="s">
        <v>99</v>
      </c>
      <c r="D10">
        <v>59214</v>
      </c>
      <c r="E10" s="10" t="s">
        <v>103</v>
      </c>
      <c r="F10" s="10" t="s">
        <v>100</v>
      </c>
      <c r="G10" s="10" t="s">
        <v>101</v>
      </c>
      <c r="H10" s="10" t="s">
        <v>102</v>
      </c>
      <c r="I10" s="8" t="s">
        <v>105</v>
      </c>
      <c r="J10" s="10" t="s">
        <v>84</v>
      </c>
      <c r="K10" s="8" t="s">
        <v>104</v>
      </c>
    </row>
    <row r="11" spans="1:11" x14ac:dyDescent="0.2">
      <c r="A11" s="10"/>
    </row>
  </sheetData>
  <phoneticPr fontId="6" type="noConversion"/>
  <hyperlinks>
    <hyperlink ref="I1" r:id="rId1" display="http://www.vakutec.at/"/>
    <hyperlink ref="K2" r:id="rId2" display="mailto:info@zunhammer.de"/>
    <hyperlink ref="I2" r:id="rId3" display="http://www.zunhammer.de/"/>
    <hyperlink ref="K3" r:id="rId4" display="mailto:vertrieb@belimpex.de"/>
    <hyperlink ref="I3" r:id="rId5" display="http://www.belimpex.de/"/>
    <hyperlink ref="I4" r:id="rId6" display="http://www.l-bergmann.de/"/>
    <hyperlink ref="K4" r:id="rId7" display="mailto:info@l-bergmann.de"/>
    <hyperlink ref="I5" r:id="rId8" display="http://www.briri.de/"/>
    <hyperlink ref="K5" r:id="rId9" display="mailto:Briri-Bawinkel@t-online.de"/>
    <hyperlink ref="I6" r:id="rId10" display="http://www.tehnostroj.si/"/>
    <hyperlink ref="K6" r:id="rId11" display="mailto:info@tehnostroj.si"/>
    <hyperlink ref="I7" r:id="rId12" display="http://www.schuitemaker-machines.nl/"/>
    <hyperlink ref="K7" r:id="rId13" display="mailto:info@schuitemaker-machines.nl"/>
    <hyperlink ref="I8" r:id="rId14" display="http://www.sip.si/"/>
    <hyperlink ref="I9" r:id="rId15" display="http://www.tebbe-landmaschinen.de/"/>
    <hyperlink ref="K9" r:id="rId16" display="mailto:info@tebbe-landmaschinen.de"/>
    <hyperlink ref="K10" r:id="rId17" display="mailto:zdt@zdt.cz"/>
    <hyperlink ref="I10" r:id="rId18" display="http://www.zdt.cz/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CROISE DYNAMIQUE</vt:lpstr>
      <vt:lpstr>Usine Italie</vt:lpstr>
      <vt:lpstr>Liste concurrents</vt:lpstr>
      <vt:lpstr>MVV</vt:lpstr>
      <vt:lpstr>DPM</vt:lpstr>
      <vt:lpstr>MVV + DPM</vt:lpstr>
      <vt:lpstr>EP + BENNE</vt:lpstr>
      <vt:lpstr>TAL</vt:lpstr>
      <vt:lpstr>BETAILLERES</vt:lpstr>
      <vt:lpstr>Feuil2</vt:lpstr>
      <vt:lpstr>'Liste concurrents'!Impression_des_titres</vt:lpstr>
      <vt:lpstr>'Liste concurrents'!Zone_d_impression</vt:lpstr>
    </vt:vector>
  </TitlesOfParts>
  <Company>Jeantil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commercial1</dc:creator>
  <cp:lastModifiedBy>Stagiaire5</cp:lastModifiedBy>
  <cp:lastPrinted>2012-12-03T08:19:16Z</cp:lastPrinted>
  <dcterms:created xsi:type="dcterms:W3CDTF">2006-08-31T06:05:06Z</dcterms:created>
  <dcterms:modified xsi:type="dcterms:W3CDTF">2012-12-05T09:35:22Z</dcterms:modified>
</cp:coreProperties>
</file>