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25\Documents\"/>
    </mc:Choice>
  </mc:AlternateContent>
  <xr:revisionPtr revIDLastSave="0" documentId="13_ncr:1_{51547985-350E-4FBB-99E2-E41EFAAADFC8}" xr6:coauthVersionLast="46" xr6:coauthVersionMax="46" xr10:uidLastSave="{00000000-0000-0000-0000-000000000000}"/>
  <bookViews>
    <workbookView xWindow="-120" yWindow="-120" windowWidth="29040" windowHeight="15990" xr2:uid="{505C440D-493E-48AC-BE3A-3699EE67E6F6}"/>
  </bookViews>
  <sheets>
    <sheet name="Interface" sheetId="1" r:id="rId1"/>
    <sheet name="Tableau Mensuel" sheetId="5" r:id="rId2"/>
    <sheet name="Bas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5" l="1"/>
  <c r="C5" i="5"/>
  <c r="C7" i="5"/>
  <c r="C11" i="5"/>
  <c r="C8" i="5"/>
  <c r="C12" i="5"/>
  <c r="C9" i="5"/>
  <c r="C13" i="5"/>
  <c r="C10" i="5"/>
  <c r="C6" i="5"/>
  <c r="B3" i="5"/>
  <c r="B4" i="5" a="1"/>
  <c r="B4" i="5" s="1"/>
  <c r="C15" i="1"/>
  <c r="G35" i="1"/>
  <c r="H35" i="1"/>
  <c r="I35" i="1"/>
  <c r="J35" i="1"/>
  <c r="K35" i="1"/>
  <c r="L35" i="1"/>
  <c r="M35" i="1"/>
  <c r="N35" i="1"/>
  <c r="O35" i="1"/>
  <c r="P35" i="1"/>
  <c r="Q35" i="1"/>
  <c r="F3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<sst xmlns="http://schemas.openxmlformats.org/spreadsheetml/2006/main" count="56" uniqueCount="40">
  <si>
    <t>Date</t>
  </si>
  <si>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</si>
  <si>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</si>
  <si>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</si>
  <si>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</si>
  <si>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</si>
  <si>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</si>
  <si>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</si>
  <si>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</si>
  <si>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</si>
  <si>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</si>
  <si>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Total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</si>
  <si>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</si>
  <si>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</si>
  <si>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</si>
  <si>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</si>
  <si>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</si>
  <si>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</si>
  <si>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</si>
  <si>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</si>
  <si>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</si>
  <si>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</si>
  <si>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</si>
  <si>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</si>
  <si>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</si>
  <si>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</si>
  <si>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</si>
  <si>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</si>
  <si>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</si>
  <si>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</si>
  <si>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</si>
  <si>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</si>
  <si>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</si>
  <si>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</si>
  <si>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</si>
  <si>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Dépense</t>
  </si>
  <si>
    <t>Jour</t>
  </si>
  <si>
    <t>C4</t>
  </si>
  <si>
    <t>Mois</t>
  </si>
  <si>
    <t>Sélection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</si>
</sst>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double">
        <color theme="4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0" borderId="1" xfId="0" applyFont="1" applyBorder="1"/>
    <xf numFmtId="0" fontId="2" fillId="3" borderId="3" xfId="0" applyFont="1" applyFill="1" applyBorder="1"/>
    <xf numFmtId="14" fontId="2" fillId="3" borderId="4" xfId="0" applyNumberFormat="1" applyFont="1" applyFill="1" applyBorder="1" applyAlignment="1">
      <alignment horizontal="center"/>
    </xf>
    <xf numFmtId="0" fontId="0" fillId="4" borderId="3" xfId="0" applyFont="1" applyFill="1" applyBorder="1"/>
    <xf numFmtId="14" fontId="0" fillId="4" borderId="4" xfId="0" applyNumberFormat="1" applyFont="1" applyFill="1" applyBorder="1" applyAlignment="1">
      <alignment horizontal="center"/>
    </xf>
    <xf numFmtId="0" fontId="0" fillId="0" borderId="3" xfId="0" applyFont="1" applyBorder="1"/>
    <xf numFmtId="164" fontId="0" fillId="0" borderId="4" xfId="0" applyNumberFormat="1" applyFont="1" applyBorder="1"/>
    <xf numFmtId="164" fontId="0" fillId="4" borderId="4" xfId="0" applyNumberFormat="1" applyFont="1" applyFill="1" applyBorder="1"/>
    <xf numFmtId="164" fontId="3" fillId="0" borderId="2" xfId="0" applyNumberFormat="1" applyFont="1" applyBorder="1"/>
    <xf numFmtId="0" fontId="0" fillId="0" borderId="3" xfId="0" applyFont="1" applyBorder="1" applyAlignment="1">
      <alignment vertical="center"/>
    </xf>
    <xf numFmtId="164" fontId="0" fillId="0" borderId="4" xfId="0" applyNumberFormat="1" applyFont="1" applyBorder="1" applyAlignment="1">
      <alignment vertical="center"/>
    </xf>
    <xf numFmtId="0" fontId="0" fillId="4" borderId="3" xfId="0" applyFont="1" applyFill="1" applyBorder="1" applyAlignment="1">
      <alignment vertical="center"/>
    </xf>
    <xf numFmtId="164" fontId="0" fillId="4" borderId="4" xfId="0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4" fontId="2" fillId="3" borderId="6" xfId="0" applyNumberFormat="1" applyFont="1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</cellXfs>
  <cellStyles count="1">
    <cellStyle name="Normal" xfId="0" builtinId="0"/>
  </cellStyles>
  <dxfs count="24"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  <dxf>
      <numFmt numFmtId="164" formatCode="#,##0.00;\-#,##0.00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Mensuel'!$C$2:$C$3</c:f>
              <c:strCache>
                <c:ptCount val="2"/>
                <c:pt idx="0">
                  <c:v>Avril</c:v>
                </c:pt>
                <c:pt idx="1">
                  <c:v>Total</c:v>
                </c:pt>
              </c:strCache>
            </c:strRef>
          </c:tx>
          <c:spPr>
            <a:noFill/>
            <a:ln w="9525" cap="flat" cmpd="sng" algn="ctr">
              <a:solidFill>
                <a:schemeClr val="accent6"/>
              </a:solidFill>
              <a:miter lim="800000"/>
            </a:ln>
            <a:effectLst>
              <a:glow rad="63500">
                <a:schemeClr val="accent6">
                  <a:satMod val="175000"/>
                  <a:alpha val="25000"/>
                </a:schemeClr>
              </a:glo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Mensuel'!$B$4:$B$13</c:f>
              <c:strCache>
                <c:ptCount val="10"/>
                <c:pt idx="0">
                  <c:v>Item1</c:v>
                </c:pt>
                <c:pt idx="1">
                  <c:v>Item2</c:v>
                </c:pt>
                <c:pt idx="2">
                  <c:v>Item3</c:v>
                </c:pt>
                <c:pt idx="3">
                  <c:v>Item4</c:v>
                </c:pt>
                <c:pt idx="4">
                  <c:v>Item5</c:v>
                </c:pt>
                <c:pt idx="5">
                  <c:v>Item6</c:v>
                </c:pt>
                <c:pt idx="6">
                  <c:v>Item7</c:v>
                </c:pt>
                <c:pt idx="7">
                  <c:v>Item8</c:v>
                </c:pt>
                <c:pt idx="8">
                  <c:v>Item9</c:v>
                </c:pt>
                <c:pt idx="9">
                  <c:v>Item10</c:v>
                </c:pt>
              </c:strCache>
            </c:strRef>
          </c:cat>
          <c:val>
            <c:numRef>
              <c:f>'Tableau Mensuel'!$C$4:$C$13</c:f>
              <c:numCache>
                <c:formatCode>#\ ##0.00;\-#\ ##0.00;</c:formatCode>
                <c:ptCount val="10"/>
                <c:pt idx="0">
                  <c:v>50</c:v>
                </c:pt>
                <c:pt idx="1">
                  <c:v>65</c:v>
                </c:pt>
                <c:pt idx="2">
                  <c:v>30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0A-44C9-9232-1D07CA8654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5"/>
        <c:overlap val="-40"/>
        <c:axId val="1839082591"/>
        <c:axId val="1839083007"/>
      </c:barChart>
      <c:catAx>
        <c:axId val="1839082591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9083007"/>
        <c:crosses val="autoZero"/>
        <c:auto val="1"/>
        <c:lblAlgn val="ctr"/>
        <c:lblOffset val="100"/>
        <c:noMultiLvlLbl val="0"/>
      </c:catAx>
      <c:valAx>
        <c:axId val="1839083007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.00;\-#\ ##0.00;" sourceLinked="1"/>
        <c:majorTickMark val="none"/>
        <c:minorTickMark val="none"/>
        <c:tickLblPos val="nextTo"/>
        <c:crossAx val="18390825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16</xdr:row>
      <xdr:rowOff>180975</xdr:rowOff>
    </xdr:from>
    <xdr:to>
      <xdr:col>1</xdr:col>
      <xdr:colOff>1514475</xdr:colOff>
      <xdr:row>18</xdr:row>
      <xdr:rowOff>180975</xdr:rowOff>
    </xdr:to>
    <xdr:sp macro="[0]!get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B01C282-FA06-45AF-B788-C490ADBEE842}"/>
            </a:ext>
          </a:extLst>
        </xdr:cNvPr>
        <xdr:cNvSpPr/>
      </xdr:nvSpPr>
      <xdr:spPr>
        <a:xfrm>
          <a:off x="895350" y="3228975"/>
          <a:ext cx="1381125" cy="38100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Enregistrer</a:t>
          </a:r>
        </a:p>
      </xdr:txBody>
    </xdr:sp>
    <xdr:clientData/>
  </xdr:twoCellAnchor>
  <xdr:twoCellAnchor editAs="oneCell">
    <xdr:from>
      <xdr:col>18</xdr:col>
      <xdr:colOff>28575</xdr:colOff>
      <xdr:row>0</xdr:row>
      <xdr:rowOff>180975</xdr:rowOff>
    </xdr:from>
    <xdr:to>
      <xdr:col>19</xdr:col>
      <xdr:colOff>647700</xdr:colOff>
      <xdr:row>2</xdr:row>
      <xdr:rowOff>180975</xdr:rowOff>
    </xdr:to>
    <xdr:sp macro="[0]!ClearAl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4081CBB-00E3-4A97-A194-6C83177F47DE}"/>
            </a:ext>
          </a:extLst>
        </xdr:cNvPr>
        <xdr:cNvSpPr/>
      </xdr:nvSpPr>
      <xdr:spPr>
        <a:xfrm>
          <a:off x="14077950" y="180975"/>
          <a:ext cx="1381125" cy="38100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Effacer tout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52387</xdr:colOff>
      <xdr:row>0</xdr:row>
      <xdr:rowOff>1162050</xdr:rowOff>
    </xdr:from>
    <xdr:to>
      <xdr:col>10</xdr:col>
      <xdr:colOff>409575</xdr:colOff>
      <xdr:row>13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705A3C9-248B-4702-B706-D1F81D9571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5EA561-3E8D-4A72-A328-047C8DA4186B}" name="DepenseAnnee" displayName="DepenseAnnee" ref="E3:Q35" totalsRowCount="1">
  <autoFilter ref="E3:Q34" xr:uid="{1E3F6C14-615F-4611-AEEE-E1BFB9104E2E}"/>
  <tableColumns count="13">
    <tableColumn id="1" xr3:uid="{11C9DFE1-EEF6-40D8-8511-B8FB089005A9}" name="Date" totalsRowLabel="Total"/>
    <tableColumn id="2" xr3:uid="{8828350B-C452-4000-B62A-D7ABF44AC05D}" name="Janvier" totalsRowFunction="sum" dataDxfId="23" totalsRowDxfId="11"/>
    <tableColumn id="3" xr3:uid="{2451E04C-98A8-4F97-AAD7-EA025D856455}" name="Février" totalsRowFunction="sum" dataDxfId="22" totalsRowDxfId="10"/>
    <tableColumn id="4" xr3:uid="{C92C10AA-4F97-478C-B2B5-47ACECB483AA}" name="Mars" totalsRowFunction="sum" dataDxfId="21" totalsRowDxfId="9"/>
    <tableColumn id="5" xr3:uid="{3BF345A2-DBD0-41D8-9DF2-2985FF291EAA}" name="Avril" totalsRowFunction="sum" dataDxfId="20" totalsRowDxfId="8"/>
    <tableColumn id="6" xr3:uid="{AC6CF927-D61E-4B9C-9689-0C9588C06A5F}" name="Mai" totalsRowFunction="sum" dataDxfId="19" totalsRowDxfId="7"/>
    <tableColumn id="7" xr3:uid="{C731070A-1EE6-4319-AE4E-A13770FCBC21}" name="Juin" totalsRowFunction="sum" dataDxfId="18" totalsRowDxfId="6"/>
    <tableColumn id="8" xr3:uid="{B016FA8E-B41B-4877-938F-15656D64776A}" name="Juillet" totalsRowFunction="sum" dataDxfId="17" totalsRowDxfId="5"/>
    <tableColumn id="9" xr3:uid="{F0B63764-F0B3-46E3-830C-6C72ABB37BEE}" name="Août" totalsRowFunction="sum" dataDxfId="16" totalsRowDxfId="4"/>
    <tableColumn id="10" xr3:uid="{C1B566C3-246F-4BCC-8639-5E4CFB28B20C}" name="Septembre" totalsRowFunction="sum" dataDxfId="15" totalsRowDxfId="3"/>
    <tableColumn id="11" xr3:uid="{5C487DF5-B3E3-4CB4-9BF9-940EAB044BA2}" name="Octobre" totalsRowFunction="sum" dataDxfId="14" totalsRowDxfId="2"/>
    <tableColumn id="12" xr3:uid="{37158A0F-1A04-498D-826A-23CBA78B82B7}" name="Novembre" totalsRowFunction="sum" dataDxfId="13" totalsRowDxfId="1"/>
    <tableColumn id="13" xr3:uid="{98027BE0-407C-4F3A-A2E4-FEDFE5E63094}" name="Décembre" totalsRowFunction="sum" dataDxfId="12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CD0E1-4D3B-4D5F-93C8-51A28CC510E9}">
  <sheetPr codeName="Interface"/>
  <dimension ref="B3:Q35"/>
  <sheetViews>
    <sheetView tabSelected="1" workbookViewId="0">
      <selection activeCell="B32" sqref="B32"/>
    </sheetView>
  </sheetViews>
  <sheetFormatPr baseColWidth="10" defaultRowHeight="15" x14ac:dyDescent="0.25"/>
  <cols>
    <col min="2" max="2" width="25.42578125" customWidth="1"/>
    <col min="3" max="3" width="21.42578125" bestFit="1" customWidth="1"/>
    <col min="14" max="14" width="13" customWidth="1"/>
    <col min="16" max="16" width="12.5703125" customWidth="1"/>
    <col min="17" max="17" width="12.28515625" customWidth="1"/>
  </cols>
  <sheetData>
    <row r="3" spans="2:17" x14ac:dyDescent="0.25">
      <c r="B3" s="6" t="s">
        <v>35</v>
      </c>
      <c r="C3" s="7" t="s">
        <v>36</v>
      </c>
      <c r="E3" t="s">
        <v>0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32</v>
      </c>
      <c r="P3" t="s">
        <v>33</v>
      </c>
      <c r="Q3" t="s">
        <v>34</v>
      </c>
    </row>
    <row r="4" spans="2:17" x14ac:dyDescent="0.25">
      <c r="B4" s="8" t="s">
        <v>0</v>
      </c>
      <c r="C4" s="9">
        <v>44299</v>
      </c>
      <c r="E4">
        <v>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2:17" x14ac:dyDescent="0.25">
      <c r="B5" s="10" t="s">
        <v>1</v>
      </c>
      <c r="C5" s="11"/>
      <c r="E5">
        <v>2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2:17" x14ac:dyDescent="0.25">
      <c r="B6" s="8" t="s">
        <v>2</v>
      </c>
      <c r="C6" s="12"/>
      <c r="E6">
        <v>3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17" x14ac:dyDescent="0.25">
      <c r="B7" s="10" t="s">
        <v>3</v>
      </c>
      <c r="C7" s="11"/>
      <c r="E7">
        <v>4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x14ac:dyDescent="0.25">
      <c r="B8" s="8" t="s">
        <v>4</v>
      </c>
      <c r="C8" s="12"/>
      <c r="E8">
        <v>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2:17" x14ac:dyDescent="0.25">
      <c r="B9" s="10" t="s">
        <v>5</v>
      </c>
      <c r="C9" s="11"/>
      <c r="E9">
        <v>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 x14ac:dyDescent="0.25">
      <c r="B10" s="8" t="s">
        <v>6</v>
      </c>
      <c r="C10" s="12"/>
      <c r="E10">
        <v>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7" x14ac:dyDescent="0.25">
      <c r="B11" s="10" t="s">
        <v>7</v>
      </c>
      <c r="C11" s="11"/>
      <c r="E11">
        <v>8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2:17" x14ac:dyDescent="0.25">
      <c r="B12" s="8" t="s">
        <v>8</v>
      </c>
      <c r="C12" s="12"/>
      <c r="E12">
        <v>9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17" x14ac:dyDescent="0.25">
      <c r="B13" s="10" t="s">
        <v>9</v>
      </c>
      <c r="C13" s="11"/>
      <c r="E13">
        <v>10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17" ht="15.75" thickBot="1" x14ac:dyDescent="0.3">
      <c r="B14" s="8" t="s">
        <v>10</v>
      </c>
      <c r="C14" s="12"/>
      <c r="E14">
        <v>11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2:17" ht="15.75" thickTop="1" x14ac:dyDescent="0.25">
      <c r="B15" s="5" t="s">
        <v>11</v>
      </c>
      <c r="C15" s="13">
        <f>SUM(Interface!$C$5:$C$14)</f>
        <v>0</v>
      </c>
      <c r="E15">
        <v>12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2:17" x14ac:dyDescent="0.25">
      <c r="C16" s="2"/>
      <c r="E16">
        <v>13</v>
      </c>
      <c r="F16" s="2"/>
      <c r="G16" s="2"/>
      <c r="H16" s="2"/>
      <c r="I16" s="2">
        <v>145</v>
      </c>
      <c r="J16" s="2"/>
      <c r="K16" s="2"/>
      <c r="L16" s="2"/>
      <c r="M16" s="2"/>
      <c r="N16" s="2"/>
      <c r="O16" s="2"/>
      <c r="P16" s="2"/>
      <c r="Q16" s="2"/>
    </row>
    <row r="17" spans="5:17" x14ac:dyDescent="0.25">
      <c r="E17">
        <v>14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5:17" x14ac:dyDescent="0.25">
      <c r="E18">
        <v>15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5:17" x14ac:dyDescent="0.25">
      <c r="E19">
        <v>16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5:17" x14ac:dyDescent="0.25">
      <c r="E20">
        <v>17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5:17" x14ac:dyDescent="0.25">
      <c r="E21">
        <v>18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5:17" x14ac:dyDescent="0.25">
      <c r="E22">
        <v>19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5:17" x14ac:dyDescent="0.25">
      <c r="E23">
        <v>20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5:17" x14ac:dyDescent="0.25">
      <c r="E24">
        <v>21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5:17" x14ac:dyDescent="0.25">
      <c r="E25">
        <v>22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5:17" x14ac:dyDescent="0.25">
      <c r="E26">
        <v>23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5:17" x14ac:dyDescent="0.25">
      <c r="E27">
        <v>24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5:17" x14ac:dyDescent="0.25">
      <c r="E28">
        <v>25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5:17" x14ac:dyDescent="0.25">
      <c r="E29">
        <v>26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5:17" x14ac:dyDescent="0.25">
      <c r="E30">
        <v>27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5:17" x14ac:dyDescent="0.25">
      <c r="E31">
        <v>28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5:17" x14ac:dyDescent="0.25">
      <c r="E32">
        <v>29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5:17" x14ac:dyDescent="0.25">
      <c r="E33">
        <v>30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5:17" x14ac:dyDescent="0.25">
      <c r="E34">
        <v>31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5:17" x14ac:dyDescent="0.25">
      <c r="E35" t="s">
        <v>11</v>
      </c>
      <c r="F35" s="2">
        <f>SUBTOTAL(109,DepenseAnnee[Janvier])</f>
        <v>0</v>
      </c>
      <c r="G35" s="2">
        <f>SUBTOTAL(109,DepenseAnnee[Février])</f>
        <v>0</v>
      </c>
      <c r="H35" s="2">
        <f>SUBTOTAL(109,DepenseAnnee[Mars])</f>
        <v>0</v>
      </c>
      <c r="I35" s="2">
        <f>SUBTOTAL(109,DepenseAnnee[Avril])</f>
        <v>145</v>
      </c>
      <c r="J35" s="2">
        <f>SUBTOTAL(109,DepenseAnnee[Mai])</f>
        <v>0</v>
      </c>
      <c r="K35" s="2">
        <f>SUBTOTAL(109,DepenseAnnee[Juin])</f>
        <v>0</v>
      </c>
      <c r="L35" s="2">
        <f>SUBTOTAL(109,DepenseAnnee[Juillet])</f>
        <v>0</v>
      </c>
      <c r="M35" s="2">
        <f>SUBTOTAL(109,DepenseAnnee[Août])</f>
        <v>0</v>
      </c>
      <c r="N35" s="2">
        <f>SUBTOTAL(109,DepenseAnnee[Septembre])</f>
        <v>0</v>
      </c>
      <c r="O35" s="2">
        <f>SUBTOTAL(109,DepenseAnnee[Octobre])</f>
        <v>0</v>
      </c>
      <c r="P35" s="2">
        <f>SUBTOTAL(109,DepenseAnnee[Novembre])</f>
        <v>0</v>
      </c>
      <c r="Q35" s="2">
        <f>SUBTOTAL(109,DepenseAnnee[Décembre])</f>
        <v>0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DB956-CEAB-4D4E-BC35-E8D4A65A1339}">
  <sheetPr codeName="Feuil3"/>
  <dimension ref="B1:C13"/>
  <sheetViews>
    <sheetView showGridLines="0" workbookViewId="0">
      <selection activeCell="C19" sqref="C19"/>
    </sheetView>
  </sheetViews>
  <sheetFormatPr baseColWidth="10" defaultRowHeight="15" x14ac:dyDescent="0.25"/>
  <cols>
    <col min="2" max="2" width="14.42578125" customWidth="1"/>
    <col min="3" max="3" width="19.5703125" customWidth="1"/>
  </cols>
  <sheetData>
    <row r="1" spans="2:3" ht="106.5" customHeight="1" x14ac:dyDescent="0.25"/>
    <row r="2" spans="2:3" ht="19.5" customHeight="1" x14ac:dyDescent="0.25">
      <c r="B2" s="18" t="s">
        <v>39</v>
      </c>
      <c r="C2" s="20" t="s">
        <v>26</v>
      </c>
    </row>
    <row r="3" spans="2:3" x14ac:dyDescent="0.25">
      <c r="B3" s="6" t="str">
        <f>Interface!B3</f>
        <v>Dépense</v>
      </c>
      <c r="C3" s="19" t="s">
        <v>11</v>
      </c>
    </row>
    <row r="4" spans="2:3" ht="18.75" customHeight="1" x14ac:dyDescent="0.25">
      <c r="B4" s="14" t="str" cm="1">
        <f t="array" ref="B4:B13">Interface!B5:B14</f>
        <v>Item1</v>
      </c>
      <c r="C4" s="15">
        <f ca="1">SUMIF(INDIRECT("Base!M3:M" &amp; COUNTA(Base!$A$3:$A$9999)+3),MATCH($C$2,DepenseAnnee[[#Headers],[Janvier]:[Décembre]],0),INDIRECT("Base!" &amp; LEFT(ADDRESS(1,ROW()-2,4),1) &amp; "3:" &amp; LEFT(ADDRESS(1,ROW()-2,4),1) &amp; COUNTA(Base!$A$3:$A$9999)+3))</f>
        <v>50</v>
      </c>
    </row>
    <row r="5" spans="2:3" ht="18.75" customHeight="1" x14ac:dyDescent="0.25">
      <c r="B5" s="16" t="str">
        <v>Item2</v>
      </c>
      <c r="C5" s="17">
        <f ca="1">SUMIF(INDIRECT("Base!M3:M" &amp; COUNTA(Base!$A$3:$A$9999)+3),MATCH($C$2,DepenseAnnee[[#Headers],[Janvier]:[Décembre]],0),INDIRECT("Base!" &amp; LEFT(ADDRESS(1,ROW()-2,4),1) &amp; "3:" &amp; LEFT(ADDRESS(1,ROW()-2,4),1) &amp; COUNTA(Base!$A$3:$A$9999)+3))</f>
        <v>65</v>
      </c>
    </row>
    <row r="6" spans="2:3" ht="18.75" customHeight="1" x14ac:dyDescent="0.25">
      <c r="B6" s="14" t="str">
        <v>Item3</v>
      </c>
      <c r="C6" s="15">
        <f ca="1">SUMIF(INDIRECT("Base!M3:M" &amp; COUNTA(Base!$A$3:$A$9999)+3),MATCH($C$2,DepenseAnnee[[#Headers],[Janvier]:[Décembre]],0),INDIRECT("Base!" &amp; LEFT(ADDRESS(1,ROW()-2,4),1) &amp; "3:" &amp; LEFT(ADDRESS(1,ROW()-2,4),1) &amp; COUNTA(Base!$A$3:$A$9999)+3))</f>
        <v>30</v>
      </c>
    </row>
    <row r="7" spans="2:3" ht="18.75" customHeight="1" x14ac:dyDescent="0.25">
      <c r="B7" s="16" t="str">
        <v>Item4</v>
      </c>
      <c r="C7" s="17">
        <f ca="1">SUMIF(INDIRECT("Base!M3:M" &amp; COUNTA(Base!$A$3:$A$9999)+3),MATCH($C$2,DepenseAnnee[[#Headers],[Janvier]:[Décembre]],0),INDIRECT("Base!" &amp; LEFT(ADDRESS(1,ROW()-2,4),1) &amp; "3:" &amp; LEFT(ADDRESS(1,ROW()-2,4),1) &amp; COUNTA(Base!$A$3:$A$9999)+3))</f>
        <v>0</v>
      </c>
    </row>
    <row r="8" spans="2:3" ht="18.75" customHeight="1" x14ac:dyDescent="0.25">
      <c r="B8" s="14" t="str">
        <v>Item5</v>
      </c>
      <c r="C8" s="15">
        <f ca="1">SUMIF(INDIRECT("Base!M3:M" &amp; COUNTA(Base!$A$3:$A$9999)+3),MATCH($C$2,DepenseAnnee[[#Headers],[Janvier]:[Décembre]],0),INDIRECT("Base!" &amp; LEFT(ADDRESS(1,ROW()-2,4),1) &amp; "3:" &amp; LEFT(ADDRESS(1,ROW()-2,4),1) &amp; COUNTA(Base!$A$3:$A$9999)+3))</f>
        <v>0</v>
      </c>
    </row>
    <row r="9" spans="2:3" ht="18.75" customHeight="1" x14ac:dyDescent="0.25">
      <c r="B9" s="16" t="str">
        <v>Item6</v>
      </c>
      <c r="C9" s="17">
        <f ca="1">SUMIF(INDIRECT("Base!M3:M" &amp; COUNTA(Base!$A$3:$A$9999)+3),MATCH($C$2,DepenseAnnee[[#Headers],[Janvier]:[Décembre]],0),INDIRECT("Base!" &amp; LEFT(ADDRESS(1,ROW()-2,4),1) &amp; "3:" &amp; LEFT(ADDRESS(1,ROW()-2,4),1) &amp; COUNTA(Base!$A$3:$A$9999)+3))</f>
        <v>0</v>
      </c>
    </row>
    <row r="10" spans="2:3" ht="18.75" customHeight="1" x14ac:dyDescent="0.25">
      <c r="B10" s="14" t="str">
        <v>Item7</v>
      </c>
      <c r="C10" s="15">
        <f ca="1">SUMIF(INDIRECT("Base!M3:M" &amp; COUNTA(Base!$A$3:$A$9999)+3),MATCH($C$2,DepenseAnnee[[#Headers],[Janvier]:[Décembre]],0),INDIRECT("Base!" &amp; LEFT(ADDRESS(1,ROW()-2,4),1) &amp; "3:" &amp; LEFT(ADDRESS(1,ROW()-2,4),1) &amp; COUNTA(Base!$A$3:$A$9999)+3))</f>
        <v>0</v>
      </c>
    </row>
    <row r="11" spans="2:3" ht="18.75" customHeight="1" x14ac:dyDescent="0.25">
      <c r="B11" s="16" t="str">
        <v>Item8</v>
      </c>
      <c r="C11" s="17">
        <f ca="1">SUMIF(INDIRECT("Base!M3:M" &amp; COUNTA(Base!$A$3:$A$9999)+3),MATCH($C$2,DepenseAnnee[[#Headers],[Janvier]:[Décembre]],0),INDIRECT("Base!" &amp; LEFT(ADDRESS(1,ROW()-2,4),1) &amp; "3:" &amp; LEFT(ADDRESS(1,ROW()-2,4),1) &amp; COUNTA(Base!$A$3:$A$9999)+3))</f>
        <v>0</v>
      </c>
    </row>
    <row r="12" spans="2:3" ht="18.75" customHeight="1" x14ac:dyDescent="0.25">
      <c r="B12" s="14" t="str">
        <v>Item9</v>
      </c>
      <c r="C12" s="15">
        <f ca="1">SUMIF(INDIRECT("Base!M3:M" &amp; COUNTA(Base!$A$3:$A$9999)+3),MATCH($C$2,DepenseAnnee[[#Headers],[Janvier]:[Décembre]],0),INDIRECT("Base!" &amp; LEFT(ADDRESS(1,ROW()-2,4),1) &amp; "3:" &amp; LEFT(ADDRESS(1,ROW()-2,4),1) &amp; COUNTA(Base!$A$3:$A$9999)+3))</f>
        <v>0</v>
      </c>
    </row>
    <row r="13" spans="2:3" ht="18.75" customHeight="1" x14ac:dyDescent="0.25">
      <c r="B13" s="16" t="str">
        <v>Item10</v>
      </c>
      <c r="C13" s="17">
        <f ca="1">SUMIF(INDIRECT("Base!M3:M" &amp; COUNTA(Base!$A$3:$A$9999)+3),MATCH($C$2,DepenseAnnee[[#Headers],[Janvier]:[Décembre]],0),INDIRECT("Base!" &amp; LEFT(ADDRESS(1,ROW()-2,4),1) &amp; "3:" &amp; LEFT(ADDRESS(1,ROW()-2,4),1) &amp; COUNTA(Base!$A$3:$A$9999)+3))</f>
        <v>0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452A584-68A9-408D-88FC-5C967D9F8014}">
          <x14:formula1>
            <xm:f>Interface!$F$3:$Q$3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2F3C2-F138-4976-B37B-1D133E46F556}">
  <sheetPr codeName="Base"/>
  <dimension ref="A1:M3"/>
  <sheetViews>
    <sheetView workbookViewId="0">
      <selection activeCell="K13" sqref="K13"/>
    </sheetView>
  </sheetViews>
  <sheetFormatPr baseColWidth="10" defaultRowHeight="15" x14ac:dyDescent="0.25"/>
  <cols>
    <col min="1" max="1" width="11.42578125" style="1"/>
  </cols>
  <sheetData>
    <row r="1" spans="1:13" x14ac:dyDescent="0.25">
      <c r="A1" s="3" t="s">
        <v>37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  <c r="I1" s="3" t="s">
        <v>19</v>
      </c>
      <c r="J1" s="3" t="s">
        <v>20</v>
      </c>
      <c r="K1" s="3" t="s">
        <v>21</v>
      </c>
      <c r="L1" s="3" t="s">
        <v>22</v>
      </c>
    </row>
    <row r="2" spans="1:13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38</v>
      </c>
    </row>
    <row r="3" spans="1:13" x14ac:dyDescent="0.25">
      <c r="A3" s="1">
        <v>44299</v>
      </c>
      <c r="B3">
        <v>50</v>
      </c>
      <c r="C3">
        <v>65</v>
      </c>
      <c r="D3">
        <v>30</v>
      </c>
      <c r="L3">
        <v>145</v>
      </c>
      <c r="M3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Interface</vt:lpstr>
      <vt:lpstr>Tableau Mensuel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GUCKHOLZ Thomas</dc:creator>
  <cp:lastModifiedBy>GUCKHOLZ Thomas</cp:lastModifiedBy>
  <dcterms:created xsi:type="dcterms:W3CDTF">2021-04-23T11:05:00Z</dcterms:created>
  <dcterms:modified xsi:type="dcterms:W3CDTF">2021-04-23T14:11:04Z</dcterms:modified>
</cp:coreProperties>
</file>