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jpeg" ContentType="image/jpeg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tables/table5.xml" ContentType="application/vnd.openxmlformats-officedocument.spreadsheetml.table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filterPrivacy="1" codeName="ThisWorkbook"/>
  <bookViews>
    <workbookView xWindow="1590" yWindow="1695" windowWidth="20730" windowHeight="11760" activeTab="7"/>
  </bookViews>
  <sheets>
    <sheet name="Feuil1" sheetId="8" r:id="rId1"/>
    <sheet name="Feuil2" sheetId="7" r:id="rId2"/>
    <sheet name="Feuil3" sheetId="6" r:id="rId3"/>
    <sheet name="Facture" sheetId="1" r:id="rId4"/>
    <sheet name="Configuration de la société" sheetId="2" r:id="rId5"/>
    <sheet name="DB" sheetId="3" r:id="rId6"/>
    <sheet name="client" sheetId="4" r:id="rId7"/>
    <sheet name="BILAN" sheetId="5" r:id="rId8"/>
  </sheets>
  <definedNames>
    <definedName name="CLIENTS">OFFSET(client!$A$2:$A6495,,,COUNTA(client!$A:$A)-1)</definedName>
    <definedName name="Configurationdelasociété_Abréviationdedevise" localSheetId="0">INDEX(Configurationdelasociété[VALEUR],MATCH("Abréviation de devise",Configurationdelasociété[INFORMATIONS SUR VOTRE SOCIÉTÉ],0))</definedName>
    <definedName name="Configurationdelasociété_Abréviationdedevise" localSheetId="1">INDEX(Configurationdelasociété[VALEUR],MATCH("Abréviation de devise",Configurationdelasociété[INFORMATIONS SUR VOTRE SOCIÉTÉ],0))</definedName>
    <definedName name="Configurationdelasociété_Abréviationdedevise" localSheetId="2">INDEX(Configurationdelasociété[VALEUR],MATCH("Abréviation de devise",Configurationdelasociété[INFORMATIONS SUR VOTRE SOCIÉTÉ],0))</definedName>
    <definedName name="Configurationdelasociété_Abréviationdedevise">INDEX(Configurationdelasociété[VALEUR],MATCH("Abréviation de devise",Configurationdelasociété[INFORMATIONS SUR VOTRE SOCIÉTÉ],0))</definedName>
    <definedName name="Configurationdelasociété_Acheminementbancaire" localSheetId="0">INDEX(Configurationdelasociété[VALEUR],MATCH("Numéro d’acheminement (code SWIFT)",Configurationdelasociété[INFORMATIONS SUR VOTRE SOCIÉTÉ],0))</definedName>
    <definedName name="Configurationdelasociété_Acheminementbancaire" localSheetId="1">INDEX(Configurationdelasociété[VALEUR],MATCH("Numéro d’acheminement (code SWIFT)",Configurationdelasociété[INFORMATIONS SUR VOTRE SOCIÉTÉ],0))</definedName>
    <definedName name="Configurationdelasociété_Acheminementbancaire" localSheetId="2">INDEX(Configurationdelasociété[VALEUR],MATCH("Numéro d’acheminement (code SWIFT)",Configurationdelasociété[INFORMATIONS SUR VOTRE SOCIÉTÉ],0))</definedName>
    <definedName name="Configurationdelasociété_Acheminementbancaire">INDEX(Configurationdelasociété[VALEUR],MATCH("Numéro d’acheminement (code SWIFT)",Configurationdelasociété[INFORMATIONS SUR VOTRE SOCIÉTÉ],0))</definedName>
    <definedName name="Configurationdelasociété_Adressebanque" localSheetId="0">INDEX(Configurationdelasociété[VALEUR],MATCH("Adresse de la banque",Configurationdelasociété[INFORMATIONS SUR VOTRE SOCIÉTÉ],0))</definedName>
    <definedName name="Configurationdelasociété_Adressebanque" localSheetId="1">INDEX(Configurationdelasociété[VALEUR],MATCH("Adresse de la banque",Configurationdelasociété[INFORMATIONS SUR VOTRE SOCIÉTÉ],0))</definedName>
    <definedName name="Configurationdelasociété_Adressebanque" localSheetId="2">INDEX(Configurationdelasociété[VALEUR],MATCH("Adresse de la banque",Configurationdelasociété[INFORMATIONS SUR VOTRE SOCIÉTÉ],0))</definedName>
    <definedName name="Configurationdelasociété_Adressebanque">INDEX(Configurationdelasociété[VALEUR],MATCH("Adresse de la banque",Configurationdelasociété[INFORMATIONS SUR VOTRE SOCIÉTÉ],0))</definedName>
    <definedName name="Configurationdelasociété_Adresseligne1" localSheetId="0">INDEX(Configurationdelasociété[VALEUR],MATCH("Adresse ligne 1",Configurationdelasociété[INFORMATIONS SUR VOTRE SOCIÉTÉ],0))</definedName>
    <definedName name="Configurationdelasociété_Adresseligne1" localSheetId="1">INDEX(Configurationdelasociété[VALEUR],MATCH("Adresse ligne 1",Configurationdelasociété[INFORMATIONS SUR VOTRE SOCIÉTÉ],0))</definedName>
    <definedName name="Configurationdelasociété_Adresseligne1" localSheetId="2">INDEX(Configurationdelasociété[VALEUR],MATCH("Adresse ligne 1",Configurationdelasociété[INFORMATIONS SUR VOTRE SOCIÉTÉ],0))</definedName>
    <definedName name="Configurationdelasociété_Adresseligne1">INDEX(Configurationdelasociété[VALEUR],MATCH("Adresse ligne 1",Configurationdelasociété[INFORMATIONS SUR VOTRE SOCIÉTÉ],0))</definedName>
    <definedName name="Configurationdelasociété_Adresseligne2" localSheetId="0">INDEX(Configurationdelasociété[VALEUR],MATCH("Adresse ligne 2",Configurationdelasociété[INFORMATIONS SUR VOTRE SOCIÉTÉ],0))</definedName>
    <definedName name="Configurationdelasociété_Adresseligne2" localSheetId="1">INDEX(Configurationdelasociété[VALEUR],MATCH("Adresse ligne 2",Configurationdelasociété[INFORMATIONS SUR VOTRE SOCIÉTÉ],0))</definedName>
    <definedName name="Configurationdelasociété_Adresseligne2" localSheetId="2">INDEX(Configurationdelasociété[VALEUR],MATCH("Adresse ligne 2",Configurationdelasociété[INFORMATIONS SUR VOTRE SOCIÉTÉ],0))</definedName>
    <definedName name="Configurationdelasociété_Adresseligne2">INDEX(Configurationdelasociété[VALEUR],MATCH("Adresse ligne 2",Configurationdelasociété[INFORMATIONS SUR VOTRE SOCIÉTÉ],0))</definedName>
    <definedName name="Configurationdelasociété_Adresseligne3" localSheetId="0">INDEX(Configurationdelasociété[VALEUR],MATCH("Adresse ligne 3",Configurationdelasociété[INFORMATIONS SUR VOTRE SOCIÉTÉ],0))</definedName>
    <definedName name="Configurationdelasociété_Adresseligne3" localSheetId="1">INDEX(Configurationdelasociété[VALEUR],MATCH("Adresse ligne 3",Configurationdelasociété[INFORMATIONS SUR VOTRE SOCIÉTÉ],0))</definedName>
    <definedName name="Configurationdelasociété_Adresseligne3" localSheetId="2">INDEX(Configurationdelasociété[VALEUR],MATCH("Adresse ligne 3",Configurationdelasociété[INFORMATIONS SUR VOTRE SOCIÉTÉ],0))</definedName>
    <definedName name="Configurationdelasociété_Adresseligne3">INDEX(Configurationdelasociété[VALEUR],MATCH("Adresse ligne 3",Configurationdelasociété[INFORMATIONS SUR VOTRE SOCIÉTÉ],0))</definedName>
    <definedName name="Configurationdelasociété_Adresseligne4" localSheetId="0">INDEX(Configurationdelasociété[VALEUR],MATCH("Adresse ligne 4",Configurationdelasociété[INFORMATIONS SUR VOTRE SOCIÉTÉ],0))</definedName>
    <definedName name="Configurationdelasociété_Adresseligne4" localSheetId="1">INDEX(Configurationdelasociété[VALEUR],MATCH("Adresse ligne 4",Configurationdelasociété[INFORMATIONS SUR VOTRE SOCIÉTÉ],0))</definedName>
    <definedName name="Configurationdelasociété_Adresseligne4" localSheetId="2">INDEX(Configurationdelasociété[VALEUR],MATCH("Adresse ligne 4",Configurationdelasociété[INFORMATIONS SUR VOTRE SOCIÉTÉ],0))</definedName>
    <definedName name="Configurationdelasociété_Adresseligne4">INDEX(Configurationdelasociété[VALEUR],MATCH("Adresse ligne 4",Configurationdelasociété[INFORMATIONS SUR VOTRE SOCIÉTÉ],0))</definedName>
    <definedName name="Configurationdelasociété_Adresseligne5" localSheetId="0">INDEX(Configurationdelasociété[VALEUR],MATCH("Adresse ligne 5",Configurationdelasociété[INFORMATIONS SUR VOTRE SOCIÉTÉ],0))</definedName>
    <definedName name="Configurationdelasociété_Adresseligne5" localSheetId="1">INDEX(Configurationdelasociété[VALEUR],MATCH("Adresse ligne 5",Configurationdelasociété[INFORMATIONS SUR VOTRE SOCIÉTÉ],0))</definedName>
    <definedName name="Configurationdelasociété_Adresseligne5" localSheetId="2">INDEX(Configurationdelasociété[VALEUR],MATCH("Adresse ligne 5",Configurationdelasociété[INFORMATIONS SUR VOTRE SOCIÉTÉ],0))</definedName>
    <definedName name="Configurationdelasociété_Adresseligne5">INDEX(Configurationdelasociété[VALEUR],MATCH("Adresse ligne 5",Configurationdelasociété[INFORMATIONS SUR VOTRE SOCIÉTÉ],0))</definedName>
    <definedName name="Configurationdelasociété_Bénéficiaireduchèque" localSheetId="0">INDEX(Configurationdelasociété[VALEUR],MATCH("Libeller les chèques à l’ordre de",Configurationdelasociété[INFORMATIONS SUR VOTRE SOCIÉTÉ],0))</definedName>
    <definedName name="Configurationdelasociété_Bénéficiaireduchèque" localSheetId="1">INDEX(Configurationdelasociété[VALEUR],MATCH("Libeller les chèques à l’ordre de",Configurationdelasociété[INFORMATIONS SUR VOTRE SOCIÉTÉ],0))</definedName>
    <definedName name="Configurationdelasociété_Bénéficiaireduchèque" localSheetId="2">INDEX(Configurationdelasociété[VALEUR],MATCH("Libeller les chèques à l’ordre de",Configurationdelasociété[INFORMATIONS SUR VOTRE SOCIÉTÉ],0))</definedName>
    <definedName name="Configurationdelasociété_Bénéficiaireduchèque">INDEX(Configurationdelasociété[VALEUR],MATCH("Libeller les chèques à l’ordre de",Configurationdelasociété[INFORMATIONS SUR VOTRE SOCIÉTÉ],0))</definedName>
    <definedName name="Configurationdelasociété_Comptebancaire" localSheetId="0">INDEX(Configurationdelasociété[VALEUR],MATCH("Numéro de compte",Configurationdelasociété[INFORMATIONS SUR VOTRE SOCIÉTÉ],0))</definedName>
    <definedName name="Configurationdelasociété_Comptebancaire" localSheetId="1">INDEX(Configurationdelasociété[VALEUR],MATCH("Numéro de compte",Configurationdelasociété[INFORMATIONS SUR VOTRE SOCIÉTÉ],0))</definedName>
    <definedName name="Configurationdelasociété_Comptebancaire" localSheetId="2">INDEX(Configurationdelasociété[VALEUR],MATCH("Numéro de compte",Configurationdelasociété[INFORMATIONS SUR VOTRE SOCIÉTÉ],0))</definedName>
    <definedName name="Configurationdelasociété_Comptebancaire">INDEX(Configurationdelasociété[VALEUR],MATCH("Numéro de compte",Configurationdelasociété[INFORMATIONS SUR VOTRE SOCIÉTÉ],0))</definedName>
    <definedName name="Configurationdelasociété_Nomdebanque" localSheetId="0">INDEX(Configurationdelasociété[VALEUR],MATCH("Nom de la banque",Configurationdelasociété[INFORMATIONS SUR VOTRE SOCIÉTÉ],0))</definedName>
    <definedName name="Configurationdelasociété_Nomdebanque" localSheetId="1">INDEX(Configurationdelasociété[VALEUR],MATCH("Nom de la banque",Configurationdelasociété[INFORMATIONS SUR VOTRE SOCIÉTÉ],0))</definedName>
    <definedName name="Configurationdelasociété_Nomdebanque" localSheetId="2">INDEX(Configurationdelasociété[VALEUR],MATCH("Nom de la banque",Configurationdelasociété[INFORMATIONS SUR VOTRE SOCIÉTÉ],0))</definedName>
    <definedName name="Configurationdelasociété_Nomdebanque">INDEX(Configurationdelasociété[VALEUR],MATCH("Nom de la banque",Configurationdelasociété[INFORMATIONS SUR VOTRE SOCIÉTÉ],0))</definedName>
    <definedName name="Configurationdelasociété_Nomdelabanquedubénéficiaire" localSheetId="0">INDEX(Configurationdelasociété[VALEUR],MATCH("Nom du bénéficiaire du virement bancaire",Configurationdelasociété[INFORMATIONS SUR VOTRE SOCIÉTÉ],0))</definedName>
    <definedName name="Configurationdelasociété_Nomdelabanquedubénéficiaire" localSheetId="1">INDEX(Configurationdelasociété[VALEUR],MATCH("Nom du bénéficiaire du virement bancaire",Configurationdelasociété[INFORMATIONS SUR VOTRE SOCIÉTÉ],0))</definedName>
    <definedName name="Configurationdelasociété_Nomdelabanquedubénéficiaire" localSheetId="2">INDEX(Configurationdelasociété[VALEUR],MATCH("Nom du bénéficiaire du virement bancaire",Configurationdelasociété[INFORMATIONS SUR VOTRE SOCIÉTÉ],0))</definedName>
    <definedName name="Configurationdelasociété_Nomdelabanquedubénéficiaire">INDEX(Configurationdelasociété[VALEUR],MATCH("Nom du bénéficiaire du virement bancaire",Configurationdelasociété[INFORMATIONS SUR VOTRE SOCIÉTÉ],0))</definedName>
    <definedName name="Configurationdelasociété_Nomdelasociété" localSheetId="0">INDEX(Configurationdelasociété[VALEUR],MATCH("Nom de la société",Configurationdelasociété[INFORMATIONS SUR VOTRE SOCIÉTÉ],0))</definedName>
    <definedName name="Configurationdelasociété_Nomdelasociété" localSheetId="1">INDEX(Configurationdelasociété[VALEUR],MATCH("Nom de la société",Configurationdelasociété[INFORMATIONS SUR VOTRE SOCIÉTÉ],0))</definedName>
    <definedName name="Configurationdelasociété_Nomdelasociété" localSheetId="2">INDEX(Configurationdelasociété[VALEUR],MATCH("Nom de la société",Configurationdelasociété[INFORMATIONS SUR VOTRE SOCIÉTÉ],0))</definedName>
    <definedName name="Configurationdelasociété_Nomdelasociété">INDEX(Configurationdelasociété[VALEUR],MATCH("Nom de la société",Configurationdelasociété[INFORMATIONS SUR VOTRE SOCIÉTÉ],0))</definedName>
    <definedName name="Configurationdelasociété_votreemail" localSheetId="0">INDEX(Configurationdelasociété[VALEUR],MATCH("E-mail",Configurationdelasociété[INFORMATIONS SUR VOTRE SOCIÉTÉ],0))</definedName>
    <definedName name="Configurationdelasociété_votreemail" localSheetId="1">INDEX(Configurationdelasociété[VALEUR],MATCH("E-mail",Configurationdelasociété[INFORMATIONS SUR VOTRE SOCIÉTÉ],0))</definedName>
    <definedName name="Configurationdelasociété_votreemail" localSheetId="2">INDEX(Configurationdelasociété[VALEUR],MATCH("E-mail",Configurationdelasociété[INFORMATIONS SUR VOTRE SOCIÉTÉ],0))</definedName>
    <definedName name="Configurationdelasociété_votreemail">INDEX(Configurationdelasociété[VALEUR],MATCH("E-mail",Configurationdelasociété[INFORMATIONS SUR VOTRE SOCIÉTÉ],0))</definedName>
    <definedName name="Configurationdelasociété_votrenom" localSheetId="0">INDEX(Configurationdelasociété[VALEUR],MATCH("Votre nom",Configurationdelasociété[INFORMATIONS SUR VOTRE SOCIÉTÉ],0))</definedName>
    <definedName name="Configurationdelasociété_votrenom" localSheetId="1">INDEX(Configurationdelasociété[VALEUR],MATCH("Votre nom",Configurationdelasociété[INFORMATIONS SUR VOTRE SOCIÉTÉ],0))</definedName>
    <definedName name="Configurationdelasociété_votrenom" localSheetId="2">INDEX(Configurationdelasociété[VALEUR],MATCH("Votre nom",Configurationdelasociété[INFORMATIONS SUR VOTRE SOCIÉTÉ],0))</definedName>
    <definedName name="Configurationdelasociété_votrenom">INDEX(Configurationdelasociété[VALEUR],MATCH("Votre nom",Configurationdelasociété[INFORMATIONS SUR VOTRE SOCIÉTÉ],0))</definedName>
    <definedName name="Configurationdelasociété_votretélécopie" localSheetId="0">INDEX(Configurationdelasociété[VALEUR],MATCH("Télécopie",Configurationdelasociété[INFORMATIONS SUR VOTRE SOCIÉTÉ],0))</definedName>
    <definedName name="Configurationdelasociété_votretélécopie" localSheetId="1">INDEX(Configurationdelasociété[VALEUR],MATCH("Télécopie",Configurationdelasociété[INFORMATIONS SUR VOTRE SOCIÉTÉ],0))</definedName>
    <definedName name="Configurationdelasociété_votretélécopie" localSheetId="2">INDEX(Configurationdelasociété[VALEUR],MATCH("Télécopie",Configurationdelasociété[INFORMATIONS SUR VOTRE SOCIÉTÉ],0))</definedName>
    <definedName name="Configurationdelasociété_votretélécopie">INDEX(Configurationdelasociété[VALEUR],MATCH("Télécopie",Configurationdelasociété[INFORMATIONS SUR VOTRE SOCIÉTÉ],0))</definedName>
    <definedName name="Configurationdelasociété_votretéléphone" localSheetId="0">INDEX(Configurationdelasociété[VALEUR],MATCH("Téléphone",Configurationdelasociété[INFORMATIONS SUR VOTRE SOCIÉTÉ],0))</definedName>
    <definedName name="Configurationdelasociété_votretéléphone" localSheetId="1">INDEX(Configurationdelasociété[VALEUR],MATCH("Téléphone",Configurationdelasociété[INFORMATIONS SUR VOTRE SOCIÉTÉ],0))</definedName>
    <definedName name="Configurationdelasociété_votretéléphone" localSheetId="2">INDEX(Configurationdelasociété[VALEUR],MATCH("Téléphone",Configurationdelasociété[INFORMATIONS SUR VOTRE SOCIÉTÉ],0))</definedName>
    <definedName name="Configurationdelasociété_votretéléphone">INDEX(Configurationdelasociété[VALEUR],MATCH("Téléphone",Configurationdelasociété[INFORMATIONS SUR VOTRE SOCIÉTÉ],0))</definedName>
    <definedName name="Configurationdelasociété_votreURL" localSheetId="0">INDEX(Configurationdelasociété[VALEUR],MATCH("Site web",Configurationdelasociété[INFORMATIONS SUR VOTRE SOCIÉTÉ],0))</definedName>
    <definedName name="Configurationdelasociété_votreURL" localSheetId="1">INDEX(Configurationdelasociété[VALEUR],MATCH("Site web",Configurationdelasociété[INFORMATIONS SUR VOTRE SOCIÉTÉ],0))</definedName>
    <definedName name="Configurationdelasociété_votreURL" localSheetId="2">INDEX(Configurationdelasociété[VALEUR],MATCH("Site web",Configurationdelasociété[INFORMATIONS SUR VOTRE SOCIÉTÉ],0))</definedName>
    <definedName name="Configurationdelasociété_votreURL">INDEX(Configurationdelasociété[VALEUR],MATCH("Site web",Configurationdelasociété[INFORMATIONS SUR VOTRE SOCIÉTÉ],0))</definedName>
    <definedName name="DÉTAILS">OFFSET(DB!$A$2,,,COUNTA(DB!$A:$A)-1)</definedName>
    <definedName name="Numérodefacture" localSheetId="0">Feuil1!$C$2</definedName>
    <definedName name="Numérodefacture" localSheetId="1">Feuil2!$C$2</definedName>
    <definedName name="Numérodefacture" localSheetId="2">Feuil3!$C$2</definedName>
    <definedName name="Numérodefacture">Facture!$C$2</definedName>
    <definedName name="Totalfacture" localSheetId="0">Feuil1!$E$31</definedName>
    <definedName name="Totalfacture" localSheetId="1">Feuil2!$E$31</definedName>
    <definedName name="Totalfacture" localSheetId="2">Feuil3!$E$31</definedName>
    <definedName name="Totalfacture">Facture!$E$31</definedName>
  </definedNames>
  <calcPr calcId="125725"/>
</workbook>
</file>

<file path=xl/calcChain.xml><?xml version="1.0" encoding="utf-8"?>
<calcChain xmlns="http://schemas.openxmlformats.org/spreadsheetml/2006/main">
  <c r="C15" i="5"/>
  <c r="E31" i="8" l="1"/>
  <c r="E40"/>
  <c r="B40"/>
  <c r="E39"/>
  <c r="B39"/>
  <c r="E38"/>
  <c r="B38"/>
  <c r="E37"/>
  <c r="B37"/>
  <c r="E36"/>
  <c r="B36"/>
  <c r="E35"/>
  <c r="B35"/>
  <c r="D31"/>
  <c r="D27"/>
  <c r="E27" s="1"/>
  <c r="D26"/>
  <c r="E26" s="1"/>
  <c r="D25"/>
  <c r="E25" s="1"/>
  <c r="D24"/>
  <c r="E24" s="1"/>
  <c r="D23"/>
  <c r="E23" s="1"/>
  <c r="D22"/>
  <c r="E22" s="1"/>
  <c r="D21"/>
  <c r="E21" s="1"/>
  <c r="D20"/>
  <c r="E20" s="1"/>
  <c r="D19"/>
  <c r="E19" s="1"/>
  <c r="D18"/>
  <c r="E18" s="1"/>
  <c r="D17"/>
  <c r="E17" s="1"/>
  <c r="D16"/>
  <c r="E16" s="1"/>
  <c r="D15"/>
  <c r="E15" s="1"/>
  <c r="E29" s="1"/>
  <c r="D3" s="1"/>
  <c r="E10"/>
  <c r="B10"/>
  <c r="B9"/>
  <c r="B8"/>
  <c r="B7"/>
  <c r="B3"/>
  <c r="E40" i="7"/>
  <c r="B40"/>
  <c r="E39"/>
  <c r="B39"/>
  <c r="E38"/>
  <c r="B38"/>
  <c r="E37"/>
  <c r="B37"/>
  <c r="E36"/>
  <c r="B36"/>
  <c r="E35"/>
  <c r="B35"/>
  <c r="D31"/>
  <c r="E27"/>
  <c r="D27"/>
  <c r="E26"/>
  <c r="D26"/>
  <c r="E25"/>
  <c r="D25"/>
  <c r="E24"/>
  <c r="D24"/>
  <c r="E23"/>
  <c r="D23"/>
  <c r="E22"/>
  <c r="D22"/>
  <c r="E21"/>
  <c r="D21"/>
  <c r="E20"/>
  <c r="D20"/>
  <c r="E19"/>
  <c r="D19"/>
  <c r="E18"/>
  <c r="D18"/>
  <c r="E17"/>
  <c r="D17"/>
  <c r="E16"/>
  <c r="D16"/>
  <c r="D15"/>
  <c r="E15" s="1"/>
  <c r="E29" s="1"/>
  <c r="E31" s="1"/>
  <c r="D3" s="1"/>
  <c r="E10"/>
  <c r="B10"/>
  <c r="B9"/>
  <c r="B8"/>
  <c r="B7"/>
  <c r="B3"/>
  <c r="E40" i="6"/>
  <c r="B40"/>
  <c r="E39"/>
  <c r="B39"/>
  <c r="E38"/>
  <c r="B38"/>
  <c r="E37"/>
  <c r="B37"/>
  <c r="E36"/>
  <c r="B36"/>
  <c r="E35"/>
  <c r="B35"/>
  <c r="D31"/>
  <c r="E27"/>
  <c r="D27"/>
  <c r="E26"/>
  <c r="D26"/>
  <c r="E25"/>
  <c r="D25"/>
  <c r="E24"/>
  <c r="D24"/>
  <c r="E23"/>
  <c r="D23"/>
  <c r="E22"/>
  <c r="D22"/>
  <c r="E21"/>
  <c r="D21"/>
  <c r="E20"/>
  <c r="D20"/>
  <c r="E19"/>
  <c r="D19"/>
  <c r="E18"/>
  <c r="D18"/>
  <c r="E17"/>
  <c r="D17"/>
  <c r="D16"/>
  <c r="E16" s="1"/>
  <c r="D15"/>
  <c r="E15" s="1"/>
  <c r="E10"/>
  <c r="B10"/>
  <c r="B9"/>
  <c r="B8"/>
  <c r="B7"/>
  <c r="B3"/>
  <c r="A3" i="4"/>
  <c r="A4"/>
  <c r="B9" i="1" s="1"/>
  <c r="A2" i="4"/>
  <c r="B10" i="1"/>
  <c r="B8"/>
  <c r="D15"/>
  <c r="E15" s="1"/>
  <c r="D16"/>
  <c r="E16" s="1"/>
  <c r="D17"/>
  <c r="E17" s="1"/>
  <c r="D18"/>
  <c r="E18" s="1"/>
  <c r="D19"/>
  <c r="E19" s="1"/>
  <c r="D20"/>
  <c r="E20" s="1"/>
  <c r="D21"/>
  <c r="E21" s="1"/>
  <c r="D22"/>
  <c r="E22" s="1"/>
  <c r="D23"/>
  <c r="E23" s="1"/>
  <c r="D24"/>
  <c r="E24" s="1"/>
  <c r="D25"/>
  <c r="E25" s="1"/>
  <c r="D26"/>
  <c r="E26" s="1"/>
  <c r="D27"/>
  <c r="E27" s="1"/>
  <c r="B3"/>
  <c r="E29" i="6" l="1"/>
  <c r="B7" i="1"/>
  <c r="E37"/>
  <c r="D3" i="6" l="1"/>
  <c r="E31"/>
  <c r="E36" i="1"/>
  <c r="B40"/>
  <c r="B39"/>
  <c r="B38"/>
  <c r="B37"/>
  <c r="B36"/>
  <c r="B35"/>
  <c r="E40" l="1"/>
  <c r="E39"/>
  <c r="E38"/>
  <c r="E35"/>
  <c r="D31" l="1"/>
  <c r="E10" l="1"/>
  <c r="E29" l="1"/>
  <c r="E31" s="1"/>
  <c r="D3" s="1"/>
</calcChain>
</file>

<file path=xl/sharedStrings.xml><?xml version="1.0" encoding="utf-8"?>
<sst xmlns="http://schemas.openxmlformats.org/spreadsheetml/2006/main" count="164" uniqueCount="97">
  <si>
    <t>Remise</t>
  </si>
  <si>
    <t>Votre nom</t>
  </si>
  <si>
    <t>Téléphone</t>
  </si>
  <si>
    <t>Site web</t>
  </si>
  <si>
    <t>Télécopie</t>
  </si>
  <si>
    <t>Abréviation de devise</t>
  </si>
  <si>
    <t>Nom de la banque</t>
  </si>
  <si>
    <t>Adresse de la banque</t>
  </si>
  <si>
    <t>Numéro de compte</t>
  </si>
  <si>
    <t>Numéro d’acheminement (code SWIFT)</t>
  </si>
  <si>
    <t>Adresse ligne 1</t>
  </si>
  <si>
    <t>Adresse ligne 2</t>
  </si>
  <si>
    <t>Adresse ligne 3</t>
  </si>
  <si>
    <t>Adresse ligne 4</t>
  </si>
  <si>
    <t>Adresse ligne 5</t>
  </si>
  <si>
    <t>Nom de la société</t>
  </si>
  <si>
    <t>Nom du bénéficiaire du virement bancaire</t>
  </si>
  <si>
    <t>Libeller les chèques à l’ordre de</t>
  </si>
  <si>
    <t>DÉTAILS</t>
  </si>
  <si>
    <t>PRIX UNITAIRE</t>
  </si>
  <si>
    <t>INFORMATIONS SUR LE PAIEMENT</t>
  </si>
  <si>
    <t>AUTRES INFORMATIONS</t>
  </si>
  <si>
    <t>VALEUR</t>
  </si>
  <si>
    <t>INFORMATIONS SUR VOTRE SOCIÉTÉ</t>
  </si>
  <si>
    <t>CONFIGURATION DE LA SOCIÉTÉ</t>
  </si>
  <si>
    <t>E-mail</t>
  </si>
  <si>
    <t>FACTURE</t>
  </si>
  <si>
    <t>0005</t>
  </si>
  <si>
    <t xml:space="preserve"> </t>
  </si>
  <si>
    <t xml:space="preserve">Total </t>
  </si>
  <si>
    <t>Livraison</t>
  </si>
  <si>
    <t>Heissler Thierry</t>
  </si>
  <si>
    <t>Pâtisserie</t>
  </si>
  <si>
    <t>Votre Pâtissier vous souhaite de Joyeuses Fêtes de fin de fin d'années.</t>
  </si>
  <si>
    <t>DESCRIPTIONS</t>
  </si>
  <si>
    <t>TARIF</t>
  </si>
  <si>
    <t xml:space="preserve">6 pers Pain surprise noix </t>
  </si>
  <si>
    <t xml:space="preserve">8 pers Pain surprise noix </t>
  </si>
  <si>
    <t xml:space="preserve">12 pers Pain surprise noix </t>
  </si>
  <si>
    <t>Brioche aux Crabes</t>
  </si>
  <si>
    <t>6 pers Pain surprise paysan</t>
  </si>
  <si>
    <t>8 pers Pain surprise paysan</t>
  </si>
  <si>
    <t>12 pers Pain surprise paysan</t>
  </si>
  <si>
    <t>Bredele de noel 1 kg</t>
  </si>
  <si>
    <t>Bredele de noel 500 gr</t>
  </si>
  <si>
    <t xml:space="preserve">TOTAL </t>
  </si>
  <si>
    <t>non valide</t>
  </si>
  <si>
    <t>STRASBOURG</t>
  </si>
  <si>
    <t>Bûche Alibi</t>
  </si>
  <si>
    <t>Bûche Prestige</t>
  </si>
  <si>
    <t>Bûche Périgourdine</t>
  </si>
  <si>
    <t>Bûche Royale</t>
  </si>
  <si>
    <t>Bûche Trois chocolat</t>
  </si>
  <si>
    <t>Bûche Choco / Williams</t>
  </si>
  <si>
    <t>Bûche Fôret noire</t>
  </si>
  <si>
    <t>Bûche Mousse traditionnelles</t>
  </si>
  <si>
    <t>Bûche Festif</t>
  </si>
  <si>
    <t>Bûche Douceur de noel</t>
  </si>
  <si>
    <t>Bûche Kyoto</t>
  </si>
  <si>
    <t>Bûche Norvegienne</t>
  </si>
  <si>
    <t>QUANTITÉ / PERS</t>
  </si>
  <si>
    <t>Bredele de noel 250 gr</t>
  </si>
  <si>
    <t>ILLKIRCH</t>
  </si>
  <si>
    <t>03.88.00.00.00</t>
  </si>
  <si>
    <t>DUPONT</t>
  </si>
  <si>
    <t>-</t>
  </si>
  <si>
    <t>RUE DES FLEURS</t>
  </si>
  <si>
    <t>Thierry</t>
  </si>
  <si>
    <t>HEISSLER</t>
  </si>
  <si>
    <t>EMAIL</t>
  </si>
  <si>
    <t>CP</t>
  </si>
  <si>
    <t>VILLE</t>
  </si>
  <si>
    <t xml:space="preserve">ADRESSE </t>
  </si>
  <si>
    <t>TEL</t>
  </si>
  <si>
    <t>PRENOM</t>
  </si>
  <si>
    <t>NOM</t>
  </si>
  <si>
    <t>ID</t>
  </si>
  <si>
    <t>NOM COMPLET</t>
  </si>
  <si>
    <t>00-00-00-00-00</t>
  </si>
  <si>
    <t>rue des fleurs</t>
  </si>
  <si>
    <t>Strasbourg</t>
  </si>
  <si>
    <t xml:space="preserve">À PAYER AVANT LE : </t>
  </si>
  <si>
    <t>André</t>
  </si>
  <si>
    <t>Charles</t>
  </si>
  <si>
    <t>03.88.00.00.01</t>
  </si>
  <si>
    <t>03.88.00.00.02</t>
  </si>
  <si>
    <t>METZ</t>
  </si>
  <si>
    <t>DUPOND</t>
  </si>
  <si>
    <t>RUES DES TILLEULS</t>
  </si>
  <si>
    <t>36 RUE DES CHANDELLES</t>
  </si>
  <si>
    <t>DUPOND Charles</t>
  </si>
  <si>
    <t xml:space="preserve">Client de ma feuil 1 </t>
  </si>
  <si>
    <t>Client de ma feuil2</t>
  </si>
  <si>
    <t>Client de ma feuil3</t>
  </si>
  <si>
    <t>Client de ma feuil 4</t>
  </si>
  <si>
    <t>TOTAL des divers feuil (factures)</t>
  </si>
  <si>
    <t>Petit recap de mes clients avec pour infos leurs depenses</t>
  </si>
</sst>
</file>

<file path=xl/styles.xml><?xml version="1.0" encoding="utf-8"?>
<styleSheet xmlns="http://schemas.openxmlformats.org/spreadsheetml/2006/main">
  <numFmts count="8">
    <numFmt numFmtId="6" formatCode="#,##0\ &quot;€&quot;;[Red]\-#,##0\ &quot;€&quot;"/>
    <numFmt numFmtId="44" formatCode="_-* #,##0.00\ &quot;€&quot;_-;\-* #,##0.00\ &quot;€&quot;_-;_-* &quot;-&quot;??\ &quot;€&quot;_-;_-@_-"/>
    <numFmt numFmtId="164" formatCode="&quot;$&quot;#,##0.00"/>
    <numFmt numFmtId="165" formatCode="#,##0.00;;"/>
    <numFmt numFmtId="166" formatCode="General;;"/>
    <numFmt numFmtId="167" formatCode="dd\ mmmm\ yyyy"/>
    <numFmt numFmtId="168" formatCode="#,##0.00\ &quot;€&quot;"/>
    <numFmt numFmtId="169" formatCode="&quot;€&quot;#,##0.00;;\-"/>
  </numFmts>
  <fonts count="22">
    <font>
      <sz val="8"/>
      <color theme="3"/>
      <name val="Verdana"/>
      <family val="2"/>
      <scheme val="minor"/>
    </font>
    <font>
      <sz val="11"/>
      <name val="Verdana"/>
      <family val="2"/>
      <scheme val="minor"/>
    </font>
    <font>
      <sz val="11"/>
      <color rgb="FF969696"/>
      <name val="Verdana"/>
      <family val="2"/>
      <scheme val="minor"/>
    </font>
    <font>
      <b/>
      <sz val="16"/>
      <color rgb="FF00679A"/>
      <name val="Verdana"/>
      <family val="2"/>
      <scheme val="minor"/>
    </font>
    <font>
      <sz val="8"/>
      <color theme="1"/>
      <name val="Verdana"/>
      <family val="2"/>
      <scheme val="minor"/>
    </font>
    <font>
      <sz val="8"/>
      <name val="Verdana"/>
      <family val="2"/>
      <scheme val="minor"/>
    </font>
    <font>
      <sz val="8"/>
      <color theme="3"/>
      <name val="Verdana"/>
      <family val="2"/>
      <scheme val="minor"/>
    </font>
    <font>
      <sz val="10"/>
      <color theme="1"/>
      <name val="Sylfaen"/>
      <family val="1"/>
      <scheme val="major"/>
    </font>
    <font>
      <sz val="10"/>
      <color theme="4" tint="-0.249977111117893"/>
      <name val="Sylfaen"/>
      <family val="1"/>
      <scheme val="major"/>
    </font>
    <font>
      <b/>
      <sz val="8"/>
      <color theme="3"/>
      <name val="Verdana"/>
      <family val="2"/>
      <scheme val="minor"/>
    </font>
    <font>
      <sz val="7"/>
      <color rgb="FF473530"/>
      <name val="Verdana"/>
      <family val="2"/>
      <scheme val="minor"/>
    </font>
    <font>
      <sz val="11"/>
      <color theme="4"/>
      <name val="Verdana"/>
      <family val="2"/>
      <scheme val="minor"/>
    </font>
    <font>
      <sz val="20"/>
      <color theme="3"/>
      <name val="Sylfaen"/>
      <family val="1"/>
      <scheme val="major"/>
    </font>
    <font>
      <b/>
      <i/>
      <sz val="8"/>
      <color theme="3"/>
      <name val="Verdana"/>
      <family val="2"/>
      <scheme val="minor"/>
    </font>
    <font>
      <sz val="22"/>
      <color theme="4"/>
      <name val="Verdana"/>
      <family val="2"/>
      <scheme val="minor"/>
    </font>
    <font>
      <b/>
      <sz val="8"/>
      <name val="Verdana"/>
      <family val="2"/>
      <scheme val="minor"/>
    </font>
    <font>
      <sz val="20"/>
      <name val="Sylfaen"/>
      <family val="1"/>
      <scheme val="major"/>
    </font>
    <font>
      <sz val="20"/>
      <color theme="4"/>
      <name val="Sylfaen"/>
      <family val="1"/>
      <scheme val="major"/>
    </font>
    <font>
      <u/>
      <sz val="8"/>
      <color theme="10"/>
      <name val="Verdana"/>
      <family val="2"/>
    </font>
    <font>
      <b/>
      <sz val="11"/>
      <color theme="3"/>
      <name val="Verdana"/>
      <family val="2"/>
      <scheme val="minor"/>
    </font>
    <font>
      <sz val="18"/>
      <color theme="3"/>
      <name val="Verdana"/>
      <family val="2"/>
      <scheme val="minor"/>
    </font>
    <font>
      <b/>
      <sz val="8"/>
      <color rgb="FFFF0000"/>
      <name val="Verdana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 style="thin">
        <color theme="1" tint="0.499984740745262"/>
      </top>
      <bottom/>
      <diagonal/>
    </border>
    <border>
      <left/>
      <right/>
      <top style="thin">
        <color theme="2"/>
      </top>
      <bottom/>
      <diagonal/>
    </border>
    <border>
      <left/>
      <right/>
      <top/>
      <bottom style="thick">
        <color theme="3"/>
      </bottom>
      <diagonal/>
    </border>
    <border>
      <left/>
      <right/>
      <top/>
      <bottom style="thin">
        <color theme="3"/>
      </bottom>
      <diagonal/>
    </border>
    <border>
      <left/>
      <right/>
      <top style="thick">
        <color theme="3"/>
      </top>
      <bottom/>
      <diagonal/>
    </border>
    <border>
      <left/>
      <right/>
      <top style="thin">
        <color theme="2"/>
      </top>
      <bottom style="thin">
        <color theme="3"/>
      </bottom>
      <diagonal/>
    </border>
    <border>
      <left/>
      <right/>
      <top style="thin">
        <color theme="3"/>
      </top>
      <bottom/>
      <diagonal/>
    </border>
  </borders>
  <cellStyleXfs count="2">
    <xf numFmtId="0" fontId="0" fillId="0" borderId="0">
      <alignment vertical="center"/>
    </xf>
    <xf numFmtId="0" fontId="18" fillId="0" borderId="0" applyNumberFormat="0" applyFill="0" applyBorder="0" applyAlignment="0" applyProtection="0">
      <alignment vertical="top"/>
      <protection locked="0"/>
    </xf>
  </cellStyleXfs>
  <cellXfs count="71">
    <xf numFmtId="0" fontId="0" fillId="0" borderId="0" xfId="0">
      <alignment vertical="center"/>
    </xf>
    <xf numFmtId="0" fontId="1" fillId="0" borderId="0" xfId="0" applyFont="1" applyFill="1">
      <alignment vertical="center"/>
    </xf>
    <xf numFmtId="166" fontId="2" fillId="0" borderId="0" xfId="0" applyNumberFormat="1" applyFont="1" applyFill="1">
      <alignment vertical="center"/>
    </xf>
    <xf numFmtId="0" fontId="1" fillId="0" borderId="0" xfId="0" applyFont="1" applyFill="1" applyAlignment="1">
      <alignment vertical="top"/>
    </xf>
    <xf numFmtId="0" fontId="1" fillId="0" borderId="1" xfId="0" applyFont="1" applyFill="1" applyBorder="1">
      <alignment vertical="center"/>
    </xf>
    <xf numFmtId="166" fontId="4" fillId="0" borderId="0" xfId="0" applyNumberFormat="1" applyFont="1" applyFill="1" applyBorder="1" applyAlignment="1">
      <alignment horizontal="left" vertical="center" indent="1"/>
    </xf>
    <xf numFmtId="165" fontId="4" fillId="0" borderId="0" xfId="0" applyNumberFormat="1" applyFont="1" applyFill="1" applyBorder="1" applyAlignment="1">
      <alignment horizontal="right" vertical="center" indent="1"/>
    </xf>
    <xf numFmtId="0" fontId="5" fillId="0" borderId="0" xfId="0" applyFont="1" applyFill="1">
      <alignment vertical="center"/>
    </xf>
    <xf numFmtId="0" fontId="5" fillId="0" borderId="0" xfId="0" applyFont="1" applyFill="1" applyAlignment="1">
      <alignment vertical="top"/>
    </xf>
    <xf numFmtId="0" fontId="7" fillId="0" borderId="0" xfId="0" applyFont="1" applyFill="1" applyBorder="1" applyAlignment="1">
      <alignment horizontal="left" vertical="center" indent="1"/>
    </xf>
    <xf numFmtId="0" fontId="7" fillId="0" borderId="0" xfId="0" applyFont="1" applyFill="1" applyBorder="1" applyAlignment="1">
      <alignment horizontal="right" vertical="center" indent="1"/>
    </xf>
    <xf numFmtId="0" fontId="7" fillId="0" borderId="0" xfId="0" applyFont="1" applyFill="1" applyBorder="1" applyAlignment="1">
      <alignment horizontal="left" vertical="center"/>
    </xf>
    <xf numFmtId="0" fontId="5" fillId="0" borderId="2" xfId="0" applyFont="1" applyFill="1" applyBorder="1">
      <alignment vertical="center"/>
    </xf>
    <xf numFmtId="0" fontId="6" fillId="0" borderId="0" xfId="0" applyFont="1" applyFill="1" applyAlignment="1">
      <alignment horizontal="right" indent="1"/>
    </xf>
    <xf numFmtId="10" fontId="6" fillId="0" borderId="0" xfId="0" applyNumberFormat="1" applyFont="1" applyFill="1" applyAlignment="1">
      <alignment horizontal="right" indent="1"/>
    </xf>
    <xf numFmtId="0" fontId="6" fillId="0" borderId="0" xfId="0" applyFont="1" applyFill="1">
      <alignment vertical="center"/>
    </xf>
    <xf numFmtId="0" fontId="8" fillId="0" borderId="0" xfId="0" applyFont="1" applyFill="1">
      <alignment vertical="center"/>
    </xf>
    <xf numFmtId="0" fontId="1" fillId="0" borderId="3" xfId="0" applyFont="1" applyFill="1" applyBorder="1">
      <alignment vertical="center"/>
    </xf>
    <xf numFmtId="0" fontId="3" fillId="0" borderId="3" xfId="0" applyFont="1" applyFill="1" applyBorder="1" applyAlignment="1">
      <alignment horizontal="right" indent="1"/>
    </xf>
    <xf numFmtId="166" fontId="6" fillId="0" borderId="0" xfId="0" applyNumberFormat="1" applyFont="1" applyFill="1" applyAlignment="1">
      <alignment horizontal="right"/>
    </xf>
    <xf numFmtId="0" fontId="1" fillId="0" borderId="4" xfId="0" applyFont="1" applyFill="1" applyBorder="1">
      <alignment vertical="center"/>
    </xf>
    <xf numFmtId="0" fontId="6" fillId="0" borderId="0" xfId="0" applyFont="1" applyFill="1" applyAlignment="1">
      <alignment horizontal="right"/>
    </xf>
    <xf numFmtId="0" fontId="10" fillId="0" borderId="0" xfId="0" applyFont="1">
      <alignment vertical="center"/>
    </xf>
    <xf numFmtId="9" fontId="6" fillId="0" borderId="2" xfId="0" applyNumberFormat="1" applyFont="1" applyFill="1" applyBorder="1" applyAlignment="1">
      <alignment horizontal="right"/>
    </xf>
    <xf numFmtId="0" fontId="0" fillId="0" borderId="0" xfId="0" applyFill="1">
      <alignment vertical="center"/>
    </xf>
    <xf numFmtId="0" fontId="8" fillId="0" borderId="0" xfId="0" applyFont="1" applyFill="1" applyBorder="1" applyAlignment="1">
      <alignment horizontal="left"/>
    </xf>
    <xf numFmtId="0" fontId="8" fillId="0" borderId="0" xfId="0" applyFont="1" applyFill="1" applyBorder="1" applyAlignment="1">
      <alignment horizontal="right"/>
    </xf>
    <xf numFmtId="0" fontId="12" fillId="0" borderId="3" xfId="0" applyFont="1" applyFill="1" applyBorder="1" applyAlignment="1">
      <alignment horizontal="left"/>
    </xf>
    <xf numFmtId="164" fontId="13" fillId="0" borderId="3" xfId="0" applyNumberFormat="1" applyFont="1" applyFill="1" applyBorder="1">
      <alignment vertical="center"/>
    </xf>
    <xf numFmtId="0" fontId="1" fillId="0" borderId="6" xfId="0" applyFont="1" applyFill="1" applyBorder="1">
      <alignment vertical="center"/>
    </xf>
    <xf numFmtId="0" fontId="15" fillId="0" borderId="6" xfId="0" applyFont="1" applyFill="1" applyBorder="1" applyAlignment="1">
      <alignment vertical="center"/>
    </xf>
    <xf numFmtId="0" fontId="6" fillId="0" borderId="0" xfId="0" applyFont="1" applyFill="1" applyBorder="1" applyAlignment="1" applyProtection="1">
      <alignment horizontal="left" vertical="center"/>
      <protection locked="0"/>
    </xf>
    <xf numFmtId="0" fontId="6" fillId="0" borderId="0" xfId="0" applyFont="1" applyFill="1" applyBorder="1" applyAlignment="1">
      <alignment horizontal="left" vertical="center"/>
    </xf>
    <xf numFmtId="0" fontId="0" fillId="0" borderId="0" xfId="0" applyFont="1" applyFill="1" applyBorder="1" applyAlignment="1" applyProtection="1">
      <alignment horizontal="left" vertical="center"/>
      <protection locked="0"/>
    </xf>
    <xf numFmtId="0" fontId="9" fillId="0" borderId="0" xfId="0" applyFont="1" applyFill="1" applyBorder="1" applyAlignment="1">
      <alignment horizontal="left" vertical="center"/>
    </xf>
    <xf numFmtId="0" fontId="16" fillId="0" borderId="0" xfId="0" applyFont="1" applyFill="1" applyAlignment="1">
      <alignment vertical="center"/>
    </xf>
    <xf numFmtId="0" fontId="17" fillId="0" borderId="0" xfId="0" applyNumberFormat="1" applyFont="1" applyFill="1" applyAlignment="1">
      <alignment vertical="center"/>
    </xf>
    <xf numFmtId="0" fontId="6" fillId="0" borderId="2" xfId="0" applyFont="1" applyFill="1" applyBorder="1" applyAlignment="1">
      <alignment horizontal="right" vertical="center" indent="1"/>
    </xf>
    <xf numFmtId="0" fontId="0" fillId="0" borderId="0" xfId="0" applyFont="1" applyFill="1" applyBorder="1" applyAlignment="1">
      <alignment horizontal="left" vertical="center"/>
    </xf>
    <xf numFmtId="168" fontId="6" fillId="0" borderId="0" xfId="0" applyNumberFormat="1" applyFont="1" applyFill="1" applyAlignment="1">
      <alignment horizontal="right" vertical="center" indent="1"/>
    </xf>
    <xf numFmtId="0" fontId="0" fillId="0" borderId="0" xfId="0" applyFill="1" applyAlignment="1">
      <alignment horizontal="right" vertical="center" indent="1"/>
    </xf>
    <xf numFmtId="169" fontId="6" fillId="0" borderId="2" xfId="0" applyNumberFormat="1" applyFont="1" applyFill="1" applyBorder="1" applyAlignment="1">
      <alignment horizontal="right" vertical="center" indent="1"/>
    </xf>
    <xf numFmtId="169" fontId="6" fillId="0" borderId="0" xfId="0" applyNumberFormat="1" applyFont="1" applyFill="1" applyAlignment="1">
      <alignment horizontal="right" vertical="center" indent="1"/>
    </xf>
    <xf numFmtId="0" fontId="0" fillId="0" borderId="0" xfId="0" applyFill="1" applyBorder="1" applyAlignment="1" applyProtection="1">
      <alignment horizontal="left" vertical="center"/>
      <protection locked="0"/>
    </xf>
    <xf numFmtId="0" fontId="18" fillId="0" borderId="0" xfId="1" applyFill="1" applyBorder="1" applyAlignment="1" applyProtection="1">
      <alignment horizontal="left" vertical="center"/>
      <protection locked="0"/>
    </xf>
    <xf numFmtId="168" fontId="0" fillId="0" borderId="0" xfId="0" applyNumberFormat="1">
      <alignment vertical="center"/>
    </xf>
    <xf numFmtId="0" fontId="19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66" fontId="6" fillId="0" borderId="0" xfId="0" applyNumberFormat="1" applyFont="1" applyFill="1" applyAlignment="1">
      <alignment horizontal="right"/>
    </xf>
    <xf numFmtId="6" fontId="0" fillId="0" borderId="0" xfId="0" applyNumberFormat="1">
      <alignment vertical="center"/>
    </xf>
    <xf numFmtId="0" fontId="0" fillId="0" borderId="0" xfId="0" applyAlignment="1">
      <alignment vertical="center" wrapText="1"/>
    </xf>
    <xf numFmtId="6" fontId="0" fillId="0" borderId="0" xfId="0" applyNumberFormat="1" applyAlignment="1">
      <alignment vertical="center" wrapText="1"/>
    </xf>
    <xf numFmtId="0" fontId="11" fillId="0" borderId="1" xfId="0" applyFont="1" applyFill="1" applyBorder="1" applyAlignment="1">
      <alignment horizontal="right" vertical="center" indent="1"/>
    </xf>
    <xf numFmtId="0" fontId="11" fillId="0" borderId="3" xfId="0" applyFont="1" applyFill="1" applyBorder="1" applyAlignment="1">
      <alignment horizontal="right" vertical="center" indent="1"/>
    </xf>
    <xf numFmtId="168" fontId="11" fillId="0" borderId="1" xfId="0" applyNumberFormat="1" applyFont="1" applyFill="1" applyBorder="1" applyAlignment="1">
      <alignment horizontal="right" vertical="center" indent="1"/>
    </xf>
    <xf numFmtId="168" fontId="11" fillId="0" borderId="3" xfId="0" applyNumberFormat="1" applyFont="1" applyFill="1" applyBorder="1" applyAlignment="1">
      <alignment horizontal="right" vertical="center" indent="1"/>
    </xf>
    <xf numFmtId="0" fontId="9" fillId="0" borderId="7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left" vertical="center"/>
    </xf>
    <xf numFmtId="166" fontId="0" fillId="0" borderId="0" xfId="0" applyNumberFormat="1" applyFill="1" applyAlignment="1">
      <alignment horizontal="right"/>
    </xf>
    <xf numFmtId="166" fontId="6" fillId="0" borderId="0" xfId="0" applyNumberFormat="1" applyFont="1" applyFill="1" applyAlignment="1">
      <alignment horizontal="right"/>
    </xf>
    <xf numFmtId="0" fontId="0" fillId="0" borderId="0" xfId="0" applyFill="1" applyAlignment="1">
      <alignment horizontal="center" vertical="center"/>
    </xf>
    <xf numFmtId="167" fontId="5" fillId="0" borderId="5" xfId="0" applyNumberFormat="1" applyFont="1" applyFill="1" applyBorder="1" applyAlignment="1">
      <alignment horizontal="left" vertical="center"/>
    </xf>
    <xf numFmtId="168" fontId="14" fillId="0" borderId="5" xfId="0" applyNumberFormat="1" applyFont="1" applyFill="1" applyBorder="1" applyAlignment="1">
      <alignment horizontal="right" vertical="center" indent="1"/>
    </xf>
    <xf numFmtId="168" fontId="14" fillId="0" borderId="4" xfId="0" applyNumberFormat="1" applyFont="1" applyFill="1" applyBorder="1" applyAlignment="1">
      <alignment horizontal="right" vertical="center" indent="1"/>
    </xf>
    <xf numFmtId="0" fontId="15" fillId="0" borderId="0" xfId="0" applyFont="1" applyFill="1" applyAlignment="1">
      <alignment horizontal="left" vertical="center"/>
    </xf>
    <xf numFmtId="0" fontId="9" fillId="0" borderId="0" xfId="0" applyFont="1" applyFill="1" applyAlignment="1">
      <alignment horizontal="right"/>
    </xf>
    <xf numFmtId="0" fontId="0" fillId="0" borderId="3" xfId="0" applyFill="1" applyBorder="1" applyAlignment="1">
      <alignment horizontal="left"/>
    </xf>
    <xf numFmtId="44" fontId="0" fillId="0" borderId="0" xfId="0" applyNumberFormat="1">
      <alignment vertical="center"/>
    </xf>
    <xf numFmtId="0" fontId="20" fillId="0" borderId="0" xfId="0" applyFont="1" applyAlignment="1">
      <alignment horizontal="center" vertical="center"/>
    </xf>
    <xf numFmtId="0" fontId="9" fillId="0" borderId="0" xfId="0" applyFont="1">
      <alignment vertical="center"/>
    </xf>
    <xf numFmtId="168" fontId="21" fillId="0" borderId="0" xfId="0" applyNumberFormat="1" applyFont="1">
      <alignment vertical="center"/>
    </xf>
  </cellXfs>
  <cellStyles count="2">
    <cellStyle name="Lien hypertexte" xfId="1" builtinId="8"/>
    <cellStyle name="Normal" xfId="0" builtinId="0" customBuiltin="1"/>
  </cellStyles>
  <dxfs count="36">
    <dxf>
      <font>
        <strike/>
        <outline/>
        <shadow/>
        <u val="none"/>
        <vertAlign val="baseline"/>
        <sz val="8"/>
        <color theme="3"/>
        <name val="Verdana"/>
        <scheme val="minor"/>
      </font>
      <alignment horizontal="left" vertical="center" textRotation="0" wrapText="0" indent="0" relativeIndent="255" justifyLastLine="0" shrinkToFit="0" readingOrder="0"/>
    </dxf>
    <dxf>
      <font>
        <strike/>
        <outline/>
        <shadow/>
        <u val="none"/>
        <vertAlign val="baseline"/>
        <sz val="8"/>
        <color theme="3"/>
        <name val="Verdana"/>
        <scheme val="minor"/>
      </font>
      <alignment horizontal="left" vertical="center" textRotation="0" wrapText="0" indent="0" relativeIndent="255" justifyLastLine="0" shrinkToFit="0" readingOrder="0"/>
    </dxf>
    <dxf>
      <font>
        <strike/>
        <outline/>
        <shadow/>
        <u val="none"/>
        <vertAlign val="baseline"/>
        <sz val="8"/>
        <color theme="3"/>
        <name val="Verdana"/>
        <scheme val="minor"/>
      </font>
      <alignment horizontal="left" vertical="center" textRotation="0" wrapText="0" indent="0" relativeIndent="255" justifyLastLine="0" shrinkToFit="0" readingOrder="0"/>
    </dxf>
    <dxf>
      <font>
        <strike/>
        <outline/>
        <shadow/>
        <u val="none"/>
        <vertAlign val="baseline"/>
        <sz val="10"/>
        <color theme="1"/>
        <name val="Sylfaen"/>
        <scheme val="major"/>
      </font>
      <alignment horizontal="left" vertical="bottom" textRotation="0" wrapText="0" indent="0" relativeIndent="255" justifyLastLine="0" shrinkToFit="0" readingOrder="0"/>
    </dxf>
    <dxf>
      <font>
        <strike/>
        <outline/>
        <shadow/>
        <u val="none"/>
        <vertAlign val="baseline"/>
        <sz val="8"/>
        <name val="Verdana"/>
        <scheme val="minor"/>
      </font>
      <numFmt numFmtId="165" formatCode="#,##0.00;;"/>
    </dxf>
    <dxf>
      <font>
        <strike/>
        <outline/>
        <shadow/>
        <u val="none"/>
        <vertAlign val="baseline"/>
        <sz val="8"/>
        <name val="Verdana"/>
        <scheme val="minor"/>
      </font>
      <numFmt numFmtId="165" formatCode="#,##0.00;;"/>
    </dxf>
    <dxf>
      <font>
        <b/>
        <i/>
        <strike/>
        <condense/>
        <extend/>
        <outline/>
        <shadow/>
        <u val="none"/>
        <vertAlign val="baseline"/>
        <sz val="8"/>
        <color theme="1"/>
        <name val="Verdana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relativeIndent="255" justifyLastLine="0" shrinkToFit="0" readingOrder="0"/>
      <border diagonalUp="0" diagonalDown="0" outline="0">
        <left/>
        <right/>
        <top/>
        <bottom/>
      </border>
    </dxf>
    <dxf>
      <font>
        <strike/>
        <outline/>
        <shadow/>
        <u val="none"/>
        <vertAlign val="baseline"/>
        <sz val="8"/>
        <name val="Verdana"/>
        <scheme val="minor"/>
      </font>
      <numFmt numFmtId="166" formatCode="General;;"/>
    </dxf>
    <dxf>
      <font>
        <b/>
        <i/>
        <strike/>
        <condense/>
        <extend/>
        <outline/>
        <shadow/>
        <u val="none"/>
        <vertAlign val="baseline"/>
        <sz val="8"/>
        <color theme="1"/>
        <name val="Verdana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/>
        <top/>
        <bottom/>
      </border>
    </dxf>
    <dxf>
      <font>
        <strike/>
        <outline/>
        <shadow/>
        <u val="none"/>
        <vertAlign val="baseline"/>
        <sz val="8"/>
        <name val="Verdana"/>
        <scheme val="minor"/>
      </font>
      <alignment horizontal="left" vertical="center" textRotation="0" wrapText="0" indent="1" relativeIndent="255" justifyLastLine="0" shrinkToFit="0" readingOrder="0"/>
    </dxf>
    <dxf>
      <font>
        <b/>
        <strike/>
        <outline/>
        <shadow/>
        <u val="none"/>
        <vertAlign val="baseline"/>
        <sz val="10"/>
        <color theme="1"/>
        <name val="Sylfaen"/>
        <scheme val="major"/>
      </font>
    </dxf>
    <dxf>
      <font>
        <strike/>
        <outline/>
        <shadow/>
        <u val="none"/>
        <vertAlign val="baseline"/>
        <sz val="8"/>
        <name val="Verdana"/>
        <scheme val="minor"/>
      </font>
      <numFmt numFmtId="165" formatCode="#,##0.00;;"/>
    </dxf>
    <dxf>
      <font>
        <strike/>
        <outline/>
        <shadow/>
        <u val="none"/>
        <vertAlign val="baseline"/>
        <sz val="8"/>
        <name val="Verdana"/>
        <scheme val="minor"/>
      </font>
      <numFmt numFmtId="165" formatCode="#,##0.00;;"/>
    </dxf>
    <dxf>
      <font>
        <b/>
        <i/>
        <strike/>
        <condense/>
        <extend/>
        <outline/>
        <shadow/>
        <u val="none"/>
        <vertAlign val="baseline"/>
        <sz val="8"/>
        <color theme="1"/>
        <name val="Verdana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relativeIndent="255" justifyLastLine="0" shrinkToFit="0" readingOrder="0"/>
      <border diagonalUp="0" diagonalDown="0" outline="0">
        <left/>
        <right/>
        <top/>
        <bottom/>
      </border>
    </dxf>
    <dxf>
      <font>
        <strike/>
        <outline/>
        <shadow/>
        <u val="none"/>
        <vertAlign val="baseline"/>
        <sz val="8"/>
        <name val="Verdana"/>
        <scheme val="minor"/>
      </font>
      <numFmt numFmtId="166" formatCode="General;;"/>
    </dxf>
    <dxf>
      <font>
        <b/>
        <i/>
        <strike/>
        <condense/>
        <extend/>
        <outline/>
        <shadow/>
        <u val="none"/>
        <vertAlign val="baseline"/>
        <sz val="8"/>
        <color theme="1"/>
        <name val="Verdana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/>
        <top/>
        <bottom/>
      </border>
    </dxf>
    <dxf>
      <font>
        <strike/>
        <outline/>
        <shadow/>
        <u val="none"/>
        <vertAlign val="baseline"/>
        <sz val="8"/>
        <name val="Verdana"/>
        <scheme val="minor"/>
      </font>
      <alignment horizontal="left" vertical="center" textRotation="0" wrapText="0" indent="1" relativeIndent="255" justifyLastLine="0" shrinkToFit="0" readingOrder="0"/>
    </dxf>
    <dxf>
      <font>
        <b/>
        <strike/>
        <outline/>
        <shadow/>
        <u val="none"/>
        <vertAlign val="baseline"/>
        <sz val="10"/>
        <color theme="1"/>
        <name val="Sylfaen"/>
        <scheme val="major"/>
      </font>
    </dxf>
    <dxf>
      <font>
        <strike/>
        <outline/>
        <shadow/>
        <u val="none"/>
        <vertAlign val="baseline"/>
        <sz val="8"/>
        <name val="Verdana"/>
        <scheme val="minor"/>
      </font>
      <numFmt numFmtId="165" formatCode="#,##0.00;;"/>
    </dxf>
    <dxf>
      <font>
        <strike/>
        <outline/>
        <shadow/>
        <u val="none"/>
        <vertAlign val="baseline"/>
        <sz val="8"/>
        <name val="Verdana"/>
        <scheme val="minor"/>
      </font>
      <numFmt numFmtId="165" formatCode="#,##0.00;;"/>
    </dxf>
    <dxf>
      <font>
        <b/>
        <i/>
        <strike/>
        <condense/>
        <extend/>
        <outline/>
        <shadow/>
        <u val="none"/>
        <vertAlign val="baseline"/>
        <sz val="8"/>
        <color theme="1"/>
        <name val="Verdana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relativeIndent="255" justifyLastLine="0" shrinkToFit="0" readingOrder="0"/>
      <border diagonalUp="0" diagonalDown="0" outline="0">
        <left/>
        <right/>
        <top/>
        <bottom/>
      </border>
    </dxf>
    <dxf>
      <font>
        <strike/>
        <outline/>
        <shadow/>
        <u val="none"/>
        <vertAlign val="baseline"/>
        <sz val="8"/>
        <name val="Verdana"/>
        <scheme val="minor"/>
      </font>
      <numFmt numFmtId="166" formatCode="General;;"/>
    </dxf>
    <dxf>
      <font>
        <b/>
        <i/>
        <strike/>
        <condense/>
        <extend/>
        <outline/>
        <shadow/>
        <u val="none"/>
        <vertAlign val="baseline"/>
        <sz val="8"/>
        <color theme="1"/>
        <name val="Verdana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/>
        <top/>
        <bottom/>
      </border>
    </dxf>
    <dxf>
      <font>
        <strike/>
        <outline/>
        <shadow/>
        <u val="none"/>
        <vertAlign val="baseline"/>
        <sz val="8"/>
        <name val="Verdana"/>
        <scheme val="minor"/>
      </font>
      <alignment horizontal="left" vertical="center" textRotation="0" wrapText="0" indent="1" relativeIndent="255" justifyLastLine="0" shrinkToFit="0" readingOrder="0"/>
    </dxf>
    <dxf>
      <font>
        <b/>
        <strike/>
        <outline/>
        <shadow/>
        <u val="none"/>
        <vertAlign val="baseline"/>
        <sz val="10"/>
        <color theme="1"/>
        <name val="Sylfaen"/>
        <scheme val="major"/>
      </font>
    </dxf>
    <dxf>
      <font>
        <strike/>
        <outline/>
        <shadow/>
        <u val="none"/>
        <vertAlign val="baseline"/>
        <sz val="8"/>
        <name val="Verdana"/>
        <scheme val="minor"/>
      </font>
      <numFmt numFmtId="165" formatCode="#,##0.00;;"/>
    </dxf>
    <dxf>
      <font>
        <strike/>
        <outline/>
        <shadow/>
        <u val="none"/>
        <vertAlign val="baseline"/>
        <sz val="8"/>
        <name val="Verdana"/>
        <scheme val="minor"/>
      </font>
      <numFmt numFmtId="165" formatCode="#,##0.00;;"/>
    </dxf>
    <dxf>
      <font>
        <b/>
        <i/>
        <strike/>
        <condense/>
        <extend/>
        <outline/>
        <shadow/>
        <u val="none"/>
        <vertAlign val="baseline"/>
        <sz val="8"/>
        <color theme="1"/>
        <name val="Verdana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relativeIndent="255" justifyLastLine="0" shrinkToFit="0" readingOrder="0"/>
      <border diagonalUp="0" diagonalDown="0" outline="0">
        <left/>
        <right/>
        <top/>
        <bottom/>
      </border>
    </dxf>
    <dxf>
      <font>
        <strike/>
        <outline/>
        <shadow/>
        <u val="none"/>
        <vertAlign val="baseline"/>
        <sz val="8"/>
        <name val="Verdana"/>
        <scheme val="minor"/>
      </font>
      <numFmt numFmtId="166" formatCode="General;;"/>
    </dxf>
    <dxf>
      <font>
        <b/>
        <i/>
        <strike/>
        <condense/>
        <extend/>
        <outline/>
        <shadow/>
        <u val="none"/>
        <vertAlign val="baseline"/>
        <sz val="8"/>
        <color theme="1"/>
        <name val="Verdana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/>
        <top/>
        <bottom/>
      </border>
    </dxf>
    <dxf>
      <font>
        <strike/>
        <outline/>
        <shadow/>
        <u val="none"/>
        <vertAlign val="baseline"/>
        <sz val="8"/>
        <name val="Verdana"/>
        <scheme val="minor"/>
      </font>
      <alignment horizontal="left" vertical="center" textRotation="0" wrapText="0" indent="1" relativeIndent="255" justifyLastLine="0" shrinkToFit="0" readingOrder="0"/>
    </dxf>
    <dxf>
      <font>
        <b/>
        <strike/>
        <outline/>
        <shadow/>
        <u val="none"/>
        <vertAlign val="baseline"/>
        <sz val="10"/>
        <color theme="1"/>
        <name val="Sylfaen"/>
        <scheme val="major"/>
      </font>
    </dxf>
    <dxf>
      <font>
        <b val="0"/>
        <i val="0"/>
        <color theme="3"/>
      </font>
      <fill>
        <patternFill>
          <bgColor theme="2" tint="0.79998168889431442"/>
        </patternFill>
      </fill>
      <border diagonalUp="0" diagonalDown="0">
        <left/>
        <right/>
        <top/>
        <bottom/>
        <vertical/>
        <horizontal/>
      </border>
    </dxf>
    <dxf>
      <font>
        <color theme="3"/>
      </font>
      <fill>
        <patternFill patternType="none">
          <bgColor auto="1"/>
        </patternFill>
      </fill>
      <border diagonalUp="0" diagonalDown="0">
        <left/>
        <right/>
        <top style="thin">
          <color theme="2"/>
        </top>
        <bottom style="thin">
          <color theme="3"/>
        </bottom>
        <vertical/>
        <horizontal/>
      </border>
    </dxf>
    <dxf>
      <font>
        <b val="0"/>
        <i val="0"/>
        <color theme="4" tint="-0.24994659260841701"/>
      </font>
      <fill>
        <patternFill patternType="none">
          <bgColor auto="1"/>
        </patternFill>
      </fill>
      <border>
        <left/>
        <right/>
        <top/>
        <bottom style="thin">
          <color theme="2"/>
        </bottom>
        <vertical/>
        <horizontal/>
      </border>
    </dxf>
    <dxf>
      <font>
        <color theme="3"/>
      </font>
      <fill>
        <patternFill patternType="none">
          <bgColor auto="1"/>
        </patternFill>
      </fill>
      <border diagonalUp="0" diagonalDown="0">
        <left/>
        <right/>
        <top/>
        <bottom/>
        <vertical/>
        <horizontal/>
      </border>
    </dxf>
  </dxfs>
  <tableStyles count="1" defaultTableStyle="Billing Invoice" defaultPivotStyle="PivotStyleLight16">
    <tableStyle name="Billing Invoice" pivot="0" count="4">
      <tableStyleElement type="wholeTable" dxfId="35"/>
      <tableStyleElement type="headerRow" dxfId="34"/>
      <tableStyleElement type="totalRow" dxfId="33"/>
      <tableStyleElement type="firstRowStripe" dxfId="32"/>
    </tableStyle>
  </tableStyles>
  <colors>
    <mruColors>
      <color rgb="FFFFFFFF"/>
      <color rgb="FFF7F7F7"/>
      <color rgb="FFF0FFD9"/>
      <color rgb="FFF2F2F2"/>
      <color rgb="FF009AE4"/>
      <color rgb="FF757575"/>
      <color rgb="FF969696"/>
      <color rgb="FF00679A"/>
      <color rgb="FF0091DA"/>
      <color rgb="FF9C9C9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'Configuration de la soci&#233;t&#233;'!A1"/><Relationship Id="rId2" Type="http://schemas.openxmlformats.org/officeDocument/2006/relationships/hyperlink" Target="#'Configuration de la soci&#233;t&#233;'!A1"/><Relationship Id="rId1" Type="http://schemas.openxmlformats.org/officeDocument/2006/relationships/hyperlink" Target="#'Company Setup'!A1"/><Relationship Id="rId4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hyperlink" Target="#'Configuration de la soci&#233;t&#233;'!A1"/><Relationship Id="rId2" Type="http://schemas.openxmlformats.org/officeDocument/2006/relationships/hyperlink" Target="#'Configuration de la soci&#233;t&#233;'!A1"/><Relationship Id="rId1" Type="http://schemas.openxmlformats.org/officeDocument/2006/relationships/hyperlink" Target="#'Company Setup'!A1"/><Relationship Id="rId4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hyperlink" Target="#'Configuration de la soci&#233;t&#233;'!A1"/><Relationship Id="rId2" Type="http://schemas.openxmlformats.org/officeDocument/2006/relationships/hyperlink" Target="#'Configuration de la soci&#233;t&#233;'!A1"/><Relationship Id="rId1" Type="http://schemas.openxmlformats.org/officeDocument/2006/relationships/hyperlink" Target="#'Company Setup'!A1"/><Relationship Id="rId4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hyperlink" Target="#'Configuration de la soci&#233;t&#233;'!A1"/><Relationship Id="rId2" Type="http://schemas.openxmlformats.org/officeDocument/2006/relationships/hyperlink" Target="#'Configuration de la soci&#233;t&#233;'!A1"/><Relationship Id="rId1" Type="http://schemas.openxmlformats.org/officeDocument/2006/relationships/hyperlink" Target="#'Company Setup'!A1"/><Relationship Id="rId4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hyperlink" Target="#Facture!A1"/><Relationship Id="rId2" Type="http://schemas.openxmlformats.org/officeDocument/2006/relationships/hyperlink" Target="#Worksheet!A1"/><Relationship Id="rId1" Type="http://schemas.openxmlformats.org/officeDocument/2006/relationships/hyperlink" Target="#Facture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2614</xdr:colOff>
      <xdr:row>1</xdr:row>
      <xdr:rowOff>552449</xdr:rowOff>
    </xdr:from>
    <xdr:to>
      <xdr:col>8</xdr:col>
      <xdr:colOff>459815</xdr:colOff>
      <xdr:row>14</xdr:row>
      <xdr:rowOff>66675</xdr:rowOff>
    </xdr:to>
    <xdr:grpSp>
      <xdr:nvGrpSpPr>
        <xdr:cNvPr id="2" name="Conseils" descr="Utilisez l’onglet Configuration de la société pour entrer les informations relatives à votre société.&#10;&#10;Pour ajouter votre logo, cliquez avec le bouton droit sur l’espace réservé au logo, puis cliquez sur Modifier l’image."/>
        <xdr:cNvGrpSpPr/>
      </xdr:nvGrpSpPr>
      <xdr:grpSpPr>
        <a:xfrm>
          <a:off x="7603564" y="895349"/>
          <a:ext cx="1676401" cy="2286001"/>
          <a:chOff x="6800850" y="619124"/>
          <a:chExt cx="1676401" cy="2341757"/>
        </a:xfrm>
      </xdr:grpSpPr>
      <xdr:sp macro="" textlink="">
        <xdr:nvSpPr>
          <xdr:cNvPr id="3" name="Zone de texte 37" descr="Utilisez l’onglet Configuration de la société pour entrer les informations relatives à votre société.&#10;&#10;Pour ajouter votre logo, cliquez avec le bouton droit sur l’espace réservé au logo, puis cliquez sur Modifier l’image."/>
          <xdr:cNvSpPr txBox="1"/>
        </xdr:nvSpPr>
        <xdr:spPr>
          <a:xfrm>
            <a:off x="6800850" y="657052"/>
            <a:ext cx="1673352" cy="2303829"/>
          </a:xfrm>
          <a:prstGeom prst="rect">
            <a:avLst/>
          </a:prstGeom>
          <a:noFill/>
          <a:ln>
            <a:solidFill>
              <a:schemeClr val="bg2"/>
            </a:solidFill>
          </a:ln>
          <a:effectLst/>
        </xdr:spPr>
        <xdr:style>
          <a:lnRef idx="1">
            <a:schemeClr val="accent3"/>
          </a:lnRef>
          <a:fillRef idx="2">
            <a:schemeClr val="accent3"/>
          </a:fillRef>
          <a:effectRef idx="1">
            <a:schemeClr val="accent3"/>
          </a:effectRef>
          <a:fontRef idx="minor">
            <a:schemeClr val="dk1"/>
          </a:fontRef>
        </xdr:style>
        <xdr:txBody>
          <a:bodyPr vertOverflow="clip" horzOverflow="clip" wrap="square" lIns="182880" tIns="182880" rIns="182880" bIns="91440" rtlCol="0" anchor="t"/>
          <a:lstStyle/>
          <a:p>
            <a:endParaRPr lang="en-US" sz="700" baseline="0">
              <a:solidFill>
                <a:schemeClr val="tx2"/>
              </a:solidFill>
            </a:endParaRPr>
          </a:p>
          <a:p>
            <a:endParaRPr lang="en-US" sz="700" baseline="0">
              <a:solidFill>
                <a:schemeClr val="tx2"/>
              </a:solidFill>
            </a:endParaRPr>
          </a:p>
          <a:p>
            <a:endParaRPr lang="en-US" sz="700" baseline="0">
              <a:solidFill>
                <a:schemeClr val="tx2"/>
              </a:solidFill>
            </a:endParaRPr>
          </a:p>
          <a:p>
            <a:pPr>
              <a:lnSpc>
                <a:spcPct val="114000"/>
              </a:lnSpc>
            </a:pPr>
            <a:r>
              <a:rPr lang="en-US" sz="700" b="1" baseline="0">
                <a:solidFill>
                  <a:schemeClr val="tx2"/>
                </a:solidFill>
              </a:rPr>
              <a:t>CONSEILS: </a:t>
            </a:r>
            <a:endParaRPr lang="en-US" sz="700" baseline="0">
              <a:solidFill>
                <a:schemeClr val="tx2"/>
              </a:solidFill>
            </a:endParaRPr>
          </a:p>
          <a:p>
            <a:pPr>
              <a:lnSpc>
                <a:spcPct val="114000"/>
              </a:lnSpc>
            </a:pPr>
            <a:endParaRPr lang="en-US" sz="700" baseline="0">
              <a:solidFill>
                <a:schemeClr val="tx2"/>
              </a:solidFill>
            </a:endParaRPr>
          </a:p>
          <a:p>
            <a:pPr marL="171450" indent="-171450">
              <a:lnSpc>
                <a:spcPct val="114000"/>
              </a:lnSpc>
              <a:buFont typeface="Wingdings" panose="05000000000000000000" pitchFamily="2" charset="2"/>
              <a:buChar char="§"/>
            </a:pPr>
            <a:r>
              <a:rPr lang="en-US" sz="700" baseline="0">
                <a:solidFill>
                  <a:schemeClr val="tx2"/>
                </a:solidFill>
              </a:rPr>
              <a:t>Utilisez l’onglet Configuration de la société pour entrer les informations relatives à votre société. </a:t>
            </a:r>
          </a:p>
          <a:p>
            <a:pPr marL="171450" indent="-171450">
              <a:lnSpc>
                <a:spcPct val="114000"/>
              </a:lnSpc>
              <a:buFont typeface="Wingdings" panose="05000000000000000000" pitchFamily="2" charset="2"/>
              <a:buChar char="§"/>
            </a:pPr>
            <a:endParaRPr lang="en-US" sz="700" baseline="0">
              <a:solidFill>
                <a:schemeClr val="tx2"/>
              </a:solidFill>
            </a:endParaRPr>
          </a:p>
          <a:p>
            <a:pPr marL="171450" indent="-171450">
              <a:lnSpc>
                <a:spcPct val="114000"/>
              </a:lnSpc>
              <a:buFont typeface="Wingdings" panose="05000000000000000000" pitchFamily="2" charset="2"/>
              <a:buChar char="§"/>
            </a:pPr>
            <a:r>
              <a:rPr lang="en-US" sz="700" baseline="0">
                <a:solidFill>
                  <a:schemeClr val="tx2"/>
                </a:solidFill>
              </a:rPr>
              <a:t>Pour ajouter votre logo, cliquez avec le bouton droit sur l’espace réservé au logo, puis cliquez sur </a:t>
            </a:r>
            <a:r>
              <a:rPr lang="en-US" sz="700" b="1" baseline="0">
                <a:solidFill>
                  <a:schemeClr val="tx2"/>
                </a:solidFill>
              </a:rPr>
              <a:t>Modifier l’image.</a:t>
            </a:r>
            <a:endParaRPr lang="en-US" sz="700" baseline="0">
              <a:solidFill>
                <a:schemeClr val="tx2"/>
              </a:solidFill>
            </a:endParaRPr>
          </a:p>
          <a:p>
            <a:endParaRPr lang="en-US" sz="700" baseline="0">
              <a:solidFill>
                <a:schemeClr val="tx2"/>
              </a:solidFill>
            </a:endParaRPr>
          </a:p>
        </xdr:txBody>
      </xdr:sp>
      <xdr:cxnSp macro="">
        <xdr:nvCxnSpPr>
          <xdr:cNvPr id="4" name="Lien droit 38"/>
          <xdr:cNvCxnSpPr/>
        </xdr:nvCxnSpPr>
        <xdr:spPr>
          <a:xfrm>
            <a:off x="6800851" y="619124"/>
            <a:ext cx="1676400" cy="0"/>
          </a:xfrm>
          <a:prstGeom prst="line">
            <a:avLst/>
          </a:prstGeom>
          <a:ln w="25400">
            <a:solidFill>
              <a:schemeClr val="tx2"/>
            </a:solidFill>
            <a:miter lim="800000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 fPrintsWithSheet="0"/>
  </xdr:twoCellAnchor>
  <xdr:twoCellAnchor>
    <xdr:from>
      <xdr:col>6</xdr:col>
      <xdr:colOff>127963</xdr:colOff>
      <xdr:row>2</xdr:row>
      <xdr:rowOff>66676</xdr:rowOff>
    </xdr:from>
    <xdr:to>
      <xdr:col>8</xdr:col>
      <xdr:colOff>353515</xdr:colOff>
      <xdr:row>3</xdr:row>
      <xdr:rowOff>190504</xdr:rowOff>
    </xdr:to>
    <xdr:grpSp>
      <xdr:nvGrpSpPr>
        <xdr:cNvPr id="5" name="Configuration de la société" descr="&quot;&quot;">
          <a:hlinkClick xmlns:r="http://schemas.openxmlformats.org/officeDocument/2006/relationships" r:id="rId1" tooltip="Go to Company Setup"/>
        </xdr:cNvPr>
        <xdr:cNvGrpSpPr/>
      </xdr:nvGrpSpPr>
      <xdr:grpSpPr>
        <a:xfrm>
          <a:off x="7728913" y="962026"/>
          <a:ext cx="1444752" cy="428628"/>
          <a:chOff x="10191750" y="1028819"/>
          <a:chExt cx="1444752" cy="424634"/>
        </a:xfrm>
      </xdr:grpSpPr>
      <xdr:sp macro="[0]!shpButtonCompany_Click" textlink="">
        <xdr:nvSpPr>
          <xdr:cNvPr id="6" name="Zone de texte 66">
            <a:hlinkClick xmlns:r="http://schemas.openxmlformats.org/officeDocument/2006/relationships" r:id="rId2"/>
          </xdr:cNvPr>
          <xdr:cNvSpPr txBox="1"/>
        </xdr:nvSpPr>
        <xdr:spPr>
          <a:xfrm>
            <a:off x="10191750" y="1028819"/>
            <a:ext cx="1444752" cy="424634"/>
          </a:xfrm>
          <a:prstGeom prst="rect">
            <a:avLst/>
          </a:prstGeom>
          <a:solidFill>
            <a:schemeClr val="accent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en-US" sz="1050">
                <a:solidFill>
                  <a:schemeClr val="bg1"/>
                </a:solidFill>
              </a:rPr>
              <a:t>CONFIGURATION DE LA SOCIÉTÉ</a:t>
            </a:r>
          </a:p>
        </xdr:txBody>
      </xdr:sp>
      <xdr:sp macro="[0]!shpButtonCompany_Click" textlink="">
        <xdr:nvSpPr>
          <xdr:cNvPr id="7" name="Zone de texte 67">
            <a:hlinkClick xmlns:r="http://schemas.openxmlformats.org/officeDocument/2006/relationships" r:id="rId3" tooltip="Cliquer pour modifier ou consulter les informations relatives à votre société"/>
          </xdr:cNvPr>
          <xdr:cNvSpPr txBox="1"/>
        </xdr:nvSpPr>
        <xdr:spPr>
          <a:xfrm>
            <a:off x="10220326" y="1067333"/>
            <a:ext cx="1380744" cy="329499"/>
          </a:xfrm>
          <a:prstGeom prst="rect">
            <a:avLst/>
          </a:prstGeom>
          <a:noFill/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endParaRPr lang="en-US" sz="1100"/>
          </a:p>
        </xdr:txBody>
      </xdr:sp>
    </xdr:grpSp>
    <xdr:clientData fPrintsWithSheet="0"/>
  </xdr:twoCellAnchor>
  <xdr:twoCellAnchor editAs="oneCell">
    <xdr:from>
      <xdr:col>4</xdr:col>
      <xdr:colOff>295275</xdr:colOff>
      <xdr:row>0</xdr:row>
      <xdr:rowOff>0</xdr:rowOff>
    </xdr:from>
    <xdr:to>
      <xdr:col>4</xdr:col>
      <xdr:colOff>1249319</xdr:colOff>
      <xdr:row>1</xdr:row>
      <xdr:rowOff>542924</xdr:rowOff>
    </xdr:to>
    <xdr:pic>
      <xdr:nvPicPr>
        <xdr:cNvPr id="8" name="Remplacer par le logo"/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6315075" y="0"/>
          <a:ext cx="954044" cy="88582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2614</xdr:colOff>
      <xdr:row>1</xdr:row>
      <xdr:rowOff>552449</xdr:rowOff>
    </xdr:from>
    <xdr:to>
      <xdr:col>8</xdr:col>
      <xdr:colOff>459815</xdr:colOff>
      <xdr:row>14</xdr:row>
      <xdr:rowOff>66675</xdr:rowOff>
    </xdr:to>
    <xdr:grpSp>
      <xdr:nvGrpSpPr>
        <xdr:cNvPr id="2" name="Conseils" descr="Utilisez l’onglet Configuration de la société pour entrer les informations relatives à votre société.&#10;&#10;Pour ajouter votre logo, cliquez avec le bouton droit sur l’espace réservé au logo, puis cliquez sur Modifier l’image."/>
        <xdr:cNvGrpSpPr/>
      </xdr:nvGrpSpPr>
      <xdr:grpSpPr>
        <a:xfrm>
          <a:off x="7603564" y="895349"/>
          <a:ext cx="1676401" cy="2286001"/>
          <a:chOff x="6800850" y="619124"/>
          <a:chExt cx="1676401" cy="2341757"/>
        </a:xfrm>
      </xdr:grpSpPr>
      <xdr:sp macro="" textlink="">
        <xdr:nvSpPr>
          <xdr:cNvPr id="3" name="Zone de texte 37" descr="Utilisez l’onglet Configuration de la société pour entrer les informations relatives à votre société.&#10;&#10;Pour ajouter votre logo, cliquez avec le bouton droit sur l’espace réservé au logo, puis cliquez sur Modifier l’image."/>
          <xdr:cNvSpPr txBox="1"/>
        </xdr:nvSpPr>
        <xdr:spPr>
          <a:xfrm>
            <a:off x="6800850" y="657052"/>
            <a:ext cx="1673352" cy="2303829"/>
          </a:xfrm>
          <a:prstGeom prst="rect">
            <a:avLst/>
          </a:prstGeom>
          <a:noFill/>
          <a:ln>
            <a:solidFill>
              <a:schemeClr val="bg2"/>
            </a:solidFill>
          </a:ln>
          <a:effectLst/>
        </xdr:spPr>
        <xdr:style>
          <a:lnRef idx="1">
            <a:schemeClr val="accent3"/>
          </a:lnRef>
          <a:fillRef idx="2">
            <a:schemeClr val="accent3"/>
          </a:fillRef>
          <a:effectRef idx="1">
            <a:schemeClr val="accent3"/>
          </a:effectRef>
          <a:fontRef idx="minor">
            <a:schemeClr val="dk1"/>
          </a:fontRef>
        </xdr:style>
        <xdr:txBody>
          <a:bodyPr vertOverflow="clip" horzOverflow="clip" wrap="square" lIns="182880" tIns="182880" rIns="182880" bIns="91440" rtlCol="0" anchor="t"/>
          <a:lstStyle/>
          <a:p>
            <a:endParaRPr lang="en-US" sz="700" baseline="0">
              <a:solidFill>
                <a:schemeClr val="tx2"/>
              </a:solidFill>
            </a:endParaRPr>
          </a:p>
          <a:p>
            <a:endParaRPr lang="en-US" sz="700" baseline="0">
              <a:solidFill>
                <a:schemeClr val="tx2"/>
              </a:solidFill>
            </a:endParaRPr>
          </a:p>
          <a:p>
            <a:endParaRPr lang="en-US" sz="700" baseline="0">
              <a:solidFill>
                <a:schemeClr val="tx2"/>
              </a:solidFill>
            </a:endParaRPr>
          </a:p>
          <a:p>
            <a:pPr>
              <a:lnSpc>
                <a:spcPct val="114000"/>
              </a:lnSpc>
            </a:pPr>
            <a:r>
              <a:rPr lang="en-US" sz="700" b="1" baseline="0">
                <a:solidFill>
                  <a:schemeClr val="tx2"/>
                </a:solidFill>
              </a:rPr>
              <a:t>CONSEILS: </a:t>
            </a:r>
            <a:endParaRPr lang="en-US" sz="700" baseline="0">
              <a:solidFill>
                <a:schemeClr val="tx2"/>
              </a:solidFill>
            </a:endParaRPr>
          </a:p>
          <a:p>
            <a:pPr>
              <a:lnSpc>
                <a:spcPct val="114000"/>
              </a:lnSpc>
            </a:pPr>
            <a:endParaRPr lang="en-US" sz="700" baseline="0">
              <a:solidFill>
                <a:schemeClr val="tx2"/>
              </a:solidFill>
            </a:endParaRPr>
          </a:p>
          <a:p>
            <a:pPr marL="171450" indent="-171450">
              <a:lnSpc>
                <a:spcPct val="114000"/>
              </a:lnSpc>
              <a:buFont typeface="Wingdings" panose="05000000000000000000" pitchFamily="2" charset="2"/>
              <a:buChar char="§"/>
            </a:pPr>
            <a:r>
              <a:rPr lang="en-US" sz="700" baseline="0">
                <a:solidFill>
                  <a:schemeClr val="tx2"/>
                </a:solidFill>
              </a:rPr>
              <a:t>Utilisez l’onglet Configuration de la société pour entrer les informations relatives à votre société. </a:t>
            </a:r>
          </a:p>
          <a:p>
            <a:pPr marL="171450" indent="-171450">
              <a:lnSpc>
                <a:spcPct val="114000"/>
              </a:lnSpc>
              <a:buFont typeface="Wingdings" panose="05000000000000000000" pitchFamily="2" charset="2"/>
              <a:buChar char="§"/>
            </a:pPr>
            <a:endParaRPr lang="en-US" sz="700" baseline="0">
              <a:solidFill>
                <a:schemeClr val="tx2"/>
              </a:solidFill>
            </a:endParaRPr>
          </a:p>
          <a:p>
            <a:pPr marL="171450" indent="-171450">
              <a:lnSpc>
                <a:spcPct val="114000"/>
              </a:lnSpc>
              <a:buFont typeface="Wingdings" panose="05000000000000000000" pitchFamily="2" charset="2"/>
              <a:buChar char="§"/>
            </a:pPr>
            <a:r>
              <a:rPr lang="en-US" sz="700" baseline="0">
                <a:solidFill>
                  <a:schemeClr val="tx2"/>
                </a:solidFill>
              </a:rPr>
              <a:t>Pour ajouter votre logo, cliquez avec le bouton droit sur l’espace réservé au logo, puis cliquez sur </a:t>
            </a:r>
            <a:r>
              <a:rPr lang="en-US" sz="700" b="1" baseline="0">
                <a:solidFill>
                  <a:schemeClr val="tx2"/>
                </a:solidFill>
              </a:rPr>
              <a:t>Modifier l’image.</a:t>
            </a:r>
            <a:endParaRPr lang="en-US" sz="700" baseline="0">
              <a:solidFill>
                <a:schemeClr val="tx2"/>
              </a:solidFill>
            </a:endParaRPr>
          </a:p>
          <a:p>
            <a:endParaRPr lang="en-US" sz="700" baseline="0">
              <a:solidFill>
                <a:schemeClr val="tx2"/>
              </a:solidFill>
            </a:endParaRPr>
          </a:p>
        </xdr:txBody>
      </xdr:sp>
      <xdr:cxnSp macro="">
        <xdr:nvCxnSpPr>
          <xdr:cNvPr id="4" name="Lien droit 38"/>
          <xdr:cNvCxnSpPr/>
        </xdr:nvCxnSpPr>
        <xdr:spPr>
          <a:xfrm>
            <a:off x="6800851" y="619124"/>
            <a:ext cx="1676400" cy="0"/>
          </a:xfrm>
          <a:prstGeom prst="line">
            <a:avLst/>
          </a:prstGeom>
          <a:ln w="25400">
            <a:solidFill>
              <a:schemeClr val="tx2"/>
            </a:solidFill>
            <a:miter lim="800000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 fPrintsWithSheet="0"/>
  </xdr:twoCellAnchor>
  <xdr:twoCellAnchor>
    <xdr:from>
      <xdr:col>6</xdr:col>
      <xdr:colOff>127963</xdr:colOff>
      <xdr:row>2</xdr:row>
      <xdr:rowOff>66676</xdr:rowOff>
    </xdr:from>
    <xdr:to>
      <xdr:col>8</xdr:col>
      <xdr:colOff>353515</xdr:colOff>
      <xdr:row>3</xdr:row>
      <xdr:rowOff>190504</xdr:rowOff>
    </xdr:to>
    <xdr:grpSp>
      <xdr:nvGrpSpPr>
        <xdr:cNvPr id="5" name="Configuration de la société" descr="&quot;&quot;">
          <a:hlinkClick xmlns:r="http://schemas.openxmlformats.org/officeDocument/2006/relationships" r:id="rId1" tooltip="Go to Company Setup"/>
        </xdr:cNvPr>
        <xdr:cNvGrpSpPr/>
      </xdr:nvGrpSpPr>
      <xdr:grpSpPr>
        <a:xfrm>
          <a:off x="7728913" y="962026"/>
          <a:ext cx="1444752" cy="428628"/>
          <a:chOff x="10191750" y="1028819"/>
          <a:chExt cx="1444752" cy="424634"/>
        </a:xfrm>
      </xdr:grpSpPr>
      <xdr:sp macro="[0]!shpButtonCompany_Click" textlink="">
        <xdr:nvSpPr>
          <xdr:cNvPr id="6" name="Zone de texte 66">
            <a:hlinkClick xmlns:r="http://schemas.openxmlformats.org/officeDocument/2006/relationships" r:id="rId2"/>
          </xdr:cNvPr>
          <xdr:cNvSpPr txBox="1"/>
        </xdr:nvSpPr>
        <xdr:spPr>
          <a:xfrm>
            <a:off x="10191750" y="1028819"/>
            <a:ext cx="1444752" cy="424634"/>
          </a:xfrm>
          <a:prstGeom prst="rect">
            <a:avLst/>
          </a:prstGeom>
          <a:solidFill>
            <a:schemeClr val="accent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en-US" sz="1050">
                <a:solidFill>
                  <a:schemeClr val="bg1"/>
                </a:solidFill>
              </a:rPr>
              <a:t>CONFIGURATION DE LA SOCIÉTÉ</a:t>
            </a:r>
          </a:p>
        </xdr:txBody>
      </xdr:sp>
      <xdr:sp macro="[0]!shpButtonCompany_Click" textlink="">
        <xdr:nvSpPr>
          <xdr:cNvPr id="7" name="Zone de texte 67">
            <a:hlinkClick xmlns:r="http://schemas.openxmlformats.org/officeDocument/2006/relationships" r:id="rId3" tooltip="Cliquer pour modifier ou consulter les informations relatives à votre société"/>
          </xdr:cNvPr>
          <xdr:cNvSpPr txBox="1"/>
        </xdr:nvSpPr>
        <xdr:spPr>
          <a:xfrm>
            <a:off x="10220326" y="1067333"/>
            <a:ext cx="1380744" cy="329499"/>
          </a:xfrm>
          <a:prstGeom prst="rect">
            <a:avLst/>
          </a:prstGeom>
          <a:noFill/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endParaRPr lang="en-US" sz="1100"/>
          </a:p>
        </xdr:txBody>
      </xdr:sp>
    </xdr:grpSp>
    <xdr:clientData fPrintsWithSheet="0"/>
  </xdr:twoCellAnchor>
  <xdr:twoCellAnchor editAs="oneCell">
    <xdr:from>
      <xdr:col>4</xdr:col>
      <xdr:colOff>295275</xdr:colOff>
      <xdr:row>0</xdr:row>
      <xdr:rowOff>0</xdr:rowOff>
    </xdr:from>
    <xdr:to>
      <xdr:col>4</xdr:col>
      <xdr:colOff>1249319</xdr:colOff>
      <xdr:row>1</xdr:row>
      <xdr:rowOff>542924</xdr:rowOff>
    </xdr:to>
    <xdr:pic>
      <xdr:nvPicPr>
        <xdr:cNvPr id="8" name="Remplacer par le logo"/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6315075" y="0"/>
          <a:ext cx="954044" cy="885824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2614</xdr:colOff>
      <xdr:row>1</xdr:row>
      <xdr:rowOff>552449</xdr:rowOff>
    </xdr:from>
    <xdr:to>
      <xdr:col>8</xdr:col>
      <xdr:colOff>459815</xdr:colOff>
      <xdr:row>14</xdr:row>
      <xdr:rowOff>66675</xdr:rowOff>
    </xdr:to>
    <xdr:grpSp>
      <xdr:nvGrpSpPr>
        <xdr:cNvPr id="2" name="Conseils" descr="Utilisez l’onglet Configuration de la société pour entrer les informations relatives à votre société.&#10;&#10;Pour ajouter votre logo, cliquez avec le bouton droit sur l’espace réservé au logo, puis cliquez sur Modifier l’image."/>
        <xdr:cNvGrpSpPr/>
      </xdr:nvGrpSpPr>
      <xdr:grpSpPr>
        <a:xfrm>
          <a:off x="7603564" y="895349"/>
          <a:ext cx="1676401" cy="2286001"/>
          <a:chOff x="6800850" y="619124"/>
          <a:chExt cx="1676401" cy="2341757"/>
        </a:xfrm>
      </xdr:grpSpPr>
      <xdr:sp macro="" textlink="">
        <xdr:nvSpPr>
          <xdr:cNvPr id="3" name="Zone de texte 37" descr="Utilisez l’onglet Configuration de la société pour entrer les informations relatives à votre société.&#10;&#10;Pour ajouter votre logo, cliquez avec le bouton droit sur l’espace réservé au logo, puis cliquez sur Modifier l’image."/>
          <xdr:cNvSpPr txBox="1"/>
        </xdr:nvSpPr>
        <xdr:spPr>
          <a:xfrm>
            <a:off x="6800850" y="657052"/>
            <a:ext cx="1673352" cy="2303829"/>
          </a:xfrm>
          <a:prstGeom prst="rect">
            <a:avLst/>
          </a:prstGeom>
          <a:noFill/>
          <a:ln>
            <a:solidFill>
              <a:schemeClr val="bg2"/>
            </a:solidFill>
          </a:ln>
          <a:effectLst/>
        </xdr:spPr>
        <xdr:style>
          <a:lnRef idx="1">
            <a:schemeClr val="accent3"/>
          </a:lnRef>
          <a:fillRef idx="2">
            <a:schemeClr val="accent3"/>
          </a:fillRef>
          <a:effectRef idx="1">
            <a:schemeClr val="accent3"/>
          </a:effectRef>
          <a:fontRef idx="minor">
            <a:schemeClr val="dk1"/>
          </a:fontRef>
        </xdr:style>
        <xdr:txBody>
          <a:bodyPr vertOverflow="clip" horzOverflow="clip" wrap="square" lIns="182880" tIns="182880" rIns="182880" bIns="91440" rtlCol="0" anchor="t"/>
          <a:lstStyle/>
          <a:p>
            <a:endParaRPr lang="en-US" sz="700" baseline="0">
              <a:solidFill>
                <a:schemeClr val="tx2"/>
              </a:solidFill>
            </a:endParaRPr>
          </a:p>
          <a:p>
            <a:endParaRPr lang="en-US" sz="700" baseline="0">
              <a:solidFill>
                <a:schemeClr val="tx2"/>
              </a:solidFill>
            </a:endParaRPr>
          </a:p>
          <a:p>
            <a:endParaRPr lang="en-US" sz="700" baseline="0">
              <a:solidFill>
                <a:schemeClr val="tx2"/>
              </a:solidFill>
            </a:endParaRPr>
          </a:p>
          <a:p>
            <a:pPr>
              <a:lnSpc>
                <a:spcPct val="114000"/>
              </a:lnSpc>
            </a:pPr>
            <a:r>
              <a:rPr lang="en-US" sz="700" b="1" baseline="0">
                <a:solidFill>
                  <a:schemeClr val="tx2"/>
                </a:solidFill>
              </a:rPr>
              <a:t>CONSEILS: </a:t>
            </a:r>
            <a:endParaRPr lang="en-US" sz="700" baseline="0">
              <a:solidFill>
                <a:schemeClr val="tx2"/>
              </a:solidFill>
            </a:endParaRPr>
          </a:p>
          <a:p>
            <a:pPr>
              <a:lnSpc>
                <a:spcPct val="114000"/>
              </a:lnSpc>
            </a:pPr>
            <a:endParaRPr lang="en-US" sz="700" baseline="0">
              <a:solidFill>
                <a:schemeClr val="tx2"/>
              </a:solidFill>
            </a:endParaRPr>
          </a:p>
          <a:p>
            <a:pPr marL="171450" indent="-171450">
              <a:lnSpc>
                <a:spcPct val="114000"/>
              </a:lnSpc>
              <a:buFont typeface="Wingdings" panose="05000000000000000000" pitchFamily="2" charset="2"/>
              <a:buChar char="§"/>
            </a:pPr>
            <a:r>
              <a:rPr lang="en-US" sz="700" baseline="0">
                <a:solidFill>
                  <a:schemeClr val="tx2"/>
                </a:solidFill>
              </a:rPr>
              <a:t>Utilisez l’onglet Configuration de la société pour entrer les informations relatives à votre société. </a:t>
            </a:r>
          </a:p>
          <a:p>
            <a:pPr marL="171450" indent="-171450">
              <a:lnSpc>
                <a:spcPct val="114000"/>
              </a:lnSpc>
              <a:buFont typeface="Wingdings" panose="05000000000000000000" pitchFamily="2" charset="2"/>
              <a:buChar char="§"/>
            </a:pPr>
            <a:endParaRPr lang="en-US" sz="700" baseline="0">
              <a:solidFill>
                <a:schemeClr val="tx2"/>
              </a:solidFill>
            </a:endParaRPr>
          </a:p>
          <a:p>
            <a:pPr marL="171450" indent="-171450">
              <a:lnSpc>
                <a:spcPct val="114000"/>
              </a:lnSpc>
              <a:buFont typeface="Wingdings" panose="05000000000000000000" pitchFamily="2" charset="2"/>
              <a:buChar char="§"/>
            </a:pPr>
            <a:r>
              <a:rPr lang="en-US" sz="700" baseline="0">
                <a:solidFill>
                  <a:schemeClr val="tx2"/>
                </a:solidFill>
              </a:rPr>
              <a:t>Pour ajouter votre logo, cliquez avec le bouton droit sur l’espace réservé au logo, puis cliquez sur </a:t>
            </a:r>
            <a:r>
              <a:rPr lang="en-US" sz="700" b="1" baseline="0">
                <a:solidFill>
                  <a:schemeClr val="tx2"/>
                </a:solidFill>
              </a:rPr>
              <a:t>Modifier l’image.</a:t>
            </a:r>
            <a:endParaRPr lang="en-US" sz="700" baseline="0">
              <a:solidFill>
                <a:schemeClr val="tx2"/>
              </a:solidFill>
            </a:endParaRPr>
          </a:p>
          <a:p>
            <a:endParaRPr lang="en-US" sz="700" baseline="0">
              <a:solidFill>
                <a:schemeClr val="tx2"/>
              </a:solidFill>
            </a:endParaRPr>
          </a:p>
        </xdr:txBody>
      </xdr:sp>
      <xdr:cxnSp macro="">
        <xdr:nvCxnSpPr>
          <xdr:cNvPr id="4" name="Lien droit 38"/>
          <xdr:cNvCxnSpPr/>
        </xdr:nvCxnSpPr>
        <xdr:spPr>
          <a:xfrm>
            <a:off x="6800851" y="619124"/>
            <a:ext cx="1676400" cy="0"/>
          </a:xfrm>
          <a:prstGeom prst="line">
            <a:avLst/>
          </a:prstGeom>
          <a:ln w="25400">
            <a:solidFill>
              <a:schemeClr val="tx2"/>
            </a:solidFill>
            <a:miter lim="800000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 fPrintsWithSheet="0"/>
  </xdr:twoCellAnchor>
  <xdr:twoCellAnchor>
    <xdr:from>
      <xdr:col>6</xdr:col>
      <xdr:colOff>127963</xdr:colOff>
      <xdr:row>2</xdr:row>
      <xdr:rowOff>66676</xdr:rowOff>
    </xdr:from>
    <xdr:to>
      <xdr:col>8</xdr:col>
      <xdr:colOff>353515</xdr:colOff>
      <xdr:row>3</xdr:row>
      <xdr:rowOff>190504</xdr:rowOff>
    </xdr:to>
    <xdr:grpSp>
      <xdr:nvGrpSpPr>
        <xdr:cNvPr id="5" name="Configuration de la société" descr="&quot;&quot;">
          <a:hlinkClick xmlns:r="http://schemas.openxmlformats.org/officeDocument/2006/relationships" r:id="rId1" tooltip="Go to Company Setup"/>
        </xdr:cNvPr>
        <xdr:cNvGrpSpPr/>
      </xdr:nvGrpSpPr>
      <xdr:grpSpPr>
        <a:xfrm>
          <a:off x="7728913" y="962026"/>
          <a:ext cx="1444752" cy="428628"/>
          <a:chOff x="10191750" y="1028819"/>
          <a:chExt cx="1444752" cy="424634"/>
        </a:xfrm>
      </xdr:grpSpPr>
      <xdr:sp macro="[0]!shpButtonCompany_Click" textlink="">
        <xdr:nvSpPr>
          <xdr:cNvPr id="6" name="Zone de texte 66">
            <a:hlinkClick xmlns:r="http://schemas.openxmlformats.org/officeDocument/2006/relationships" r:id="rId2"/>
          </xdr:cNvPr>
          <xdr:cNvSpPr txBox="1"/>
        </xdr:nvSpPr>
        <xdr:spPr>
          <a:xfrm>
            <a:off x="10191750" y="1028819"/>
            <a:ext cx="1444752" cy="424634"/>
          </a:xfrm>
          <a:prstGeom prst="rect">
            <a:avLst/>
          </a:prstGeom>
          <a:solidFill>
            <a:schemeClr val="accent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en-US" sz="1050">
                <a:solidFill>
                  <a:schemeClr val="bg1"/>
                </a:solidFill>
              </a:rPr>
              <a:t>CONFIGURATION DE LA SOCIÉTÉ</a:t>
            </a:r>
          </a:p>
        </xdr:txBody>
      </xdr:sp>
      <xdr:sp macro="[0]!shpButtonCompany_Click" textlink="">
        <xdr:nvSpPr>
          <xdr:cNvPr id="7" name="Zone de texte 67">
            <a:hlinkClick xmlns:r="http://schemas.openxmlformats.org/officeDocument/2006/relationships" r:id="rId3" tooltip="Cliquer pour modifier ou consulter les informations relatives à votre société"/>
          </xdr:cNvPr>
          <xdr:cNvSpPr txBox="1"/>
        </xdr:nvSpPr>
        <xdr:spPr>
          <a:xfrm>
            <a:off x="10220326" y="1067333"/>
            <a:ext cx="1380744" cy="329499"/>
          </a:xfrm>
          <a:prstGeom prst="rect">
            <a:avLst/>
          </a:prstGeom>
          <a:noFill/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endParaRPr lang="en-US" sz="1100"/>
          </a:p>
        </xdr:txBody>
      </xdr:sp>
    </xdr:grpSp>
    <xdr:clientData fPrintsWithSheet="0"/>
  </xdr:twoCellAnchor>
  <xdr:twoCellAnchor editAs="oneCell">
    <xdr:from>
      <xdr:col>4</xdr:col>
      <xdr:colOff>295275</xdr:colOff>
      <xdr:row>0</xdr:row>
      <xdr:rowOff>0</xdr:rowOff>
    </xdr:from>
    <xdr:to>
      <xdr:col>4</xdr:col>
      <xdr:colOff>1249319</xdr:colOff>
      <xdr:row>1</xdr:row>
      <xdr:rowOff>542924</xdr:rowOff>
    </xdr:to>
    <xdr:pic>
      <xdr:nvPicPr>
        <xdr:cNvPr id="8" name="Remplacer par le logo"/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6315075" y="0"/>
          <a:ext cx="954044" cy="885824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2614</xdr:colOff>
      <xdr:row>1</xdr:row>
      <xdr:rowOff>552449</xdr:rowOff>
    </xdr:from>
    <xdr:to>
      <xdr:col>8</xdr:col>
      <xdr:colOff>459815</xdr:colOff>
      <xdr:row>14</xdr:row>
      <xdr:rowOff>66675</xdr:rowOff>
    </xdr:to>
    <xdr:grpSp>
      <xdr:nvGrpSpPr>
        <xdr:cNvPr id="2" name="Conseils" descr="Utilisez l’onglet Configuration de la société pour entrer les informations relatives à votre société.&#10;&#10;Pour ajouter votre logo, cliquez avec le bouton droit sur l’espace réservé au logo, puis cliquez sur Modifier l’image."/>
        <xdr:cNvGrpSpPr/>
      </xdr:nvGrpSpPr>
      <xdr:grpSpPr>
        <a:xfrm>
          <a:off x="7603564" y="895349"/>
          <a:ext cx="1676401" cy="2286001"/>
          <a:chOff x="6800850" y="619124"/>
          <a:chExt cx="1676401" cy="2341757"/>
        </a:xfrm>
      </xdr:grpSpPr>
      <xdr:sp macro="" textlink="">
        <xdr:nvSpPr>
          <xdr:cNvPr id="38" name="Zone de texte 37" descr="Utilisez l’onglet Configuration de la société pour entrer les informations relatives à votre société.&#10;&#10;Pour ajouter votre logo, cliquez avec le bouton droit sur l’espace réservé au logo, puis cliquez sur Modifier l’image."/>
          <xdr:cNvSpPr txBox="1"/>
        </xdr:nvSpPr>
        <xdr:spPr>
          <a:xfrm>
            <a:off x="6800850" y="657052"/>
            <a:ext cx="1673352" cy="2303829"/>
          </a:xfrm>
          <a:prstGeom prst="rect">
            <a:avLst/>
          </a:prstGeom>
          <a:noFill/>
          <a:ln>
            <a:solidFill>
              <a:schemeClr val="bg2"/>
            </a:solidFill>
          </a:ln>
          <a:effectLst/>
        </xdr:spPr>
        <xdr:style>
          <a:lnRef idx="1">
            <a:schemeClr val="accent3"/>
          </a:lnRef>
          <a:fillRef idx="2">
            <a:schemeClr val="accent3"/>
          </a:fillRef>
          <a:effectRef idx="1">
            <a:schemeClr val="accent3"/>
          </a:effectRef>
          <a:fontRef idx="minor">
            <a:schemeClr val="dk1"/>
          </a:fontRef>
        </xdr:style>
        <xdr:txBody>
          <a:bodyPr vertOverflow="clip" horzOverflow="clip" wrap="square" lIns="182880" tIns="182880" rIns="182880" bIns="91440" rtlCol="0" anchor="t"/>
          <a:lstStyle/>
          <a:p>
            <a:endParaRPr lang="en-US" sz="700" baseline="0">
              <a:solidFill>
                <a:schemeClr val="tx2"/>
              </a:solidFill>
            </a:endParaRPr>
          </a:p>
          <a:p>
            <a:endParaRPr lang="en-US" sz="700" baseline="0">
              <a:solidFill>
                <a:schemeClr val="tx2"/>
              </a:solidFill>
            </a:endParaRPr>
          </a:p>
          <a:p>
            <a:endParaRPr lang="en-US" sz="700" baseline="0">
              <a:solidFill>
                <a:schemeClr val="tx2"/>
              </a:solidFill>
            </a:endParaRPr>
          </a:p>
          <a:p>
            <a:pPr>
              <a:lnSpc>
                <a:spcPct val="114000"/>
              </a:lnSpc>
            </a:pPr>
            <a:r>
              <a:rPr lang="en-US" sz="700" b="1" baseline="0">
                <a:solidFill>
                  <a:schemeClr val="tx2"/>
                </a:solidFill>
              </a:rPr>
              <a:t>CONSEILS: </a:t>
            </a:r>
            <a:endParaRPr lang="en-US" sz="700" baseline="0">
              <a:solidFill>
                <a:schemeClr val="tx2"/>
              </a:solidFill>
            </a:endParaRPr>
          </a:p>
          <a:p>
            <a:pPr>
              <a:lnSpc>
                <a:spcPct val="114000"/>
              </a:lnSpc>
            </a:pPr>
            <a:endParaRPr lang="en-US" sz="700" baseline="0">
              <a:solidFill>
                <a:schemeClr val="tx2"/>
              </a:solidFill>
            </a:endParaRPr>
          </a:p>
          <a:p>
            <a:pPr marL="171450" indent="-171450">
              <a:lnSpc>
                <a:spcPct val="114000"/>
              </a:lnSpc>
              <a:buFont typeface="Wingdings" panose="05000000000000000000" pitchFamily="2" charset="2"/>
              <a:buChar char="§"/>
            </a:pPr>
            <a:r>
              <a:rPr lang="en-US" sz="700" baseline="0">
                <a:solidFill>
                  <a:schemeClr val="tx2"/>
                </a:solidFill>
              </a:rPr>
              <a:t>Utilisez l’onglet Configuration de la société pour entrer les informations relatives à votre société. </a:t>
            </a:r>
          </a:p>
          <a:p>
            <a:pPr marL="171450" indent="-171450">
              <a:lnSpc>
                <a:spcPct val="114000"/>
              </a:lnSpc>
              <a:buFont typeface="Wingdings" panose="05000000000000000000" pitchFamily="2" charset="2"/>
              <a:buChar char="§"/>
            </a:pPr>
            <a:endParaRPr lang="en-US" sz="700" baseline="0">
              <a:solidFill>
                <a:schemeClr val="tx2"/>
              </a:solidFill>
            </a:endParaRPr>
          </a:p>
          <a:p>
            <a:pPr marL="171450" indent="-171450">
              <a:lnSpc>
                <a:spcPct val="114000"/>
              </a:lnSpc>
              <a:buFont typeface="Wingdings" panose="05000000000000000000" pitchFamily="2" charset="2"/>
              <a:buChar char="§"/>
            </a:pPr>
            <a:r>
              <a:rPr lang="en-US" sz="700" baseline="0">
                <a:solidFill>
                  <a:schemeClr val="tx2"/>
                </a:solidFill>
              </a:rPr>
              <a:t>Pour ajouter votre logo, cliquez avec le bouton droit sur l’espace réservé au logo, puis cliquez sur </a:t>
            </a:r>
            <a:r>
              <a:rPr lang="en-US" sz="700" b="1" baseline="0">
                <a:solidFill>
                  <a:schemeClr val="tx2"/>
                </a:solidFill>
              </a:rPr>
              <a:t>Modifier l’image.</a:t>
            </a:r>
            <a:endParaRPr lang="en-US" sz="700" baseline="0">
              <a:solidFill>
                <a:schemeClr val="tx2"/>
              </a:solidFill>
            </a:endParaRPr>
          </a:p>
          <a:p>
            <a:endParaRPr lang="en-US" sz="700" baseline="0">
              <a:solidFill>
                <a:schemeClr val="tx2"/>
              </a:solidFill>
            </a:endParaRPr>
          </a:p>
        </xdr:txBody>
      </xdr:sp>
      <xdr:cxnSp macro="">
        <xdr:nvCxnSpPr>
          <xdr:cNvPr id="39" name="Lien droit 38"/>
          <xdr:cNvCxnSpPr/>
        </xdr:nvCxnSpPr>
        <xdr:spPr>
          <a:xfrm>
            <a:off x="6800851" y="619124"/>
            <a:ext cx="1676400" cy="0"/>
          </a:xfrm>
          <a:prstGeom prst="line">
            <a:avLst/>
          </a:prstGeom>
          <a:ln w="25400">
            <a:solidFill>
              <a:schemeClr val="tx2"/>
            </a:solidFill>
            <a:miter lim="800000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 fPrintsWithSheet="0"/>
  </xdr:twoCellAnchor>
  <xdr:twoCellAnchor>
    <xdr:from>
      <xdr:col>6</xdr:col>
      <xdr:colOff>127963</xdr:colOff>
      <xdr:row>2</xdr:row>
      <xdr:rowOff>66676</xdr:rowOff>
    </xdr:from>
    <xdr:to>
      <xdr:col>8</xdr:col>
      <xdr:colOff>353515</xdr:colOff>
      <xdr:row>3</xdr:row>
      <xdr:rowOff>190504</xdr:rowOff>
    </xdr:to>
    <xdr:grpSp>
      <xdr:nvGrpSpPr>
        <xdr:cNvPr id="20" name="Configuration de la société" descr="&quot;&quot;">
          <a:hlinkClick xmlns:r="http://schemas.openxmlformats.org/officeDocument/2006/relationships" r:id="rId1" tooltip="Go to Company Setup"/>
        </xdr:cNvPr>
        <xdr:cNvGrpSpPr/>
      </xdr:nvGrpSpPr>
      <xdr:grpSpPr>
        <a:xfrm>
          <a:off x="7728913" y="962026"/>
          <a:ext cx="1444752" cy="428628"/>
          <a:chOff x="10191750" y="1028819"/>
          <a:chExt cx="1444752" cy="424634"/>
        </a:xfrm>
      </xdr:grpSpPr>
      <xdr:sp macro="[0]!shpButtonCompany_Click" textlink="">
        <xdr:nvSpPr>
          <xdr:cNvPr id="67" name="Zone de texte 66">
            <a:hlinkClick xmlns:r="http://schemas.openxmlformats.org/officeDocument/2006/relationships" r:id="rId2"/>
          </xdr:cNvPr>
          <xdr:cNvSpPr txBox="1"/>
        </xdr:nvSpPr>
        <xdr:spPr>
          <a:xfrm>
            <a:off x="10191750" y="1028819"/>
            <a:ext cx="1444752" cy="424634"/>
          </a:xfrm>
          <a:prstGeom prst="rect">
            <a:avLst/>
          </a:prstGeom>
          <a:solidFill>
            <a:schemeClr val="accent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en-US" sz="1050">
                <a:solidFill>
                  <a:schemeClr val="bg1"/>
                </a:solidFill>
              </a:rPr>
              <a:t>CONFIGURATION DE LA SOCIÉTÉ</a:t>
            </a:r>
          </a:p>
        </xdr:txBody>
      </xdr:sp>
      <xdr:sp macro="[0]!shpButtonCompany_Click" textlink="">
        <xdr:nvSpPr>
          <xdr:cNvPr id="68" name="Zone de texte 67">
            <a:hlinkClick xmlns:r="http://schemas.openxmlformats.org/officeDocument/2006/relationships" r:id="rId3" tooltip="Cliquer pour modifier ou consulter les informations relatives à votre société"/>
          </xdr:cNvPr>
          <xdr:cNvSpPr txBox="1"/>
        </xdr:nvSpPr>
        <xdr:spPr>
          <a:xfrm>
            <a:off x="10220326" y="1067333"/>
            <a:ext cx="1380744" cy="329499"/>
          </a:xfrm>
          <a:prstGeom prst="rect">
            <a:avLst/>
          </a:prstGeom>
          <a:noFill/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endParaRPr lang="en-US" sz="1100"/>
          </a:p>
        </xdr:txBody>
      </xdr:sp>
    </xdr:grpSp>
    <xdr:clientData fPrintsWithSheet="0"/>
  </xdr:twoCellAnchor>
  <xdr:twoCellAnchor editAs="oneCell">
    <xdr:from>
      <xdr:col>4</xdr:col>
      <xdr:colOff>295275</xdr:colOff>
      <xdr:row>0</xdr:row>
      <xdr:rowOff>0</xdr:rowOff>
    </xdr:from>
    <xdr:to>
      <xdr:col>4</xdr:col>
      <xdr:colOff>1249319</xdr:colOff>
      <xdr:row>1</xdr:row>
      <xdr:rowOff>542924</xdr:rowOff>
    </xdr:to>
    <xdr:pic>
      <xdr:nvPicPr>
        <xdr:cNvPr id="9" name="Remplacer par le logo"/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6315075" y="0"/>
          <a:ext cx="954044" cy="885824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285750</xdr:colOff>
      <xdr:row>1</xdr:row>
      <xdr:rowOff>0</xdr:rowOff>
    </xdr:from>
    <xdr:to>
      <xdr:col>6</xdr:col>
      <xdr:colOff>133351</xdr:colOff>
      <xdr:row>3</xdr:row>
      <xdr:rowOff>0</xdr:rowOff>
    </xdr:to>
    <xdr:grpSp>
      <xdr:nvGrpSpPr>
        <xdr:cNvPr id="4" name="Groupe 3" descr="&quot;&quot;">
          <a:hlinkClick xmlns:r="http://schemas.openxmlformats.org/officeDocument/2006/relationships" r:id="rId1" tooltip="Cliquer pour afficher ou modifier la facture"/>
        </xdr:cNvPr>
        <xdr:cNvGrpSpPr/>
      </xdr:nvGrpSpPr>
      <xdr:grpSpPr>
        <a:xfrm>
          <a:off x="5629275" y="438150"/>
          <a:ext cx="1676401" cy="523875"/>
          <a:chOff x="5191125" y="438150"/>
          <a:chExt cx="1676401" cy="523875"/>
        </a:xfrm>
      </xdr:grpSpPr>
      <xdr:grpSp>
        <xdr:nvGrpSpPr>
          <xdr:cNvPr id="11" name="Groupe 10">
            <a:hlinkClick xmlns:r="http://schemas.openxmlformats.org/officeDocument/2006/relationships" r:id="rId2" tooltip="Go to Worksheet"/>
          </xdr:cNvPr>
          <xdr:cNvGrpSpPr/>
        </xdr:nvGrpSpPr>
        <xdr:grpSpPr>
          <a:xfrm>
            <a:off x="5305424" y="542926"/>
            <a:ext cx="1444752" cy="310896"/>
            <a:chOff x="10191750" y="1095375"/>
            <a:chExt cx="1444752" cy="310896"/>
          </a:xfrm>
        </xdr:grpSpPr>
        <xdr:sp macro="[0]!shpButtonCompany_Click" textlink="">
          <xdr:nvSpPr>
            <xdr:cNvPr id="16" name="Zone de texte 15"/>
            <xdr:cNvSpPr txBox="1"/>
          </xdr:nvSpPr>
          <xdr:spPr>
            <a:xfrm>
              <a:off x="10191750" y="1095375"/>
              <a:ext cx="1444752" cy="310896"/>
            </a:xfrm>
            <a:prstGeom prst="rect">
              <a:avLst/>
            </a:prstGeom>
            <a:solidFill>
              <a:schemeClr val="accent1"/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en-US" sz="1050">
                  <a:solidFill>
                    <a:schemeClr val="bg1"/>
                  </a:solidFill>
                </a:rPr>
                <a:t>FATURE</a:t>
              </a:r>
            </a:p>
          </xdr:txBody>
        </xdr:sp>
        <xdr:sp macro="[0]!shpButtonCompany_Click" textlink="">
          <xdr:nvSpPr>
            <xdr:cNvPr id="17" name="Zone de texte 16">
              <a:hlinkClick xmlns:r="http://schemas.openxmlformats.org/officeDocument/2006/relationships" r:id="rId3"/>
            </xdr:cNvPr>
            <xdr:cNvSpPr txBox="1"/>
          </xdr:nvSpPr>
          <xdr:spPr>
            <a:xfrm>
              <a:off x="10220326" y="1123950"/>
              <a:ext cx="1380744" cy="246888"/>
            </a:xfrm>
            <a:prstGeom prst="rect">
              <a:avLst/>
            </a:prstGeom>
            <a:noFill/>
            <a:ln w="9525" cmpd="sng">
              <a:solidFill>
                <a:srgbClr val="FFFFFF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endParaRPr lang="en-US" sz="1100"/>
            </a:p>
          </xdr:txBody>
        </xdr:sp>
      </xdr:grpSp>
      <xdr:grpSp>
        <xdr:nvGrpSpPr>
          <xdr:cNvPr id="2" name="Groupe 1"/>
          <xdr:cNvGrpSpPr/>
        </xdr:nvGrpSpPr>
        <xdr:grpSpPr>
          <a:xfrm>
            <a:off x="5191125" y="438150"/>
            <a:ext cx="1676401" cy="523875"/>
            <a:chOff x="5191125" y="438150"/>
            <a:chExt cx="1676401" cy="523875"/>
          </a:xfrm>
        </xdr:grpSpPr>
        <xdr:sp macro="" textlink="">
          <xdr:nvSpPr>
            <xdr:cNvPr id="9" name="Zone de texte 8"/>
            <xdr:cNvSpPr txBox="1"/>
          </xdr:nvSpPr>
          <xdr:spPr>
            <a:xfrm>
              <a:off x="5191125" y="457201"/>
              <a:ext cx="1673352" cy="504824"/>
            </a:xfrm>
            <a:prstGeom prst="rect">
              <a:avLst/>
            </a:prstGeom>
            <a:noFill/>
            <a:ln>
              <a:solidFill>
                <a:schemeClr val="bg2"/>
              </a:solidFill>
            </a:ln>
            <a:effectLst/>
          </xdr:spPr>
          <xdr:style>
            <a:lnRef idx="1">
              <a:schemeClr val="accent3"/>
            </a:lnRef>
            <a:fillRef idx="2">
              <a:schemeClr val="accent3"/>
            </a:fillRef>
            <a:effectRef idx="1">
              <a:schemeClr val="accent3"/>
            </a:effectRef>
            <a:fontRef idx="minor">
              <a:schemeClr val="dk1"/>
            </a:fontRef>
          </xdr:style>
          <xdr:txBody>
            <a:bodyPr vertOverflow="clip" horzOverflow="clip" wrap="square" tIns="182880" bIns="91440" rtlCol="0" anchor="t"/>
            <a:lstStyle/>
            <a:p>
              <a:endParaRPr lang="en-US" sz="700" baseline="0">
                <a:solidFill>
                  <a:schemeClr val="tx2"/>
                </a:solidFill>
              </a:endParaRPr>
            </a:p>
            <a:p>
              <a:endParaRPr lang="en-US" sz="700" baseline="0">
                <a:solidFill>
                  <a:schemeClr val="tx2"/>
                </a:solidFill>
              </a:endParaRPr>
            </a:p>
            <a:p>
              <a:endParaRPr lang="en-US" sz="700" baseline="0">
                <a:solidFill>
                  <a:schemeClr val="tx2"/>
                </a:solidFill>
              </a:endParaRPr>
            </a:p>
            <a:p>
              <a:endParaRPr lang="en-US" sz="700" baseline="0">
                <a:solidFill>
                  <a:schemeClr val="tx2"/>
                </a:solidFill>
              </a:endParaRPr>
            </a:p>
            <a:p>
              <a:endParaRPr lang="en-US" sz="700" baseline="0">
                <a:solidFill>
                  <a:schemeClr val="tx2"/>
                </a:solidFill>
              </a:endParaRPr>
            </a:p>
            <a:p>
              <a:endParaRPr lang="en-US" sz="700" baseline="0">
                <a:solidFill>
                  <a:schemeClr val="tx2"/>
                </a:solidFill>
              </a:endParaRPr>
            </a:p>
          </xdr:txBody>
        </xdr:sp>
        <xdr:cxnSp macro="">
          <xdr:nvCxnSpPr>
            <xdr:cNvPr id="13" name="Lien droit 12"/>
            <xdr:cNvCxnSpPr/>
          </xdr:nvCxnSpPr>
          <xdr:spPr>
            <a:xfrm>
              <a:off x="5191126" y="438150"/>
              <a:ext cx="1676400" cy="0"/>
            </a:xfrm>
            <a:prstGeom prst="line">
              <a:avLst/>
            </a:prstGeom>
            <a:ln w="25400">
              <a:solidFill>
                <a:schemeClr val="tx2"/>
              </a:solidFill>
              <a:miter lim="800000"/>
            </a:ln>
          </xdr:spPr>
          <xdr:style>
            <a:lnRef idx="1">
              <a:schemeClr val="accent1"/>
            </a:lnRef>
            <a:fillRef idx="0">
              <a:schemeClr val="accent1"/>
            </a:fillRef>
            <a:effectRef idx="0">
              <a:schemeClr val="accent1"/>
            </a:effectRef>
            <a:fontRef idx="minor">
              <a:schemeClr val="tx1"/>
            </a:fontRef>
          </xdr:style>
        </xdr:cxnSp>
      </xdr:grpSp>
    </xdr:grpSp>
    <xdr:clientData fPrintsWithSheet="0"/>
  </xdr:twoCellAnchor>
</xdr:wsDr>
</file>

<file path=xl/tables/table1.xml><?xml version="1.0" encoding="utf-8"?>
<table xmlns="http://schemas.openxmlformats.org/spreadsheetml/2006/main" id="4" name="Détailsfacture5" displayName="Détailsfacture5" ref="B14:E27" headerRowDxfId="31">
  <tableColumns count="4">
    <tableColumn id="1" name="QUANTITÉ / PERS" dataDxfId="30" totalsRowDxfId="29"/>
    <tableColumn id="2" name="DÉTAILS" dataDxfId="28" totalsRowDxfId="27"/>
    <tableColumn id="9" name="PRIX UNITAIRE" dataDxfId="26">
      <calculatedColumnFormula>IFERROR(VLOOKUP(Détailsfacture5[[#This Row],[DÉTAILS]],DB!A:B,2,FALSE),"")</calculatedColumnFormula>
    </tableColumn>
    <tableColumn id="10" name="TOTAL " dataDxfId="25">
      <calculatedColumnFormula>IFERROR(Détailsfacture5[[#This Row],[QUANTITÉ / PERS]]*Détailsfacture5[[#This Row],[PRIX UNITAIRE]],"")</calculatedColumnFormula>
    </tableColumn>
  </tableColumns>
  <tableStyleInfo name="Billing Invoice" showFirstColumn="0" showLastColumn="0" showRowStripes="1" showColumnStripes="0"/>
</table>
</file>

<file path=xl/tables/table2.xml><?xml version="1.0" encoding="utf-8"?>
<table xmlns="http://schemas.openxmlformats.org/spreadsheetml/2006/main" id="3" name="Détailsfacture4" displayName="Détailsfacture4" ref="B14:E27" headerRowDxfId="24">
  <tableColumns count="4">
    <tableColumn id="1" name="QUANTITÉ / PERS" dataDxfId="23" totalsRowDxfId="22"/>
    <tableColumn id="2" name="DÉTAILS" dataDxfId="21" totalsRowDxfId="20"/>
    <tableColumn id="9" name="PRIX UNITAIRE" dataDxfId="19">
      <calculatedColumnFormula>IFERROR(VLOOKUP(Détailsfacture4[[#This Row],[DÉTAILS]],DB!A:B,2,FALSE),"")</calculatedColumnFormula>
    </tableColumn>
    <tableColumn id="10" name="TOTAL " dataDxfId="18">
      <calculatedColumnFormula>IFERROR(Détailsfacture4[[#This Row],[QUANTITÉ / PERS]]*Détailsfacture4[[#This Row],[PRIX UNITAIRE]],"")</calculatedColumnFormula>
    </tableColumn>
  </tableColumns>
  <tableStyleInfo name="Billing Invoice" showFirstColumn="0" showLastColumn="0" showRowStripes="1" showColumnStripes="0"/>
</table>
</file>

<file path=xl/tables/table3.xml><?xml version="1.0" encoding="utf-8"?>
<table xmlns="http://schemas.openxmlformats.org/spreadsheetml/2006/main" id="1" name="Détailsfacture2" displayName="Détailsfacture2" ref="B14:E27" headerRowDxfId="17">
  <tableColumns count="4">
    <tableColumn id="1" name="QUANTITÉ / PERS" dataDxfId="16" totalsRowDxfId="15"/>
    <tableColumn id="2" name="DÉTAILS" dataDxfId="14" totalsRowDxfId="13"/>
    <tableColumn id="9" name="PRIX UNITAIRE" dataDxfId="12">
      <calculatedColumnFormula>IFERROR(VLOOKUP(Détailsfacture2[[#This Row],[DÉTAILS]],DB!A:B,2,FALSE),"")</calculatedColumnFormula>
    </tableColumn>
    <tableColumn id="10" name="TOTAL " dataDxfId="11">
      <calculatedColumnFormula>IFERROR(Détailsfacture2[[#This Row],[QUANTITÉ / PERS]]*Détailsfacture2[[#This Row],[PRIX UNITAIRE]],"")</calculatedColumnFormula>
    </tableColumn>
  </tableColumns>
  <tableStyleInfo name="Billing Invoice" showFirstColumn="0" showLastColumn="0" showRowStripes="1" showColumnStripes="0"/>
</table>
</file>

<file path=xl/tables/table4.xml><?xml version="1.0" encoding="utf-8"?>
<table xmlns="http://schemas.openxmlformats.org/spreadsheetml/2006/main" id="2" name="Détailsfacture" displayName="Détailsfacture" ref="B14:E27" headerRowDxfId="10">
  <tableColumns count="4">
    <tableColumn id="1" name="QUANTITÉ / PERS" dataDxfId="9" totalsRowDxfId="8"/>
    <tableColumn id="2" name="DÉTAILS" dataDxfId="7" totalsRowDxfId="6"/>
    <tableColumn id="9" name="PRIX UNITAIRE" dataDxfId="5">
      <calculatedColumnFormula>IFERROR(VLOOKUP(Détailsfacture[[#This Row],[DÉTAILS]],DB!A:B,2,FALSE),"")</calculatedColumnFormula>
    </tableColumn>
    <tableColumn id="10" name="TOTAL " dataDxfId="4">
      <calculatedColumnFormula>IFERROR(Détailsfacture[[#This Row],[QUANTITÉ / PERS]]*Détailsfacture[[#This Row],[PRIX UNITAIRE]],"")</calculatedColumnFormula>
    </tableColumn>
  </tableColumns>
  <tableStyleInfo name="Billing Invoice" showFirstColumn="0" showLastColumn="0" showRowStripes="1" showColumnStripes="0"/>
  <extLst>
    <ext xmlns:x14="http://schemas.microsoft.com/office/spreadsheetml/2009/9/main" uri="{504A1905-F514-4f6f-8877-14C23A59335A}">
      <x14:table altText="Invoice Grid Printout Table" altTextSummary="This is a read-only table summarizing the invoice worksheet in a fashion that is ready to be printed as the actual invoice."/>
    </ext>
  </extLst>
</table>
</file>

<file path=xl/tables/table5.xml><?xml version="1.0" encoding="utf-8"?>
<table xmlns="http://schemas.openxmlformats.org/spreadsheetml/2006/main" id="5" name="Configurationdelasociété" displayName="Configurationdelasociété" ref="B2:C20" totalsRowShown="0" headerRowDxfId="3" dataDxfId="2">
  <tableColumns count="2">
    <tableColumn id="1" name="INFORMATIONS SUR VOTRE SOCIÉTÉ" dataDxfId="1"/>
    <tableColumn id="2" name="VALEUR" dataDxfId="0"/>
  </tableColumns>
  <tableStyleInfo name="Billing Invoice" showFirstColumn="0" showLastColumn="0" showRowStripes="1" showColumnStripes="0"/>
  <extLst>
    <ext xmlns:x14="http://schemas.microsoft.com/office/spreadsheetml/2009/9/main" uri="{504A1905-F514-4f6f-8877-14C23A59335A}">
      <x14:table altText="Company Setup Table" altTextSummary="This is a table for defining the user's company information, i.e. company name, address, phone, website, bank address, etc."/>
    </ext>
  </extLst>
</table>
</file>

<file path=xl/theme/theme1.xml><?xml version="1.0" encoding="utf-8"?>
<a:theme xmlns:a="http://schemas.openxmlformats.org/drawingml/2006/main" name="Office Theme">
  <a:themeElements>
    <a:clrScheme name="Billing Invoice">
      <a:dk1>
        <a:sysClr val="windowText" lastClr="000000"/>
      </a:dk1>
      <a:lt1>
        <a:sysClr val="window" lastClr="FFFFFF"/>
      </a:lt1>
      <a:dk2>
        <a:srgbClr val="473530"/>
      </a:dk2>
      <a:lt2>
        <a:srgbClr val="DED0AF"/>
      </a:lt2>
      <a:accent1>
        <a:srgbClr val="E37000"/>
      </a:accent1>
      <a:accent2>
        <a:srgbClr val="FFC01C"/>
      </a:accent2>
      <a:accent3>
        <a:srgbClr val="389F7C"/>
      </a:accent3>
      <a:accent4>
        <a:srgbClr val="ED8803"/>
      </a:accent4>
      <a:accent5>
        <a:srgbClr val="389FCD"/>
      </a:accent5>
      <a:accent6>
        <a:srgbClr val="8358AC"/>
      </a:accent6>
      <a:hlink>
        <a:srgbClr val="389FCD"/>
      </a:hlink>
      <a:folHlink>
        <a:srgbClr val="8358AC"/>
      </a:folHlink>
    </a:clrScheme>
    <a:fontScheme name="Billing Invoice">
      <a:majorFont>
        <a:latin typeface="Sylfaen"/>
        <a:ea typeface=""/>
        <a:cs typeface=""/>
      </a:majorFont>
      <a:minorFont>
        <a:latin typeface="Verdana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openxmlformats.org/officeDocument/2006/relationships/hyperlink" Target="mailto:thierry.heissler@free.fr" TargetMode="External"/><Relationship Id="rId4" Type="http://schemas.openxmlformats.org/officeDocument/2006/relationships/table" Target="../tables/table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4" tint="-0.499984740745262"/>
    <pageSetUpPr autoPageBreaks="0"/>
  </sheetPr>
  <dimension ref="B1:H44"/>
  <sheetViews>
    <sheetView showGridLines="0" topLeftCell="A16" zoomScaleNormal="100" zoomScaleSheetLayoutView="100" workbookViewId="0">
      <selection activeCell="E31" sqref="E31:E32"/>
    </sheetView>
  </sheetViews>
  <sheetFormatPr baseColWidth="10" defaultColWidth="9.140625" defaultRowHeight="14.25"/>
  <cols>
    <col min="1" max="1" width="4" style="1" customWidth="1"/>
    <col min="2" max="2" width="18.42578125" style="1" customWidth="1"/>
    <col min="3" max="3" width="48.5703125" style="1" customWidth="1"/>
    <col min="4" max="4" width="19.28515625" style="1" customWidth="1"/>
    <col min="5" max="5" width="19.7109375" style="1" customWidth="1"/>
    <col min="6" max="6" width="4" style="1" customWidth="1"/>
    <col min="7" max="16384" width="9.140625" style="1"/>
  </cols>
  <sheetData>
    <row r="1" spans="2:6" ht="27" customHeight="1"/>
    <row r="2" spans="2:6" ht="43.5" customHeight="1" thickBot="1">
      <c r="B2" s="35" t="s">
        <v>26</v>
      </c>
      <c r="C2" s="36" t="s">
        <v>27</v>
      </c>
    </row>
    <row r="3" spans="2:6" ht="24" customHeight="1" thickTop="1">
      <c r="B3" s="61">
        <f ca="1">TODAY()</f>
        <v>41265</v>
      </c>
      <c r="C3" s="61"/>
      <c r="D3" s="62">
        <f>Totalfacture</f>
        <v>22</v>
      </c>
      <c r="E3" s="62"/>
      <c r="F3" s="1" t="s">
        <v>28</v>
      </c>
    </row>
    <row r="4" spans="2:6" ht="24" customHeight="1">
      <c r="B4" s="30" t="s">
        <v>81</v>
      </c>
      <c r="C4" s="29"/>
      <c r="D4" s="63"/>
      <c r="E4" s="63"/>
      <c r="F4" s="1" t="s">
        <v>28</v>
      </c>
    </row>
    <row r="6" spans="2:6">
      <c r="B6" s="64" t="s">
        <v>90</v>
      </c>
      <c r="C6" s="64"/>
      <c r="D6" s="65" t="s">
        <v>31</v>
      </c>
      <c r="E6" s="65"/>
    </row>
    <row r="7" spans="2:6">
      <c r="B7" s="57" t="str">
        <f>VLOOKUP(B6,client!A:I,6,FALSE)</f>
        <v>36 RUE DES CHANDELLES</v>
      </c>
      <c r="C7" s="57"/>
      <c r="D7" s="58" t="s">
        <v>79</v>
      </c>
      <c r="E7" s="59"/>
    </row>
    <row r="8" spans="2:6">
      <c r="B8" s="57" t="str">
        <f>VLOOKUP(B6,client!A:I,8,FALSE) &amp; " - " &amp; VLOOKUP(B6,client!A:I,7,FALSE)</f>
        <v>57000 - METZ</v>
      </c>
      <c r="C8" s="57"/>
      <c r="D8" s="58" t="s">
        <v>80</v>
      </c>
      <c r="E8" s="59"/>
    </row>
    <row r="9" spans="2:6">
      <c r="B9" s="57" t="str">
        <f xml:space="preserve"> "Tel : " &amp; VLOOKUP(B6,client!A:I,5,FALSE)</f>
        <v>Tel : 03.88.00.00.02</v>
      </c>
      <c r="C9" s="57"/>
      <c r="E9" s="48">
        <v>0</v>
      </c>
    </row>
    <row r="10" spans="2:6" ht="12.75" customHeight="1">
      <c r="B10" s="57" t="str">
        <f>"E-mail : " &amp; VLOOKUP(B6,client!A:I,9,FALSE)</f>
        <v xml:space="preserve">E-mail : </v>
      </c>
      <c r="C10" s="57"/>
      <c r="E10" s="48">
        <f>Configurationdelasociété_Adresseligne4</f>
        <v>0</v>
      </c>
    </row>
    <row r="11" spans="2:6" ht="6.75" customHeight="1">
      <c r="B11" s="60"/>
      <c r="C11" s="60"/>
      <c r="E11" s="48"/>
    </row>
    <row r="12" spans="2:6" ht="6" customHeight="1" thickBot="1">
      <c r="B12" s="60"/>
      <c r="C12" s="60"/>
      <c r="D12" s="18"/>
      <c r="E12" s="28"/>
    </row>
    <row r="13" spans="2:6" ht="15" thickTop="1">
      <c r="B13" s="2"/>
    </row>
    <row r="14" spans="2:6" ht="15">
      <c r="B14" s="9" t="s">
        <v>60</v>
      </c>
      <c r="C14" s="9" t="s">
        <v>18</v>
      </c>
      <c r="D14" s="10" t="s">
        <v>19</v>
      </c>
      <c r="E14" s="10" t="s">
        <v>45</v>
      </c>
    </row>
    <row r="15" spans="2:6" ht="18.75" customHeight="1">
      <c r="B15" s="5">
        <v>10</v>
      </c>
      <c r="C15" s="5" t="s">
        <v>48</v>
      </c>
      <c r="D15" s="6">
        <f>IFERROR(VLOOKUP(Détailsfacture5[[#This Row],[DÉTAILS]],DB!A:B,2,FALSE),"")</f>
        <v>2.2000000000000002</v>
      </c>
      <c r="E15" s="6">
        <f>IFERROR(Détailsfacture5[[#This Row],[QUANTITÉ / PERS]]*Détailsfacture5[[#This Row],[PRIX UNITAIRE]],"")</f>
        <v>22</v>
      </c>
    </row>
    <row r="16" spans="2:6" ht="18.75" customHeight="1">
      <c r="B16" s="5"/>
      <c r="C16" s="5"/>
      <c r="D16" s="6" t="str">
        <f>IFERROR(VLOOKUP(Détailsfacture5[[#This Row],[DÉTAILS]],DB!A:B,2,FALSE),"")</f>
        <v/>
      </c>
      <c r="E16" s="6" t="str">
        <f>IFERROR(Détailsfacture5[[#This Row],[QUANTITÉ / PERS]]*Détailsfacture5[[#This Row],[PRIX UNITAIRE]],"")</f>
        <v/>
      </c>
    </row>
    <row r="17" spans="2:8" ht="18.75" customHeight="1">
      <c r="B17" s="5"/>
      <c r="C17" s="5"/>
      <c r="D17" s="6" t="str">
        <f>IFERROR(VLOOKUP(Détailsfacture5[[#This Row],[DÉTAILS]],DB!A:B,2,FALSE),"")</f>
        <v/>
      </c>
      <c r="E17" s="6" t="str">
        <f>IFERROR(Détailsfacture5[[#This Row],[QUANTITÉ / PERS]]*Détailsfacture5[[#This Row],[PRIX UNITAIRE]],"")</f>
        <v/>
      </c>
    </row>
    <row r="18" spans="2:8" ht="18.75" customHeight="1">
      <c r="B18" s="5"/>
      <c r="C18" s="5"/>
      <c r="D18" s="6" t="str">
        <f>IFERROR(VLOOKUP(Détailsfacture5[[#This Row],[DÉTAILS]],DB!A:B,2,FALSE),"")</f>
        <v/>
      </c>
      <c r="E18" s="6" t="str">
        <f>IFERROR(Détailsfacture5[[#This Row],[QUANTITÉ / PERS]]*Détailsfacture5[[#This Row],[PRIX UNITAIRE]],"")</f>
        <v/>
      </c>
    </row>
    <row r="19" spans="2:8" ht="18.75" customHeight="1">
      <c r="B19" s="5"/>
      <c r="C19" s="5"/>
      <c r="D19" s="6" t="str">
        <f>IFERROR(VLOOKUP(Détailsfacture5[[#This Row],[DÉTAILS]],DB!A:B,2,FALSE),"")</f>
        <v/>
      </c>
      <c r="E19" s="6" t="str">
        <f>IFERROR(Détailsfacture5[[#This Row],[QUANTITÉ / PERS]]*Détailsfacture5[[#This Row],[PRIX UNITAIRE]],"")</f>
        <v/>
      </c>
    </row>
    <row r="20" spans="2:8" ht="18.75" customHeight="1">
      <c r="B20" s="5"/>
      <c r="C20" s="5"/>
      <c r="D20" s="6" t="str">
        <f>IFERROR(VLOOKUP(Détailsfacture5[[#This Row],[DÉTAILS]],DB!A:B,2,FALSE),"")</f>
        <v/>
      </c>
      <c r="E20" s="6" t="str">
        <f>IFERROR(Détailsfacture5[[#This Row],[QUANTITÉ / PERS]]*Détailsfacture5[[#This Row],[PRIX UNITAIRE]],"")</f>
        <v/>
      </c>
    </row>
    <row r="21" spans="2:8" ht="18.75" customHeight="1">
      <c r="B21" s="5"/>
      <c r="C21" s="5"/>
      <c r="D21" s="6" t="str">
        <f>IFERROR(VLOOKUP(Détailsfacture5[[#This Row],[DÉTAILS]],DB!A:B,2,FALSE),"")</f>
        <v/>
      </c>
      <c r="E21" s="6" t="str">
        <f>IFERROR(Détailsfacture5[[#This Row],[QUANTITÉ / PERS]]*Détailsfacture5[[#This Row],[PRIX UNITAIRE]],"")</f>
        <v/>
      </c>
    </row>
    <row r="22" spans="2:8" ht="18.75" customHeight="1">
      <c r="B22" s="5"/>
      <c r="C22" s="5"/>
      <c r="D22" s="6" t="str">
        <f>IFERROR(VLOOKUP(Détailsfacture5[[#This Row],[DÉTAILS]],DB!A:B,2,FALSE),"")</f>
        <v/>
      </c>
      <c r="E22" s="6" t="str">
        <f>IFERROR(Détailsfacture5[[#This Row],[QUANTITÉ / PERS]]*Détailsfacture5[[#This Row],[PRIX UNITAIRE]],"")</f>
        <v/>
      </c>
    </row>
    <row r="23" spans="2:8" ht="18.75" customHeight="1">
      <c r="B23" s="5"/>
      <c r="C23" s="5"/>
      <c r="D23" s="6" t="str">
        <f>IFERROR(VLOOKUP(Détailsfacture5[[#This Row],[DÉTAILS]],DB!A:B,2,FALSE),"")</f>
        <v/>
      </c>
      <c r="E23" s="6" t="str">
        <f>IFERROR(Détailsfacture5[[#This Row],[QUANTITÉ / PERS]]*Détailsfacture5[[#This Row],[PRIX UNITAIRE]],"")</f>
        <v/>
      </c>
    </row>
    <row r="24" spans="2:8" ht="18.75" customHeight="1">
      <c r="B24" s="5"/>
      <c r="C24" s="5"/>
      <c r="D24" s="6" t="str">
        <f>IFERROR(VLOOKUP(Détailsfacture5[[#This Row],[DÉTAILS]],DB!A:B,2,FALSE),"")</f>
        <v/>
      </c>
      <c r="E24" s="6" t="str">
        <f>IFERROR(Détailsfacture5[[#This Row],[QUANTITÉ / PERS]]*Détailsfacture5[[#This Row],[PRIX UNITAIRE]],"")</f>
        <v/>
      </c>
    </row>
    <row r="25" spans="2:8" ht="18.75" customHeight="1">
      <c r="B25" s="5"/>
      <c r="C25" s="5"/>
      <c r="D25" s="6" t="str">
        <f>IFERROR(VLOOKUP(Détailsfacture5[[#This Row],[DÉTAILS]],DB!A:B,2,FALSE),"")</f>
        <v/>
      </c>
      <c r="E25" s="6" t="str">
        <f>IFERROR(Détailsfacture5[[#This Row],[QUANTITÉ / PERS]]*Détailsfacture5[[#This Row],[PRIX UNITAIRE]],"")</f>
        <v/>
      </c>
    </row>
    <row r="26" spans="2:8" ht="18.75" customHeight="1">
      <c r="B26" s="5"/>
      <c r="C26" s="5"/>
      <c r="D26" s="6" t="str">
        <f>IFERROR(VLOOKUP(Détailsfacture5[[#This Row],[DÉTAILS]],DB!A:B,2,FALSE),"")</f>
        <v/>
      </c>
      <c r="E26" s="6" t="str">
        <f>IFERROR(Détailsfacture5[[#This Row],[QUANTITÉ / PERS]]*Détailsfacture5[[#This Row],[PRIX UNITAIRE]],"")</f>
        <v/>
      </c>
    </row>
    <row r="27" spans="2:8" ht="18.75" customHeight="1">
      <c r="B27" s="5"/>
      <c r="C27" s="5"/>
      <c r="D27" s="6" t="str">
        <f>IFERROR(VLOOKUP(Détailsfacture5[[#This Row],[DÉTAILS]],DB!A:B,2,FALSE),"")</f>
        <v/>
      </c>
      <c r="E27" s="6" t="str">
        <f>IFERROR(Détailsfacture5[[#This Row],[QUANTITÉ / PERS]]*Détailsfacture5[[#This Row],[PRIX UNITAIRE]],"")</f>
        <v/>
      </c>
    </row>
    <row r="28" spans="2:8" ht="18.75" customHeight="1">
      <c r="B28" s="12"/>
      <c r="C28" s="23"/>
      <c r="D28" s="37" t="s">
        <v>0</v>
      </c>
      <c r="E28" s="41"/>
      <c r="F28" s="3"/>
      <c r="G28" s="3"/>
      <c r="H28" s="3"/>
    </row>
    <row r="29" spans="2:8" s="3" customFormat="1" ht="18.75" customHeight="1">
      <c r="B29" s="7"/>
      <c r="C29" s="13"/>
      <c r="D29" s="40" t="s">
        <v>29</v>
      </c>
      <c r="E29" s="39">
        <f>SUM(Détailsfacture5[[TOTAL ]])-E28</f>
        <v>22</v>
      </c>
      <c r="F29" s="1"/>
      <c r="G29" s="1"/>
      <c r="H29" s="1"/>
    </row>
    <row r="30" spans="2:8" ht="18.75" customHeight="1">
      <c r="B30" s="8"/>
      <c r="C30" s="14"/>
      <c r="D30" s="40" t="s">
        <v>30</v>
      </c>
      <c r="E30" s="42"/>
    </row>
    <row r="31" spans="2:8" ht="18" customHeight="1">
      <c r="B31" s="4"/>
      <c r="C31" s="4"/>
      <c r="D31" s="52" t="str">
        <f>REPT(Configurationdelasociété_Abréviationdedevise,LEN(Configurationdelasociété_Abréviationdedevise)&gt;0) &amp; " TOTAL"</f>
        <v xml:space="preserve"> TOTAL</v>
      </c>
      <c r="E31" s="54">
        <f>E29+E30</f>
        <v>22</v>
      </c>
    </row>
    <row r="32" spans="2:8" ht="18" customHeight="1" thickBot="1">
      <c r="B32" s="17"/>
      <c r="C32" s="17"/>
      <c r="D32" s="53"/>
      <c r="E32" s="55"/>
    </row>
    <row r="33" spans="2:8" ht="18" customHeight="1" thickTop="1"/>
    <row r="34" spans="2:8" ht="18" customHeight="1">
      <c r="B34" s="25" t="s">
        <v>20</v>
      </c>
      <c r="C34" s="16"/>
      <c r="D34" s="16"/>
      <c r="E34" s="26" t="s">
        <v>21</v>
      </c>
    </row>
    <row r="35" spans="2:8">
      <c r="B35" s="15" t="str">
        <f>"Nom du bénéficiaire: " &amp; Configurationdelasociété_Nomdelabanquedubénéficiaire</f>
        <v xml:space="preserve">Nom du bénéficiaire: </v>
      </c>
      <c r="C35" s="15"/>
      <c r="D35" s="15"/>
      <c r="E35" s="21" t="str">
        <f>IFERROR(Configurationdelasociété_votrenom,"")</f>
        <v>Heissler Thierry</v>
      </c>
    </row>
    <row r="36" spans="2:8">
      <c r="B36" s="15" t="str">
        <f>"Nom de la banque: " &amp; Configurationdelasociété_Nomdebanque</f>
        <v xml:space="preserve">Nom de la banque: </v>
      </c>
      <c r="C36" s="15"/>
      <c r="D36" s="15"/>
      <c r="E36" s="21" t="str">
        <f>IFERROR("Téléphone : " &amp; Configurationdelasociété_votretéléphone,"")</f>
        <v>Téléphone : 00-00-00-00-00</v>
      </c>
    </row>
    <row r="37" spans="2:8">
      <c r="B37" s="15" t="str">
        <f>"Adresse de la banque: " &amp; Configurationdelasociété_Adressebanque</f>
        <v xml:space="preserve">Adresse de la banque: </v>
      </c>
      <c r="C37" s="15"/>
      <c r="D37" s="15"/>
      <c r="E37" s="21" t="str">
        <f>IFERROR("Télécopie: " &amp; Configurationdelasociété_votretélécopie,"")</f>
        <v>Télécopie: non valide</v>
      </c>
    </row>
    <row r="38" spans="2:8">
      <c r="B38" s="15" t="str">
        <f>"Numéro de compte: " &amp; Configurationdelasociété_Comptebancaire</f>
        <v xml:space="preserve">Numéro de compte: </v>
      </c>
      <c r="C38" s="15"/>
      <c r="D38" s="15"/>
      <c r="E38" s="21" t="str">
        <f>IFERROR(Configurationdelasociété_votreURL,"")</f>
        <v>non valide</v>
      </c>
    </row>
    <row r="39" spans="2:8">
      <c r="B39" s="15" t="str">
        <f>"Numéro d’acheminement (code SWIFT): " &amp; Configurationdelasociété_Acheminementbancaire</f>
        <v xml:space="preserve">Numéro d’acheminement (code SWIFT): </v>
      </c>
      <c r="C39" s="15"/>
      <c r="D39" s="15"/>
      <c r="E39" s="21" t="str">
        <f>IFERROR(Configurationdelasociété_votreemail,"")</f>
        <v>-</v>
      </c>
    </row>
    <row r="40" spans="2:8">
      <c r="B40" s="15" t="str">
        <f>"Référence de paiement: " &amp; Numérodefacture</f>
        <v>Référence de paiement: 0005</v>
      </c>
      <c r="C40" s="15"/>
      <c r="D40" s="15"/>
      <c r="E40" s="21" t="str">
        <f>IFERROR(IF(LEN(Client_PO),"Contract/PO: " &amp; Client_PO,""),"")</f>
        <v/>
      </c>
    </row>
    <row r="41" spans="2:8" ht="15" customHeight="1">
      <c r="B41" s="20"/>
      <c r="C41" s="20"/>
      <c r="D41" s="20"/>
      <c r="E41" s="20"/>
    </row>
    <row r="42" spans="2:8">
      <c r="B42" s="56" t="s">
        <v>33</v>
      </c>
      <c r="C42" s="56"/>
      <c r="D42" s="56"/>
      <c r="E42" s="56"/>
    </row>
    <row r="43" spans="2:8">
      <c r="H43" s="22"/>
    </row>
    <row r="44" spans="2:8" ht="27" customHeight="1">
      <c r="H44" s="22"/>
    </row>
  </sheetData>
  <sheetProtection selectLockedCells="1" selectUnlockedCells="1"/>
  <mergeCells count="15">
    <mergeCell ref="B3:C3"/>
    <mergeCell ref="D3:E4"/>
    <mergeCell ref="B6:C6"/>
    <mergeCell ref="D6:E6"/>
    <mergeCell ref="B7:C7"/>
    <mergeCell ref="D7:E7"/>
    <mergeCell ref="D31:D32"/>
    <mergeCell ref="E31:E32"/>
    <mergeCell ref="B42:E42"/>
    <mergeCell ref="B8:C8"/>
    <mergeCell ref="D8:E8"/>
    <mergeCell ref="B9:C9"/>
    <mergeCell ref="B10:C10"/>
    <mergeCell ref="B11:C11"/>
    <mergeCell ref="B12:C12"/>
  </mergeCells>
  <dataValidations count="2">
    <dataValidation type="list" allowBlank="1" showInputMessage="1" showErrorMessage="1" sqref="C15:C27">
      <formula1>DÉTAILS</formula1>
    </dataValidation>
    <dataValidation type="list" allowBlank="1" showInputMessage="1" showErrorMessage="1" sqref="B6">
      <formula1>CLIENTS</formula1>
    </dataValidation>
  </dataValidations>
  <printOptions horizontalCentered="1"/>
  <pageMargins left="0.23622047244094491" right="0.23622047244094491" top="0" bottom="0" header="0" footer="0"/>
  <pageSetup orientation="portrait" verticalDpi="300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4" tint="-0.499984740745262"/>
    <pageSetUpPr autoPageBreaks="0"/>
  </sheetPr>
  <dimension ref="B1:H44"/>
  <sheetViews>
    <sheetView showGridLines="0" zoomScaleNormal="100" zoomScaleSheetLayoutView="100" workbookViewId="0">
      <selection activeCell="E31" sqref="E31:E32"/>
    </sheetView>
  </sheetViews>
  <sheetFormatPr baseColWidth="10" defaultColWidth="9.140625" defaultRowHeight="14.25"/>
  <cols>
    <col min="1" max="1" width="4" style="1" customWidth="1"/>
    <col min="2" max="2" width="18.42578125" style="1" customWidth="1"/>
    <col min="3" max="3" width="48.5703125" style="1" customWidth="1"/>
    <col min="4" max="4" width="19.28515625" style="1" customWidth="1"/>
    <col min="5" max="5" width="19.7109375" style="1" customWidth="1"/>
    <col min="6" max="6" width="4" style="1" customWidth="1"/>
    <col min="7" max="16384" width="9.140625" style="1"/>
  </cols>
  <sheetData>
    <row r="1" spans="2:6" ht="27" customHeight="1"/>
    <row r="2" spans="2:6" ht="43.5" customHeight="1" thickBot="1">
      <c r="B2" s="35" t="s">
        <v>26</v>
      </c>
      <c r="C2" s="36" t="s">
        <v>27</v>
      </c>
    </row>
    <row r="3" spans="2:6" ht="24" customHeight="1" thickTop="1">
      <c r="B3" s="61">
        <f ca="1">TODAY()</f>
        <v>41265</v>
      </c>
      <c r="C3" s="61"/>
      <c r="D3" s="62">
        <f>Totalfacture</f>
        <v>300</v>
      </c>
      <c r="E3" s="62"/>
      <c r="F3" s="1" t="s">
        <v>28</v>
      </c>
    </row>
    <row r="4" spans="2:6" ht="24" customHeight="1">
      <c r="B4" s="30" t="s">
        <v>81</v>
      </c>
      <c r="C4" s="29"/>
      <c r="D4" s="63"/>
      <c r="E4" s="63"/>
      <c r="F4" s="1" t="s">
        <v>28</v>
      </c>
    </row>
    <row r="6" spans="2:6">
      <c r="B6" s="64" t="s">
        <v>90</v>
      </c>
      <c r="C6" s="64"/>
      <c r="D6" s="65" t="s">
        <v>31</v>
      </c>
      <c r="E6" s="65"/>
    </row>
    <row r="7" spans="2:6">
      <c r="B7" s="57" t="str">
        <f>VLOOKUP(B6,client!A:I,6,FALSE)</f>
        <v>36 RUE DES CHANDELLES</v>
      </c>
      <c r="C7" s="57"/>
      <c r="D7" s="58" t="s">
        <v>79</v>
      </c>
      <c r="E7" s="59"/>
    </row>
    <row r="8" spans="2:6">
      <c r="B8" s="57" t="str">
        <f>VLOOKUP(B6,client!A:I,8,FALSE) &amp; " - " &amp; VLOOKUP(B6,client!A:I,7,FALSE)</f>
        <v>57000 - METZ</v>
      </c>
      <c r="C8" s="57"/>
      <c r="D8" s="58" t="s">
        <v>80</v>
      </c>
      <c r="E8" s="59"/>
    </row>
    <row r="9" spans="2:6">
      <c r="B9" s="57" t="str">
        <f xml:space="preserve"> "Tel : " &amp; VLOOKUP(B6,client!A:I,5,FALSE)</f>
        <v>Tel : 03.88.00.00.02</v>
      </c>
      <c r="C9" s="57"/>
      <c r="E9" s="48">
        <v>0</v>
      </c>
    </row>
    <row r="10" spans="2:6" ht="12.75" customHeight="1">
      <c r="B10" s="57" t="str">
        <f>"E-mail : " &amp; VLOOKUP(B6,client!A:I,9,FALSE)</f>
        <v xml:space="preserve">E-mail : </v>
      </c>
      <c r="C10" s="57"/>
      <c r="E10" s="48">
        <f>Configurationdelasociété_Adresseligne4</f>
        <v>0</v>
      </c>
    </row>
    <row r="11" spans="2:6" ht="6.75" customHeight="1">
      <c r="B11" s="60"/>
      <c r="C11" s="60"/>
      <c r="E11" s="48"/>
    </row>
    <row r="12" spans="2:6" ht="6" customHeight="1" thickBot="1">
      <c r="B12" s="60"/>
      <c r="C12" s="60"/>
      <c r="D12" s="18"/>
      <c r="E12" s="28"/>
    </row>
    <row r="13" spans="2:6" ht="15" thickTop="1">
      <c r="B13" s="2"/>
    </row>
    <row r="14" spans="2:6" ht="15">
      <c r="B14" s="9" t="s">
        <v>60</v>
      </c>
      <c r="C14" s="9" t="s">
        <v>18</v>
      </c>
      <c r="D14" s="10" t="s">
        <v>19</v>
      </c>
      <c r="E14" s="10" t="s">
        <v>45</v>
      </c>
    </row>
    <row r="15" spans="2:6" ht="18.75" customHeight="1">
      <c r="B15" s="5">
        <v>10</v>
      </c>
      <c r="C15" s="5" t="s">
        <v>38</v>
      </c>
      <c r="D15" s="6">
        <f>IFERROR(VLOOKUP(Détailsfacture4[[#This Row],[DÉTAILS]],DB!A:B,2,FALSE),"")</f>
        <v>30</v>
      </c>
      <c r="E15" s="6">
        <f>IFERROR(Détailsfacture4[[#This Row],[QUANTITÉ / PERS]]*Détailsfacture4[[#This Row],[PRIX UNITAIRE]],"")</f>
        <v>300</v>
      </c>
    </row>
    <row r="16" spans="2:6" ht="18.75" customHeight="1">
      <c r="B16" s="5"/>
      <c r="C16" s="5"/>
      <c r="D16" s="6" t="str">
        <f>IFERROR(VLOOKUP(Détailsfacture4[[#This Row],[DÉTAILS]],DB!A:B,2,FALSE),"")</f>
        <v/>
      </c>
      <c r="E16" s="6" t="str">
        <f>IFERROR(Détailsfacture4[[#This Row],[QUANTITÉ / PERS]]*Détailsfacture4[[#This Row],[PRIX UNITAIRE]],"")</f>
        <v/>
      </c>
    </row>
    <row r="17" spans="2:8" ht="18.75" customHeight="1">
      <c r="B17" s="5"/>
      <c r="C17" s="5"/>
      <c r="D17" s="6" t="str">
        <f>IFERROR(VLOOKUP(Détailsfacture4[[#This Row],[DÉTAILS]],DB!A:B,2,FALSE),"")</f>
        <v/>
      </c>
      <c r="E17" s="6" t="str">
        <f>IFERROR(Détailsfacture4[[#This Row],[QUANTITÉ / PERS]]*Détailsfacture4[[#This Row],[PRIX UNITAIRE]],"")</f>
        <v/>
      </c>
    </row>
    <row r="18" spans="2:8" ht="18.75" customHeight="1">
      <c r="B18" s="5"/>
      <c r="C18" s="5"/>
      <c r="D18" s="6" t="str">
        <f>IFERROR(VLOOKUP(Détailsfacture4[[#This Row],[DÉTAILS]],DB!A:B,2,FALSE),"")</f>
        <v/>
      </c>
      <c r="E18" s="6" t="str">
        <f>IFERROR(Détailsfacture4[[#This Row],[QUANTITÉ / PERS]]*Détailsfacture4[[#This Row],[PRIX UNITAIRE]],"")</f>
        <v/>
      </c>
    </row>
    <row r="19" spans="2:8" ht="18.75" customHeight="1">
      <c r="B19" s="5"/>
      <c r="C19" s="5"/>
      <c r="D19" s="6" t="str">
        <f>IFERROR(VLOOKUP(Détailsfacture4[[#This Row],[DÉTAILS]],DB!A:B,2,FALSE),"")</f>
        <v/>
      </c>
      <c r="E19" s="6" t="str">
        <f>IFERROR(Détailsfacture4[[#This Row],[QUANTITÉ / PERS]]*Détailsfacture4[[#This Row],[PRIX UNITAIRE]],"")</f>
        <v/>
      </c>
    </row>
    <row r="20" spans="2:8" ht="18.75" customHeight="1">
      <c r="B20" s="5"/>
      <c r="C20" s="5"/>
      <c r="D20" s="6" t="str">
        <f>IFERROR(VLOOKUP(Détailsfacture4[[#This Row],[DÉTAILS]],DB!A:B,2,FALSE),"")</f>
        <v/>
      </c>
      <c r="E20" s="6" t="str">
        <f>IFERROR(Détailsfacture4[[#This Row],[QUANTITÉ / PERS]]*Détailsfacture4[[#This Row],[PRIX UNITAIRE]],"")</f>
        <v/>
      </c>
    </row>
    <row r="21" spans="2:8" ht="18.75" customHeight="1">
      <c r="B21" s="5"/>
      <c r="C21" s="5"/>
      <c r="D21" s="6" t="str">
        <f>IFERROR(VLOOKUP(Détailsfacture4[[#This Row],[DÉTAILS]],DB!A:B,2,FALSE),"")</f>
        <v/>
      </c>
      <c r="E21" s="6" t="str">
        <f>IFERROR(Détailsfacture4[[#This Row],[QUANTITÉ / PERS]]*Détailsfacture4[[#This Row],[PRIX UNITAIRE]],"")</f>
        <v/>
      </c>
    </row>
    <row r="22" spans="2:8" ht="18.75" customHeight="1">
      <c r="B22" s="5"/>
      <c r="C22" s="5"/>
      <c r="D22" s="6" t="str">
        <f>IFERROR(VLOOKUP(Détailsfacture4[[#This Row],[DÉTAILS]],DB!A:B,2,FALSE),"")</f>
        <v/>
      </c>
      <c r="E22" s="6" t="str">
        <f>IFERROR(Détailsfacture4[[#This Row],[QUANTITÉ / PERS]]*Détailsfacture4[[#This Row],[PRIX UNITAIRE]],"")</f>
        <v/>
      </c>
    </row>
    <row r="23" spans="2:8" ht="18.75" customHeight="1">
      <c r="B23" s="5"/>
      <c r="C23" s="5"/>
      <c r="D23" s="6" t="str">
        <f>IFERROR(VLOOKUP(Détailsfacture4[[#This Row],[DÉTAILS]],DB!A:B,2,FALSE),"")</f>
        <v/>
      </c>
      <c r="E23" s="6" t="str">
        <f>IFERROR(Détailsfacture4[[#This Row],[QUANTITÉ / PERS]]*Détailsfacture4[[#This Row],[PRIX UNITAIRE]],"")</f>
        <v/>
      </c>
    </row>
    <row r="24" spans="2:8" ht="18.75" customHeight="1">
      <c r="B24" s="5"/>
      <c r="C24" s="5"/>
      <c r="D24" s="6" t="str">
        <f>IFERROR(VLOOKUP(Détailsfacture4[[#This Row],[DÉTAILS]],DB!A:B,2,FALSE),"")</f>
        <v/>
      </c>
      <c r="E24" s="6" t="str">
        <f>IFERROR(Détailsfacture4[[#This Row],[QUANTITÉ / PERS]]*Détailsfacture4[[#This Row],[PRIX UNITAIRE]],"")</f>
        <v/>
      </c>
    </row>
    <row r="25" spans="2:8" ht="18.75" customHeight="1">
      <c r="B25" s="5"/>
      <c r="C25" s="5"/>
      <c r="D25" s="6" t="str">
        <f>IFERROR(VLOOKUP(Détailsfacture4[[#This Row],[DÉTAILS]],DB!A:B,2,FALSE),"")</f>
        <v/>
      </c>
      <c r="E25" s="6" t="str">
        <f>IFERROR(Détailsfacture4[[#This Row],[QUANTITÉ / PERS]]*Détailsfacture4[[#This Row],[PRIX UNITAIRE]],"")</f>
        <v/>
      </c>
    </row>
    <row r="26" spans="2:8" ht="18.75" customHeight="1">
      <c r="B26" s="5"/>
      <c r="C26" s="5"/>
      <c r="D26" s="6" t="str">
        <f>IFERROR(VLOOKUP(Détailsfacture4[[#This Row],[DÉTAILS]],DB!A:B,2,FALSE),"")</f>
        <v/>
      </c>
      <c r="E26" s="6" t="str">
        <f>IFERROR(Détailsfacture4[[#This Row],[QUANTITÉ / PERS]]*Détailsfacture4[[#This Row],[PRIX UNITAIRE]],"")</f>
        <v/>
      </c>
    </row>
    <row r="27" spans="2:8" ht="18.75" customHeight="1">
      <c r="B27" s="5"/>
      <c r="C27" s="5"/>
      <c r="D27" s="6" t="str">
        <f>IFERROR(VLOOKUP(Détailsfacture4[[#This Row],[DÉTAILS]],DB!A:B,2,FALSE),"")</f>
        <v/>
      </c>
      <c r="E27" s="6" t="str">
        <f>IFERROR(Détailsfacture4[[#This Row],[QUANTITÉ / PERS]]*Détailsfacture4[[#This Row],[PRIX UNITAIRE]],"")</f>
        <v/>
      </c>
    </row>
    <row r="28" spans="2:8" ht="18.75" customHeight="1">
      <c r="B28" s="12"/>
      <c r="C28" s="23"/>
      <c r="D28" s="37" t="s">
        <v>0</v>
      </c>
      <c r="E28" s="41"/>
      <c r="F28" s="3"/>
      <c r="G28" s="3"/>
      <c r="H28" s="3"/>
    </row>
    <row r="29" spans="2:8" s="3" customFormat="1" ht="18.75" customHeight="1">
      <c r="B29" s="7"/>
      <c r="C29" s="13"/>
      <c r="D29" s="40" t="s">
        <v>29</v>
      </c>
      <c r="E29" s="39">
        <f>SUM(Détailsfacture4[[TOTAL ]])-E28</f>
        <v>300</v>
      </c>
      <c r="F29" s="1"/>
      <c r="G29" s="1"/>
      <c r="H29" s="1"/>
    </row>
    <row r="30" spans="2:8" ht="18.75" customHeight="1">
      <c r="B30" s="8"/>
      <c r="C30" s="14"/>
      <c r="D30" s="40" t="s">
        <v>30</v>
      </c>
      <c r="E30" s="42"/>
    </row>
    <row r="31" spans="2:8" ht="18" customHeight="1">
      <c r="B31" s="4"/>
      <c r="C31" s="4"/>
      <c r="D31" s="52" t="str">
        <f>REPT(Configurationdelasociété_Abréviationdedevise,LEN(Configurationdelasociété_Abréviationdedevise)&gt;0) &amp; " TOTAL"</f>
        <v xml:space="preserve"> TOTAL</v>
      </c>
      <c r="E31" s="54">
        <f>E29+E30</f>
        <v>300</v>
      </c>
    </row>
    <row r="32" spans="2:8" ht="18" customHeight="1" thickBot="1">
      <c r="B32" s="17"/>
      <c r="C32" s="17"/>
      <c r="D32" s="53"/>
      <c r="E32" s="55"/>
    </row>
    <row r="33" spans="2:8" ht="18" customHeight="1" thickTop="1"/>
    <row r="34" spans="2:8" ht="18" customHeight="1">
      <c r="B34" s="25" t="s">
        <v>20</v>
      </c>
      <c r="C34" s="16"/>
      <c r="D34" s="16"/>
      <c r="E34" s="26" t="s">
        <v>21</v>
      </c>
    </row>
    <row r="35" spans="2:8">
      <c r="B35" s="15" t="str">
        <f>"Nom du bénéficiaire: " &amp; Configurationdelasociété_Nomdelabanquedubénéficiaire</f>
        <v xml:space="preserve">Nom du bénéficiaire: </v>
      </c>
      <c r="C35" s="15"/>
      <c r="D35" s="15"/>
      <c r="E35" s="21" t="str">
        <f>IFERROR(Configurationdelasociété_votrenom,"")</f>
        <v>Heissler Thierry</v>
      </c>
    </row>
    <row r="36" spans="2:8">
      <c r="B36" s="15" t="str">
        <f>"Nom de la banque: " &amp; Configurationdelasociété_Nomdebanque</f>
        <v xml:space="preserve">Nom de la banque: </v>
      </c>
      <c r="C36" s="15"/>
      <c r="D36" s="15"/>
      <c r="E36" s="21" t="str">
        <f>IFERROR("Téléphone : " &amp; Configurationdelasociété_votretéléphone,"")</f>
        <v>Téléphone : 00-00-00-00-00</v>
      </c>
    </row>
    <row r="37" spans="2:8">
      <c r="B37" s="15" t="str">
        <f>"Adresse de la banque: " &amp; Configurationdelasociété_Adressebanque</f>
        <v xml:space="preserve">Adresse de la banque: </v>
      </c>
      <c r="C37" s="15"/>
      <c r="D37" s="15"/>
      <c r="E37" s="21" t="str">
        <f>IFERROR("Télécopie: " &amp; Configurationdelasociété_votretélécopie,"")</f>
        <v>Télécopie: non valide</v>
      </c>
    </row>
    <row r="38" spans="2:8">
      <c r="B38" s="15" t="str">
        <f>"Numéro de compte: " &amp; Configurationdelasociété_Comptebancaire</f>
        <v xml:space="preserve">Numéro de compte: </v>
      </c>
      <c r="C38" s="15"/>
      <c r="D38" s="15"/>
      <c r="E38" s="21" t="str">
        <f>IFERROR(Configurationdelasociété_votreURL,"")</f>
        <v>non valide</v>
      </c>
    </row>
    <row r="39" spans="2:8">
      <c r="B39" s="15" t="str">
        <f>"Numéro d’acheminement (code SWIFT): " &amp; Configurationdelasociété_Acheminementbancaire</f>
        <v xml:space="preserve">Numéro d’acheminement (code SWIFT): </v>
      </c>
      <c r="C39" s="15"/>
      <c r="D39" s="15"/>
      <c r="E39" s="21" t="str">
        <f>IFERROR(Configurationdelasociété_votreemail,"")</f>
        <v>-</v>
      </c>
    </row>
    <row r="40" spans="2:8">
      <c r="B40" s="15" t="str">
        <f>"Référence de paiement: " &amp; Numérodefacture</f>
        <v>Référence de paiement: 0005</v>
      </c>
      <c r="C40" s="15"/>
      <c r="D40" s="15"/>
      <c r="E40" s="21" t="str">
        <f>IFERROR(IF(LEN(Client_PO),"Contract/PO: " &amp; Client_PO,""),"")</f>
        <v/>
      </c>
    </row>
    <row r="41" spans="2:8" ht="15" customHeight="1">
      <c r="B41" s="20"/>
      <c r="C41" s="20"/>
      <c r="D41" s="20"/>
      <c r="E41" s="20"/>
    </row>
    <row r="42" spans="2:8">
      <c r="B42" s="56" t="s">
        <v>33</v>
      </c>
      <c r="C42" s="56"/>
      <c r="D42" s="56"/>
      <c r="E42" s="56"/>
    </row>
    <row r="43" spans="2:8">
      <c r="H43" s="22"/>
    </row>
    <row r="44" spans="2:8" ht="27" customHeight="1">
      <c r="H44" s="22"/>
    </row>
  </sheetData>
  <sheetProtection selectLockedCells="1" selectUnlockedCells="1"/>
  <mergeCells count="15">
    <mergeCell ref="B3:C3"/>
    <mergeCell ref="D3:E4"/>
    <mergeCell ref="B6:C6"/>
    <mergeCell ref="D6:E6"/>
    <mergeCell ref="B7:C7"/>
    <mergeCell ref="D7:E7"/>
    <mergeCell ref="D31:D32"/>
    <mergeCell ref="E31:E32"/>
    <mergeCell ref="B42:E42"/>
    <mergeCell ref="B8:C8"/>
    <mergeCell ref="D8:E8"/>
    <mergeCell ref="B9:C9"/>
    <mergeCell ref="B10:C10"/>
    <mergeCell ref="B11:C11"/>
    <mergeCell ref="B12:C12"/>
  </mergeCells>
  <dataValidations count="2">
    <dataValidation type="list" allowBlank="1" showInputMessage="1" showErrorMessage="1" sqref="C15:C27">
      <formula1>DÉTAILS</formula1>
    </dataValidation>
    <dataValidation type="list" allowBlank="1" showInputMessage="1" showErrorMessage="1" sqref="B6">
      <formula1>CLIENTS</formula1>
    </dataValidation>
  </dataValidations>
  <printOptions horizontalCentered="1"/>
  <pageMargins left="0.23622047244094491" right="0.23622047244094491" top="0" bottom="0" header="0" footer="0"/>
  <pageSetup orientation="portrait" verticalDpi="300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4" tint="-0.499984740745262"/>
    <pageSetUpPr autoPageBreaks="0"/>
  </sheetPr>
  <dimension ref="B1:H44"/>
  <sheetViews>
    <sheetView showGridLines="0" topLeftCell="A3" zoomScaleNormal="100" zoomScaleSheetLayoutView="100" workbookViewId="0">
      <selection activeCell="E31" sqref="E31:E32"/>
    </sheetView>
  </sheetViews>
  <sheetFormatPr baseColWidth="10" defaultColWidth="9.140625" defaultRowHeight="14.25"/>
  <cols>
    <col min="1" max="1" width="4" style="1" customWidth="1"/>
    <col min="2" max="2" width="18.42578125" style="1" customWidth="1"/>
    <col min="3" max="3" width="48.5703125" style="1" customWidth="1"/>
    <col min="4" max="4" width="19.28515625" style="1" customWidth="1"/>
    <col min="5" max="5" width="19.7109375" style="1" customWidth="1"/>
    <col min="6" max="6" width="4" style="1" customWidth="1"/>
    <col min="7" max="16384" width="9.140625" style="1"/>
  </cols>
  <sheetData>
    <row r="1" spans="2:6" ht="27" customHeight="1"/>
    <row r="2" spans="2:6" ht="43.5" customHeight="1" thickBot="1">
      <c r="B2" s="35" t="s">
        <v>26</v>
      </c>
      <c r="C2" s="36" t="s">
        <v>27</v>
      </c>
    </row>
    <row r="3" spans="2:6" ht="24" customHeight="1" thickTop="1">
      <c r="B3" s="61">
        <f ca="1">TODAY()</f>
        <v>41265</v>
      </c>
      <c r="C3" s="61"/>
      <c r="D3" s="62">
        <f>Totalfacture</f>
        <v>6112</v>
      </c>
      <c r="E3" s="62"/>
      <c r="F3" s="1" t="s">
        <v>28</v>
      </c>
    </row>
    <row r="4" spans="2:6" ht="24" customHeight="1">
      <c r="B4" s="30" t="s">
        <v>81</v>
      </c>
      <c r="C4" s="29"/>
      <c r="D4" s="63"/>
      <c r="E4" s="63"/>
      <c r="F4" s="1" t="s">
        <v>28</v>
      </c>
    </row>
    <row r="6" spans="2:6">
      <c r="B6" s="64" t="s">
        <v>90</v>
      </c>
      <c r="C6" s="64"/>
      <c r="D6" s="65" t="s">
        <v>31</v>
      </c>
      <c r="E6" s="65"/>
    </row>
    <row r="7" spans="2:6">
      <c r="B7" s="57" t="str">
        <f>VLOOKUP(B6,client!A:I,6,FALSE)</f>
        <v>36 RUE DES CHANDELLES</v>
      </c>
      <c r="C7" s="57"/>
      <c r="D7" s="58" t="s">
        <v>79</v>
      </c>
      <c r="E7" s="59"/>
    </row>
    <row r="8" spans="2:6">
      <c r="B8" s="57" t="str">
        <f>VLOOKUP(B6,client!A:I,8,FALSE) &amp; " - " &amp; VLOOKUP(B6,client!A:I,7,FALSE)</f>
        <v>57000 - METZ</v>
      </c>
      <c r="C8" s="57"/>
      <c r="D8" s="58" t="s">
        <v>80</v>
      </c>
      <c r="E8" s="59"/>
    </row>
    <row r="9" spans="2:6">
      <c r="B9" s="57" t="str">
        <f xml:space="preserve"> "Tel : " &amp; VLOOKUP(B6,client!A:I,5,FALSE)</f>
        <v>Tel : 03.88.00.00.02</v>
      </c>
      <c r="C9" s="57"/>
      <c r="E9" s="48">
        <v>0</v>
      </c>
    </row>
    <row r="10" spans="2:6" ht="12.75" customHeight="1">
      <c r="B10" s="57" t="str">
        <f>"E-mail : " &amp; VLOOKUP(B6,client!A:I,9,FALSE)</f>
        <v xml:space="preserve">E-mail : </v>
      </c>
      <c r="C10" s="57"/>
      <c r="E10" s="48">
        <f>Configurationdelasociété_Adresseligne4</f>
        <v>0</v>
      </c>
    </row>
    <row r="11" spans="2:6" ht="6.75" customHeight="1">
      <c r="B11" s="60"/>
      <c r="C11" s="60"/>
      <c r="E11" s="48"/>
    </row>
    <row r="12" spans="2:6" ht="6" customHeight="1" thickBot="1">
      <c r="B12" s="60"/>
      <c r="C12" s="60"/>
      <c r="D12" s="18"/>
      <c r="E12" s="28"/>
    </row>
    <row r="13" spans="2:6" ht="15" thickTop="1">
      <c r="B13" s="2"/>
    </row>
    <row r="14" spans="2:6" ht="15">
      <c r="B14" s="9" t="s">
        <v>60</v>
      </c>
      <c r="C14" s="9" t="s">
        <v>18</v>
      </c>
      <c r="D14" s="10" t="s">
        <v>19</v>
      </c>
      <c r="E14" s="10" t="s">
        <v>45</v>
      </c>
    </row>
    <row r="15" spans="2:6" ht="18.75" customHeight="1">
      <c r="B15" s="5">
        <v>10</v>
      </c>
      <c r="C15" s="5" t="s">
        <v>48</v>
      </c>
      <c r="D15" s="6">
        <f>IFERROR(VLOOKUP(Détailsfacture2[[#This Row],[DÉTAILS]],DB!A:B,2,FALSE),"")</f>
        <v>2.2000000000000002</v>
      </c>
      <c r="E15" s="6">
        <f>IFERROR(Détailsfacture2[[#This Row],[QUANTITÉ / PERS]]*Détailsfacture2[[#This Row],[PRIX UNITAIRE]],"")</f>
        <v>22</v>
      </c>
    </row>
    <row r="16" spans="2:6" ht="18.75" customHeight="1">
      <c r="B16" s="5">
        <v>3</v>
      </c>
      <c r="C16" s="5" t="s">
        <v>42</v>
      </c>
      <c r="D16" s="6">
        <f>IFERROR(VLOOKUP(Détailsfacture2[[#This Row],[DÉTAILS]],DB!A:B,2,FALSE),"")</f>
        <v>2030</v>
      </c>
      <c r="E16" s="6">
        <f>IFERROR(Détailsfacture2[[#This Row],[QUANTITÉ / PERS]]*Détailsfacture2[[#This Row],[PRIX UNITAIRE]],"")</f>
        <v>6090</v>
      </c>
    </row>
    <row r="17" spans="2:8" ht="18.75" customHeight="1">
      <c r="B17" s="5"/>
      <c r="C17" s="5"/>
      <c r="D17" s="6" t="str">
        <f>IFERROR(VLOOKUP(Détailsfacture2[[#This Row],[DÉTAILS]],DB!A:B,2,FALSE),"")</f>
        <v/>
      </c>
      <c r="E17" s="6" t="str">
        <f>IFERROR(Détailsfacture2[[#This Row],[QUANTITÉ / PERS]]*Détailsfacture2[[#This Row],[PRIX UNITAIRE]],"")</f>
        <v/>
      </c>
    </row>
    <row r="18" spans="2:8" ht="18.75" customHeight="1">
      <c r="B18" s="5"/>
      <c r="C18" s="5"/>
      <c r="D18" s="6" t="str">
        <f>IFERROR(VLOOKUP(Détailsfacture2[[#This Row],[DÉTAILS]],DB!A:B,2,FALSE),"")</f>
        <v/>
      </c>
      <c r="E18" s="6" t="str">
        <f>IFERROR(Détailsfacture2[[#This Row],[QUANTITÉ / PERS]]*Détailsfacture2[[#This Row],[PRIX UNITAIRE]],"")</f>
        <v/>
      </c>
    </row>
    <row r="19" spans="2:8" ht="18.75" customHeight="1">
      <c r="B19" s="5"/>
      <c r="C19" s="5"/>
      <c r="D19" s="6" t="str">
        <f>IFERROR(VLOOKUP(Détailsfacture2[[#This Row],[DÉTAILS]],DB!A:B,2,FALSE),"")</f>
        <v/>
      </c>
      <c r="E19" s="6" t="str">
        <f>IFERROR(Détailsfacture2[[#This Row],[QUANTITÉ / PERS]]*Détailsfacture2[[#This Row],[PRIX UNITAIRE]],"")</f>
        <v/>
      </c>
    </row>
    <row r="20" spans="2:8" ht="18.75" customHeight="1">
      <c r="B20" s="5"/>
      <c r="C20" s="5"/>
      <c r="D20" s="6" t="str">
        <f>IFERROR(VLOOKUP(Détailsfacture2[[#This Row],[DÉTAILS]],DB!A:B,2,FALSE),"")</f>
        <v/>
      </c>
      <c r="E20" s="6" t="str">
        <f>IFERROR(Détailsfacture2[[#This Row],[QUANTITÉ / PERS]]*Détailsfacture2[[#This Row],[PRIX UNITAIRE]],"")</f>
        <v/>
      </c>
    </row>
    <row r="21" spans="2:8" ht="18.75" customHeight="1">
      <c r="B21" s="5"/>
      <c r="C21" s="5"/>
      <c r="D21" s="6" t="str">
        <f>IFERROR(VLOOKUP(Détailsfacture2[[#This Row],[DÉTAILS]],DB!A:B,2,FALSE),"")</f>
        <v/>
      </c>
      <c r="E21" s="6" t="str">
        <f>IFERROR(Détailsfacture2[[#This Row],[QUANTITÉ / PERS]]*Détailsfacture2[[#This Row],[PRIX UNITAIRE]],"")</f>
        <v/>
      </c>
    </row>
    <row r="22" spans="2:8" ht="18.75" customHeight="1">
      <c r="B22" s="5"/>
      <c r="C22" s="5"/>
      <c r="D22" s="6" t="str">
        <f>IFERROR(VLOOKUP(Détailsfacture2[[#This Row],[DÉTAILS]],DB!A:B,2,FALSE),"")</f>
        <v/>
      </c>
      <c r="E22" s="6" t="str">
        <f>IFERROR(Détailsfacture2[[#This Row],[QUANTITÉ / PERS]]*Détailsfacture2[[#This Row],[PRIX UNITAIRE]],"")</f>
        <v/>
      </c>
    </row>
    <row r="23" spans="2:8" ht="18.75" customHeight="1">
      <c r="B23" s="5"/>
      <c r="C23" s="5"/>
      <c r="D23" s="6" t="str">
        <f>IFERROR(VLOOKUP(Détailsfacture2[[#This Row],[DÉTAILS]],DB!A:B,2,FALSE),"")</f>
        <v/>
      </c>
      <c r="E23" s="6" t="str">
        <f>IFERROR(Détailsfacture2[[#This Row],[QUANTITÉ / PERS]]*Détailsfacture2[[#This Row],[PRIX UNITAIRE]],"")</f>
        <v/>
      </c>
    </row>
    <row r="24" spans="2:8" ht="18.75" customHeight="1">
      <c r="B24" s="5"/>
      <c r="C24" s="5"/>
      <c r="D24" s="6" t="str">
        <f>IFERROR(VLOOKUP(Détailsfacture2[[#This Row],[DÉTAILS]],DB!A:B,2,FALSE),"")</f>
        <v/>
      </c>
      <c r="E24" s="6" t="str">
        <f>IFERROR(Détailsfacture2[[#This Row],[QUANTITÉ / PERS]]*Détailsfacture2[[#This Row],[PRIX UNITAIRE]],"")</f>
        <v/>
      </c>
    </row>
    <row r="25" spans="2:8" ht="18.75" customHeight="1">
      <c r="B25" s="5"/>
      <c r="C25" s="5"/>
      <c r="D25" s="6" t="str">
        <f>IFERROR(VLOOKUP(Détailsfacture2[[#This Row],[DÉTAILS]],DB!A:B,2,FALSE),"")</f>
        <v/>
      </c>
      <c r="E25" s="6" t="str">
        <f>IFERROR(Détailsfacture2[[#This Row],[QUANTITÉ / PERS]]*Détailsfacture2[[#This Row],[PRIX UNITAIRE]],"")</f>
        <v/>
      </c>
    </row>
    <row r="26" spans="2:8" ht="18.75" customHeight="1">
      <c r="B26" s="5"/>
      <c r="C26" s="5"/>
      <c r="D26" s="6" t="str">
        <f>IFERROR(VLOOKUP(Détailsfacture2[[#This Row],[DÉTAILS]],DB!A:B,2,FALSE),"")</f>
        <v/>
      </c>
      <c r="E26" s="6" t="str">
        <f>IFERROR(Détailsfacture2[[#This Row],[QUANTITÉ / PERS]]*Détailsfacture2[[#This Row],[PRIX UNITAIRE]],"")</f>
        <v/>
      </c>
    </row>
    <row r="27" spans="2:8" ht="18.75" customHeight="1">
      <c r="B27" s="5"/>
      <c r="C27" s="5"/>
      <c r="D27" s="6" t="str">
        <f>IFERROR(VLOOKUP(Détailsfacture2[[#This Row],[DÉTAILS]],DB!A:B,2,FALSE),"")</f>
        <v/>
      </c>
      <c r="E27" s="6" t="str">
        <f>IFERROR(Détailsfacture2[[#This Row],[QUANTITÉ / PERS]]*Détailsfacture2[[#This Row],[PRIX UNITAIRE]],"")</f>
        <v/>
      </c>
    </row>
    <row r="28" spans="2:8" ht="18.75" customHeight="1">
      <c r="B28" s="12"/>
      <c r="C28" s="23"/>
      <c r="D28" s="37" t="s">
        <v>0</v>
      </c>
      <c r="E28" s="41"/>
      <c r="F28" s="3"/>
      <c r="G28" s="3"/>
      <c r="H28" s="3"/>
    </row>
    <row r="29" spans="2:8" s="3" customFormat="1" ht="18.75" customHeight="1">
      <c r="B29" s="7"/>
      <c r="C29" s="13"/>
      <c r="D29" s="40" t="s">
        <v>29</v>
      </c>
      <c r="E29" s="39">
        <f>SUM(Détailsfacture2[[TOTAL ]])-E28</f>
        <v>6112</v>
      </c>
      <c r="F29" s="1"/>
      <c r="G29" s="1"/>
      <c r="H29" s="1"/>
    </row>
    <row r="30" spans="2:8" ht="18.75" customHeight="1">
      <c r="B30" s="8"/>
      <c r="C30" s="14"/>
      <c r="D30" s="40" t="s">
        <v>30</v>
      </c>
      <c r="E30" s="42"/>
    </row>
    <row r="31" spans="2:8" ht="18" customHeight="1">
      <c r="B31" s="4"/>
      <c r="C31" s="4"/>
      <c r="D31" s="52" t="str">
        <f>REPT(Configurationdelasociété_Abréviationdedevise,LEN(Configurationdelasociété_Abréviationdedevise)&gt;0) &amp; " TOTAL"</f>
        <v xml:space="preserve"> TOTAL</v>
      </c>
      <c r="E31" s="54">
        <f>E29+E30</f>
        <v>6112</v>
      </c>
    </row>
    <row r="32" spans="2:8" ht="18" customHeight="1" thickBot="1">
      <c r="B32" s="17"/>
      <c r="C32" s="17"/>
      <c r="D32" s="53"/>
      <c r="E32" s="55"/>
    </row>
    <row r="33" spans="2:8" ht="18" customHeight="1" thickTop="1"/>
    <row r="34" spans="2:8" ht="18" customHeight="1">
      <c r="B34" s="25" t="s">
        <v>20</v>
      </c>
      <c r="C34" s="16"/>
      <c r="D34" s="16"/>
      <c r="E34" s="26" t="s">
        <v>21</v>
      </c>
    </row>
    <row r="35" spans="2:8">
      <c r="B35" s="15" t="str">
        <f>"Nom du bénéficiaire: " &amp; Configurationdelasociété_Nomdelabanquedubénéficiaire</f>
        <v xml:space="preserve">Nom du bénéficiaire: </v>
      </c>
      <c r="C35" s="15"/>
      <c r="D35" s="15"/>
      <c r="E35" s="21" t="str">
        <f>IFERROR(Configurationdelasociété_votrenom,"")</f>
        <v>Heissler Thierry</v>
      </c>
    </row>
    <row r="36" spans="2:8">
      <c r="B36" s="15" t="str">
        <f>"Nom de la banque: " &amp; Configurationdelasociété_Nomdebanque</f>
        <v xml:space="preserve">Nom de la banque: </v>
      </c>
      <c r="C36" s="15"/>
      <c r="D36" s="15"/>
      <c r="E36" s="21" t="str">
        <f>IFERROR("Téléphone : " &amp; Configurationdelasociété_votretéléphone,"")</f>
        <v>Téléphone : 00-00-00-00-00</v>
      </c>
    </row>
    <row r="37" spans="2:8">
      <c r="B37" s="15" t="str">
        <f>"Adresse de la banque: " &amp; Configurationdelasociété_Adressebanque</f>
        <v xml:space="preserve">Adresse de la banque: </v>
      </c>
      <c r="C37" s="15"/>
      <c r="D37" s="15"/>
      <c r="E37" s="21" t="str">
        <f>IFERROR("Télécopie: " &amp; Configurationdelasociété_votretélécopie,"")</f>
        <v>Télécopie: non valide</v>
      </c>
    </row>
    <row r="38" spans="2:8">
      <c r="B38" s="15" t="str">
        <f>"Numéro de compte: " &amp; Configurationdelasociété_Comptebancaire</f>
        <v xml:space="preserve">Numéro de compte: </v>
      </c>
      <c r="C38" s="15"/>
      <c r="D38" s="15"/>
      <c r="E38" s="21" t="str">
        <f>IFERROR(Configurationdelasociété_votreURL,"")</f>
        <v>non valide</v>
      </c>
    </row>
    <row r="39" spans="2:8">
      <c r="B39" s="15" t="str">
        <f>"Numéro d’acheminement (code SWIFT): " &amp; Configurationdelasociété_Acheminementbancaire</f>
        <v xml:space="preserve">Numéro d’acheminement (code SWIFT): </v>
      </c>
      <c r="C39" s="15"/>
      <c r="D39" s="15"/>
      <c r="E39" s="21" t="str">
        <f>IFERROR(Configurationdelasociété_votreemail,"")</f>
        <v>-</v>
      </c>
    </row>
    <row r="40" spans="2:8">
      <c r="B40" s="15" t="str">
        <f>"Référence de paiement: " &amp; Numérodefacture</f>
        <v>Référence de paiement: 0005</v>
      </c>
      <c r="C40" s="15"/>
      <c r="D40" s="15"/>
      <c r="E40" s="21" t="str">
        <f>IFERROR(IF(LEN(Client_PO),"Contract/PO: " &amp; Client_PO,""),"")</f>
        <v/>
      </c>
    </row>
    <row r="41" spans="2:8" ht="15" customHeight="1">
      <c r="B41" s="20"/>
      <c r="C41" s="20"/>
      <c r="D41" s="20"/>
      <c r="E41" s="20"/>
    </row>
    <row r="42" spans="2:8">
      <c r="B42" s="56" t="s">
        <v>33</v>
      </c>
      <c r="C42" s="56"/>
      <c r="D42" s="56"/>
      <c r="E42" s="56"/>
    </row>
    <row r="43" spans="2:8">
      <c r="H43" s="22"/>
    </row>
    <row r="44" spans="2:8" ht="27" customHeight="1">
      <c r="H44" s="22"/>
    </row>
  </sheetData>
  <sheetProtection selectLockedCells="1" selectUnlockedCells="1"/>
  <mergeCells count="15">
    <mergeCell ref="B3:C3"/>
    <mergeCell ref="D3:E4"/>
    <mergeCell ref="B6:C6"/>
    <mergeCell ref="D6:E6"/>
    <mergeCell ref="B7:C7"/>
    <mergeCell ref="D7:E7"/>
    <mergeCell ref="D31:D32"/>
    <mergeCell ref="E31:E32"/>
    <mergeCell ref="B42:E42"/>
    <mergeCell ref="B8:C8"/>
    <mergeCell ref="D8:E8"/>
    <mergeCell ref="B9:C9"/>
    <mergeCell ref="B10:C10"/>
    <mergeCell ref="B11:C11"/>
    <mergeCell ref="B12:C12"/>
  </mergeCells>
  <dataValidations count="2">
    <dataValidation type="list" allowBlank="1" showInputMessage="1" showErrorMessage="1" sqref="C15:C27">
      <formula1>DÉTAILS</formula1>
    </dataValidation>
    <dataValidation type="list" allowBlank="1" showInputMessage="1" showErrorMessage="1" sqref="B6">
      <formula1>CLIENTS</formula1>
    </dataValidation>
  </dataValidations>
  <printOptions horizontalCentered="1"/>
  <pageMargins left="0.23622047244094491" right="0.23622047244094491" top="0" bottom="0" header="0" footer="0"/>
  <pageSetup orientation="portrait" verticalDpi="300" r:id="rId1"/>
  <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1">
    <tabColor theme="4" tint="-0.499984740745262"/>
    <pageSetUpPr autoPageBreaks="0"/>
  </sheetPr>
  <dimension ref="B1:H44"/>
  <sheetViews>
    <sheetView showGridLines="0" topLeftCell="A15" zoomScaleNormal="100" zoomScaleSheetLayoutView="100" workbookViewId="0">
      <selection activeCell="E31" sqref="E31:E32"/>
    </sheetView>
  </sheetViews>
  <sheetFormatPr baseColWidth="10" defaultColWidth="9.140625" defaultRowHeight="14.25"/>
  <cols>
    <col min="1" max="1" width="4" style="1" customWidth="1"/>
    <col min="2" max="2" width="18.42578125" style="1" customWidth="1"/>
    <col min="3" max="3" width="48.5703125" style="1" customWidth="1"/>
    <col min="4" max="4" width="19.28515625" style="1" customWidth="1"/>
    <col min="5" max="5" width="19.7109375" style="1" customWidth="1"/>
    <col min="6" max="6" width="4" style="1" customWidth="1"/>
    <col min="7" max="16384" width="9.140625" style="1"/>
  </cols>
  <sheetData>
    <row r="1" spans="2:6" ht="27" customHeight="1"/>
    <row r="2" spans="2:6" ht="43.5" customHeight="1" thickBot="1">
      <c r="B2" s="35" t="s">
        <v>26</v>
      </c>
      <c r="C2" s="36" t="s">
        <v>27</v>
      </c>
    </row>
    <row r="3" spans="2:6" ht="24" customHeight="1" thickTop="1">
      <c r="B3" s="61">
        <f ca="1">TODAY()</f>
        <v>41265</v>
      </c>
      <c r="C3" s="61"/>
      <c r="D3" s="62">
        <f>Totalfacture</f>
        <v>22</v>
      </c>
      <c r="E3" s="62"/>
      <c r="F3" s="1" t="s">
        <v>28</v>
      </c>
    </row>
    <row r="4" spans="2:6" ht="24" customHeight="1">
      <c r="B4" s="30" t="s">
        <v>81</v>
      </c>
      <c r="C4" s="29"/>
      <c r="D4" s="63"/>
      <c r="E4" s="63"/>
      <c r="F4" s="1" t="s">
        <v>28</v>
      </c>
    </row>
    <row r="6" spans="2:6">
      <c r="B6" s="64" t="s">
        <v>90</v>
      </c>
      <c r="C6" s="64"/>
      <c r="D6" s="65" t="s">
        <v>31</v>
      </c>
      <c r="E6" s="65"/>
    </row>
    <row r="7" spans="2:6">
      <c r="B7" s="57" t="str">
        <f>VLOOKUP(B6,client!A:I,6,FALSE)</f>
        <v>36 RUE DES CHANDELLES</v>
      </c>
      <c r="C7" s="57"/>
      <c r="D7" s="58" t="s">
        <v>79</v>
      </c>
      <c r="E7" s="59"/>
    </row>
    <row r="8" spans="2:6">
      <c r="B8" s="57" t="str">
        <f>VLOOKUP(B6,client!A:I,8,FALSE) &amp; " - " &amp; VLOOKUP(B6,client!A:I,7,FALSE)</f>
        <v>57000 - METZ</v>
      </c>
      <c r="C8" s="57"/>
      <c r="D8" s="58" t="s">
        <v>80</v>
      </c>
      <c r="E8" s="59"/>
    </row>
    <row r="9" spans="2:6">
      <c r="B9" s="57" t="str">
        <f xml:space="preserve"> "Tel : " &amp; VLOOKUP(B6,client!A:I,5,FALSE)</f>
        <v>Tel : 03.88.00.00.02</v>
      </c>
      <c r="C9" s="57"/>
      <c r="E9" s="19">
        <v>0</v>
      </c>
    </row>
    <row r="10" spans="2:6" ht="12.75" customHeight="1">
      <c r="B10" s="57" t="str">
        <f>"E-mail : " &amp; VLOOKUP(B6,client!A:I,9,FALSE)</f>
        <v xml:space="preserve">E-mail : </v>
      </c>
      <c r="C10" s="57"/>
      <c r="E10" s="19">
        <f>Configurationdelasociété_Adresseligne4</f>
        <v>0</v>
      </c>
    </row>
    <row r="11" spans="2:6" ht="6.75" customHeight="1">
      <c r="B11" s="60"/>
      <c r="C11" s="60"/>
      <c r="E11" s="19"/>
    </row>
    <row r="12" spans="2:6" ht="6" customHeight="1" thickBot="1">
      <c r="B12" s="60"/>
      <c r="C12" s="60"/>
      <c r="D12" s="18"/>
      <c r="E12" s="28"/>
    </row>
    <row r="13" spans="2:6" ht="15" thickTop="1">
      <c r="B13" s="2"/>
    </row>
    <row r="14" spans="2:6" ht="15">
      <c r="B14" s="9" t="s">
        <v>60</v>
      </c>
      <c r="C14" s="9" t="s">
        <v>18</v>
      </c>
      <c r="D14" s="10" t="s">
        <v>19</v>
      </c>
      <c r="E14" s="10" t="s">
        <v>45</v>
      </c>
    </row>
    <row r="15" spans="2:6" ht="18.75" customHeight="1">
      <c r="B15" s="5">
        <v>10</v>
      </c>
      <c r="C15" s="5" t="s">
        <v>48</v>
      </c>
      <c r="D15" s="6">
        <f>IFERROR(VLOOKUP(Détailsfacture[[#This Row],[DÉTAILS]],DB!A:B,2,FALSE),"")</f>
        <v>2.2000000000000002</v>
      </c>
      <c r="E15" s="6">
        <f>IFERROR(Détailsfacture[[#This Row],[QUANTITÉ / PERS]]*Détailsfacture[[#This Row],[PRIX UNITAIRE]],"")</f>
        <v>22</v>
      </c>
    </row>
    <row r="16" spans="2:6" ht="18.75" customHeight="1">
      <c r="B16" s="5"/>
      <c r="C16" s="5"/>
      <c r="D16" s="6" t="str">
        <f>IFERROR(VLOOKUP(Détailsfacture[[#This Row],[DÉTAILS]],DB!A:B,2,FALSE),"")</f>
        <v/>
      </c>
      <c r="E16" s="6" t="str">
        <f>IFERROR(Détailsfacture[[#This Row],[QUANTITÉ / PERS]]*Détailsfacture[[#This Row],[PRIX UNITAIRE]],"")</f>
        <v/>
      </c>
    </row>
    <row r="17" spans="2:8" ht="18.75" customHeight="1">
      <c r="B17" s="5"/>
      <c r="C17" s="5"/>
      <c r="D17" s="6" t="str">
        <f>IFERROR(VLOOKUP(Détailsfacture[[#This Row],[DÉTAILS]],DB!A:B,2,FALSE),"")</f>
        <v/>
      </c>
      <c r="E17" s="6" t="str">
        <f>IFERROR(Détailsfacture[[#This Row],[QUANTITÉ / PERS]]*Détailsfacture[[#This Row],[PRIX UNITAIRE]],"")</f>
        <v/>
      </c>
    </row>
    <row r="18" spans="2:8" ht="18.75" customHeight="1">
      <c r="B18" s="5"/>
      <c r="C18" s="5"/>
      <c r="D18" s="6" t="str">
        <f>IFERROR(VLOOKUP(Détailsfacture[[#This Row],[DÉTAILS]],DB!A:B,2,FALSE),"")</f>
        <v/>
      </c>
      <c r="E18" s="6" t="str">
        <f>IFERROR(Détailsfacture[[#This Row],[QUANTITÉ / PERS]]*Détailsfacture[[#This Row],[PRIX UNITAIRE]],"")</f>
        <v/>
      </c>
    </row>
    <row r="19" spans="2:8" ht="18.75" customHeight="1">
      <c r="B19" s="5"/>
      <c r="C19" s="5"/>
      <c r="D19" s="6" t="str">
        <f>IFERROR(VLOOKUP(Détailsfacture[[#This Row],[DÉTAILS]],DB!A:B,2,FALSE),"")</f>
        <v/>
      </c>
      <c r="E19" s="6" t="str">
        <f>IFERROR(Détailsfacture[[#This Row],[QUANTITÉ / PERS]]*Détailsfacture[[#This Row],[PRIX UNITAIRE]],"")</f>
        <v/>
      </c>
    </row>
    <row r="20" spans="2:8" ht="18.75" customHeight="1">
      <c r="B20" s="5"/>
      <c r="C20" s="5"/>
      <c r="D20" s="6" t="str">
        <f>IFERROR(VLOOKUP(Détailsfacture[[#This Row],[DÉTAILS]],DB!A:B,2,FALSE),"")</f>
        <v/>
      </c>
      <c r="E20" s="6" t="str">
        <f>IFERROR(Détailsfacture[[#This Row],[QUANTITÉ / PERS]]*Détailsfacture[[#This Row],[PRIX UNITAIRE]],"")</f>
        <v/>
      </c>
    </row>
    <row r="21" spans="2:8" ht="18.75" customHeight="1">
      <c r="B21" s="5"/>
      <c r="C21" s="5"/>
      <c r="D21" s="6" t="str">
        <f>IFERROR(VLOOKUP(Détailsfacture[[#This Row],[DÉTAILS]],DB!A:B,2,FALSE),"")</f>
        <v/>
      </c>
      <c r="E21" s="6" t="str">
        <f>IFERROR(Détailsfacture[[#This Row],[QUANTITÉ / PERS]]*Détailsfacture[[#This Row],[PRIX UNITAIRE]],"")</f>
        <v/>
      </c>
    </row>
    <row r="22" spans="2:8" ht="18.75" customHeight="1">
      <c r="B22" s="5"/>
      <c r="C22" s="5"/>
      <c r="D22" s="6" t="str">
        <f>IFERROR(VLOOKUP(Détailsfacture[[#This Row],[DÉTAILS]],DB!A:B,2,FALSE),"")</f>
        <v/>
      </c>
      <c r="E22" s="6" t="str">
        <f>IFERROR(Détailsfacture[[#This Row],[QUANTITÉ / PERS]]*Détailsfacture[[#This Row],[PRIX UNITAIRE]],"")</f>
        <v/>
      </c>
    </row>
    <row r="23" spans="2:8" ht="18.75" customHeight="1">
      <c r="B23" s="5"/>
      <c r="C23" s="5"/>
      <c r="D23" s="6" t="str">
        <f>IFERROR(VLOOKUP(Détailsfacture[[#This Row],[DÉTAILS]],DB!A:B,2,FALSE),"")</f>
        <v/>
      </c>
      <c r="E23" s="6" t="str">
        <f>IFERROR(Détailsfacture[[#This Row],[QUANTITÉ / PERS]]*Détailsfacture[[#This Row],[PRIX UNITAIRE]],"")</f>
        <v/>
      </c>
    </row>
    <row r="24" spans="2:8" ht="18.75" customHeight="1">
      <c r="B24" s="5"/>
      <c r="C24" s="5"/>
      <c r="D24" s="6" t="str">
        <f>IFERROR(VLOOKUP(Détailsfacture[[#This Row],[DÉTAILS]],DB!A:B,2,FALSE),"")</f>
        <v/>
      </c>
      <c r="E24" s="6" t="str">
        <f>IFERROR(Détailsfacture[[#This Row],[QUANTITÉ / PERS]]*Détailsfacture[[#This Row],[PRIX UNITAIRE]],"")</f>
        <v/>
      </c>
    </row>
    <row r="25" spans="2:8" ht="18.75" customHeight="1">
      <c r="B25" s="5"/>
      <c r="C25" s="5"/>
      <c r="D25" s="6" t="str">
        <f>IFERROR(VLOOKUP(Détailsfacture[[#This Row],[DÉTAILS]],DB!A:B,2,FALSE),"")</f>
        <v/>
      </c>
      <c r="E25" s="6" t="str">
        <f>IFERROR(Détailsfacture[[#This Row],[QUANTITÉ / PERS]]*Détailsfacture[[#This Row],[PRIX UNITAIRE]],"")</f>
        <v/>
      </c>
    </row>
    <row r="26" spans="2:8" ht="18.75" customHeight="1">
      <c r="B26" s="5"/>
      <c r="C26" s="5"/>
      <c r="D26" s="6" t="str">
        <f>IFERROR(VLOOKUP(Détailsfacture[[#This Row],[DÉTAILS]],DB!A:B,2,FALSE),"")</f>
        <v/>
      </c>
      <c r="E26" s="6" t="str">
        <f>IFERROR(Détailsfacture[[#This Row],[QUANTITÉ / PERS]]*Détailsfacture[[#This Row],[PRIX UNITAIRE]],"")</f>
        <v/>
      </c>
    </row>
    <row r="27" spans="2:8" ht="18.75" customHeight="1">
      <c r="B27" s="5"/>
      <c r="C27" s="5"/>
      <c r="D27" s="6" t="str">
        <f>IFERROR(VLOOKUP(Détailsfacture[[#This Row],[DÉTAILS]],DB!A:B,2,FALSE),"")</f>
        <v/>
      </c>
      <c r="E27" s="6" t="str">
        <f>IFERROR(Détailsfacture[[#This Row],[QUANTITÉ / PERS]]*Détailsfacture[[#This Row],[PRIX UNITAIRE]],"")</f>
        <v/>
      </c>
    </row>
    <row r="28" spans="2:8" ht="18.75" customHeight="1">
      <c r="B28" s="12"/>
      <c r="C28" s="23"/>
      <c r="D28" s="37" t="s">
        <v>0</v>
      </c>
      <c r="E28" s="41"/>
      <c r="F28" s="3"/>
      <c r="G28" s="3"/>
      <c r="H28" s="3"/>
    </row>
    <row r="29" spans="2:8" s="3" customFormat="1" ht="18.75" customHeight="1">
      <c r="B29" s="7"/>
      <c r="C29" s="13"/>
      <c r="D29" s="40" t="s">
        <v>29</v>
      </c>
      <c r="E29" s="39">
        <f>SUM(Détailsfacture[[TOTAL ]])-E28</f>
        <v>22</v>
      </c>
      <c r="F29" s="1"/>
      <c r="G29" s="1"/>
      <c r="H29" s="1"/>
    </row>
    <row r="30" spans="2:8" ht="18.75" customHeight="1">
      <c r="B30" s="8"/>
      <c r="C30" s="14"/>
      <c r="D30" s="40" t="s">
        <v>30</v>
      </c>
      <c r="E30" s="42"/>
    </row>
    <row r="31" spans="2:8" ht="18" customHeight="1">
      <c r="B31" s="4"/>
      <c r="C31" s="4"/>
      <c r="D31" s="52" t="str">
        <f>REPT(Configurationdelasociété_Abréviationdedevise,LEN(Configurationdelasociété_Abréviationdedevise)&gt;0) &amp; " TOTAL"</f>
        <v xml:space="preserve"> TOTAL</v>
      </c>
      <c r="E31" s="54">
        <f>E29+E30</f>
        <v>22</v>
      </c>
    </row>
    <row r="32" spans="2:8" ht="18" customHeight="1" thickBot="1">
      <c r="B32" s="17"/>
      <c r="C32" s="17"/>
      <c r="D32" s="53"/>
      <c r="E32" s="55"/>
    </row>
    <row r="33" spans="2:8" ht="18" customHeight="1" thickTop="1"/>
    <row r="34" spans="2:8" ht="18" customHeight="1">
      <c r="B34" s="25" t="s">
        <v>20</v>
      </c>
      <c r="C34" s="16"/>
      <c r="D34" s="16"/>
      <c r="E34" s="26" t="s">
        <v>21</v>
      </c>
    </row>
    <row r="35" spans="2:8">
      <c r="B35" s="15" t="str">
        <f>"Nom du bénéficiaire: " &amp; Configurationdelasociété_Nomdelabanquedubénéficiaire</f>
        <v xml:space="preserve">Nom du bénéficiaire: </v>
      </c>
      <c r="C35" s="15"/>
      <c r="D35" s="15"/>
      <c r="E35" s="21" t="str">
        <f>IFERROR(Configurationdelasociété_votrenom,"")</f>
        <v>Heissler Thierry</v>
      </c>
    </row>
    <row r="36" spans="2:8">
      <c r="B36" s="15" t="str">
        <f>"Nom de la banque: " &amp; Configurationdelasociété_Nomdebanque</f>
        <v xml:space="preserve">Nom de la banque: </v>
      </c>
      <c r="C36" s="15"/>
      <c r="D36" s="15"/>
      <c r="E36" s="21" t="str">
        <f>IFERROR("Téléphone : " &amp; Configurationdelasociété_votretéléphone,"")</f>
        <v>Téléphone : 00-00-00-00-00</v>
      </c>
    </row>
    <row r="37" spans="2:8">
      <c r="B37" s="15" t="str">
        <f>"Adresse de la banque: " &amp; Configurationdelasociété_Adressebanque</f>
        <v xml:space="preserve">Adresse de la banque: </v>
      </c>
      <c r="C37" s="15"/>
      <c r="D37" s="15"/>
      <c r="E37" s="21" t="str">
        <f>IFERROR("Télécopie: " &amp; Configurationdelasociété_votretélécopie,"")</f>
        <v>Télécopie: non valide</v>
      </c>
    </row>
    <row r="38" spans="2:8">
      <c r="B38" s="15" t="str">
        <f>"Numéro de compte: " &amp; Configurationdelasociété_Comptebancaire</f>
        <v xml:space="preserve">Numéro de compte: </v>
      </c>
      <c r="C38" s="15"/>
      <c r="D38" s="15"/>
      <c r="E38" s="21" t="str">
        <f>IFERROR(Configurationdelasociété_votreURL,"")</f>
        <v>non valide</v>
      </c>
    </row>
    <row r="39" spans="2:8">
      <c r="B39" s="15" t="str">
        <f>"Numéro d’acheminement (code SWIFT): " &amp; Configurationdelasociété_Acheminementbancaire</f>
        <v xml:space="preserve">Numéro d’acheminement (code SWIFT): </v>
      </c>
      <c r="C39" s="15"/>
      <c r="D39" s="15"/>
      <c r="E39" s="21" t="str">
        <f>IFERROR(Configurationdelasociété_votreemail,"")</f>
        <v>-</v>
      </c>
    </row>
    <row r="40" spans="2:8">
      <c r="B40" s="15" t="str">
        <f>"Référence de paiement: " &amp; Numérodefacture</f>
        <v>Référence de paiement: 0005</v>
      </c>
      <c r="C40" s="15"/>
      <c r="D40" s="15"/>
      <c r="E40" s="21" t="str">
        <f>IFERROR(IF(LEN(Client_PO),"Contract/PO: " &amp; Client_PO,""),"")</f>
        <v/>
      </c>
    </row>
    <row r="41" spans="2:8" ht="15" customHeight="1">
      <c r="B41" s="20"/>
      <c r="C41" s="20"/>
      <c r="D41" s="20"/>
      <c r="E41" s="20"/>
    </row>
    <row r="42" spans="2:8">
      <c r="B42" s="56" t="s">
        <v>33</v>
      </c>
      <c r="C42" s="56"/>
      <c r="D42" s="56"/>
      <c r="E42" s="56"/>
    </row>
    <row r="43" spans="2:8">
      <c r="H43" s="22"/>
    </row>
    <row r="44" spans="2:8" ht="27" customHeight="1">
      <c r="H44" s="22"/>
    </row>
  </sheetData>
  <sheetProtection selectLockedCells="1" selectUnlockedCells="1"/>
  <mergeCells count="15">
    <mergeCell ref="D3:E4"/>
    <mergeCell ref="B3:C3"/>
    <mergeCell ref="B42:E42"/>
    <mergeCell ref="D31:D32"/>
    <mergeCell ref="E31:E32"/>
    <mergeCell ref="D6:E6"/>
    <mergeCell ref="D7:E7"/>
    <mergeCell ref="D8:E8"/>
    <mergeCell ref="B6:C6"/>
    <mergeCell ref="B7:C7"/>
    <mergeCell ref="B8:C8"/>
    <mergeCell ref="B9:C9"/>
    <mergeCell ref="B10:C10"/>
    <mergeCell ref="B11:C11"/>
    <mergeCell ref="B12:C12"/>
  </mergeCells>
  <dataValidations count="2">
    <dataValidation type="list" allowBlank="1" showInputMessage="1" showErrorMessage="1" sqref="B6">
      <formula1>CLIENTS</formula1>
    </dataValidation>
    <dataValidation type="list" allowBlank="1" showInputMessage="1" showErrorMessage="1" sqref="C15:C27">
      <formula1>DÉTAILS</formula1>
    </dataValidation>
  </dataValidations>
  <printOptions horizontalCentered="1"/>
  <pageMargins left="0.23622047244094491" right="0.23622047244094491" top="0" bottom="0" header="0" footer="0"/>
  <pageSetup orientation="portrait" verticalDpi="300" r:id="rId1"/>
  <ignoredErrors>
    <ignoredError sqref="C2" numberStoredAsText="1"/>
  </ignoredErrors>
  <drawing r:id="rId2"/>
  <tableParts count="1">
    <tablePart r:id="rId3"/>
  </tableParts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3">
    <tabColor theme="4"/>
    <pageSetUpPr autoPageBreaks="0" fitToPage="1"/>
  </sheetPr>
  <dimension ref="B1:C22"/>
  <sheetViews>
    <sheetView showGridLines="0" zoomScaleNormal="100" workbookViewId="0">
      <selection activeCell="C3" sqref="C3"/>
    </sheetView>
  </sheetViews>
  <sheetFormatPr baseColWidth="10" defaultColWidth="9.140625" defaultRowHeight="18.75" customHeight="1"/>
  <cols>
    <col min="1" max="1" width="4" style="24" customWidth="1"/>
    <col min="2" max="2" width="39.28515625" style="24" customWidth="1"/>
    <col min="3" max="3" width="36.85546875" style="24" customWidth="1"/>
    <col min="4" max="16384" width="9.140625" style="24"/>
  </cols>
  <sheetData>
    <row r="1" spans="2:3" ht="34.5" customHeight="1" thickBot="1">
      <c r="B1" s="27" t="s">
        <v>24</v>
      </c>
      <c r="C1" s="17"/>
    </row>
    <row r="2" spans="2:3" ht="22.5" customHeight="1" thickTop="1">
      <c r="B2" s="11" t="s">
        <v>23</v>
      </c>
      <c r="C2" s="11" t="s">
        <v>22</v>
      </c>
    </row>
    <row r="3" spans="2:3" ht="18.75" customHeight="1">
      <c r="B3" s="32" t="s">
        <v>1</v>
      </c>
      <c r="C3" s="43" t="s">
        <v>31</v>
      </c>
    </row>
    <row r="4" spans="2:3" ht="18.75" customHeight="1">
      <c r="B4" s="32" t="s">
        <v>15</v>
      </c>
      <c r="C4" s="43" t="s">
        <v>32</v>
      </c>
    </row>
    <row r="5" spans="2:3" ht="18.75" customHeight="1">
      <c r="B5" s="32" t="s">
        <v>10</v>
      </c>
      <c r="C5" s="43"/>
    </row>
    <row r="6" spans="2:3" ht="18.75" customHeight="1">
      <c r="B6" s="32" t="s">
        <v>11</v>
      </c>
      <c r="C6" s="43" t="s">
        <v>47</v>
      </c>
    </row>
    <row r="7" spans="2:3" ht="18.75" customHeight="1">
      <c r="B7" s="32" t="s">
        <v>12</v>
      </c>
      <c r="C7" s="31"/>
    </row>
    <row r="8" spans="2:3" ht="18.75" customHeight="1">
      <c r="B8" s="32" t="s">
        <v>13</v>
      </c>
      <c r="C8" s="31"/>
    </row>
    <row r="9" spans="2:3" ht="18.75" customHeight="1">
      <c r="B9" s="32" t="s">
        <v>14</v>
      </c>
      <c r="C9" s="31"/>
    </row>
    <row r="10" spans="2:3" ht="18.75" customHeight="1">
      <c r="B10" s="32" t="s">
        <v>2</v>
      </c>
      <c r="C10" s="43" t="s">
        <v>78</v>
      </c>
    </row>
    <row r="11" spans="2:3" ht="18.75" customHeight="1">
      <c r="B11" s="32" t="s">
        <v>4</v>
      </c>
      <c r="C11" s="43" t="s">
        <v>46</v>
      </c>
    </row>
    <row r="12" spans="2:3" ht="18.75" customHeight="1">
      <c r="B12" s="32" t="s">
        <v>3</v>
      </c>
      <c r="C12" s="43" t="s">
        <v>46</v>
      </c>
    </row>
    <row r="13" spans="2:3" ht="18.75" customHeight="1">
      <c r="B13" s="32" t="s">
        <v>25</v>
      </c>
      <c r="C13" s="44" t="s">
        <v>65</v>
      </c>
    </row>
    <row r="14" spans="2:3" ht="18.75" customHeight="1">
      <c r="B14" s="32" t="s">
        <v>5</v>
      </c>
      <c r="C14" s="31"/>
    </row>
    <row r="15" spans="2:3" ht="18.75" customHeight="1">
      <c r="B15" s="32" t="s">
        <v>16</v>
      </c>
      <c r="C15" s="31"/>
    </row>
    <row r="16" spans="2:3" ht="18.75" customHeight="1">
      <c r="B16" s="32" t="s">
        <v>6</v>
      </c>
      <c r="C16" s="33"/>
    </row>
    <row r="17" spans="2:3" ht="18.75" customHeight="1">
      <c r="B17" s="38" t="s">
        <v>7</v>
      </c>
      <c r="C17" s="31"/>
    </row>
    <row r="18" spans="2:3" ht="18.75" customHeight="1">
      <c r="B18" s="38" t="s">
        <v>8</v>
      </c>
      <c r="C18" s="31"/>
    </row>
    <row r="19" spans="2:3" ht="18.75" customHeight="1">
      <c r="B19" s="32" t="s">
        <v>9</v>
      </c>
      <c r="C19" s="31"/>
    </row>
    <row r="20" spans="2:3" ht="18.75" customHeight="1">
      <c r="B20" s="34" t="s">
        <v>17</v>
      </c>
      <c r="C20" s="33"/>
    </row>
    <row r="21" spans="2:3" ht="9.75" customHeight="1" thickBot="1">
      <c r="B21" s="66"/>
      <c r="C21" s="66"/>
    </row>
    <row r="22" spans="2:3" ht="18.75" customHeight="1" thickTop="1"/>
  </sheetData>
  <sheetProtection selectLockedCells="1"/>
  <mergeCells count="1">
    <mergeCell ref="B21:C21"/>
  </mergeCells>
  <hyperlinks>
    <hyperlink ref="C13" r:id="rId1" display="thierry.heissler@free.fr"/>
  </hyperlinks>
  <printOptions horizontalCentered="1"/>
  <pageMargins left="0.7" right="0.7" top="0.75" bottom="0.75" header="0.3" footer="0.3"/>
  <pageSetup fitToHeight="0" orientation="portrait" verticalDpi="0" r:id="rId2"/>
  <drawing r:id="rId3"/>
  <tableParts count="1">
    <tablePart r:id="rId4"/>
  </tableParts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1"/>
  <dimension ref="A1:B23"/>
  <sheetViews>
    <sheetView workbookViewId="0"/>
  </sheetViews>
  <sheetFormatPr baseColWidth="10" defaultRowHeight="10.5"/>
  <cols>
    <col min="1" max="1" width="34.7109375" customWidth="1"/>
  </cols>
  <sheetData>
    <row r="1" spans="1:2">
      <c r="A1" t="s">
        <v>34</v>
      </c>
      <c r="B1" s="45" t="s">
        <v>35</v>
      </c>
    </row>
    <row r="2" spans="1:2">
      <c r="A2" t="s">
        <v>48</v>
      </c>
      <c r="B2" s="45">
        <v>2.2000000000000002</v>
      </c>
    </row>
    <row r="3" spans="1:2">
      <c r="A3" t="s">
        <v>49</v>
      </c>
      <c r="B3" s="45">
        <v>2.2000000000000002</v>
      </c>
    </row>
    <row r="4" spans="1:2">
      <c r="A4" t="s">
        <v>50</v>
      </c>
      <c r="B4" s="45">
        <v>2.2000000000000002</v>
      </c>
    </row>
    <row r="5" spans="1:2">
      <c r="A5" t="s">
        <v>52</v>
      </c>
      <c r="B5" s="45">
        <v>2.2000000000000002</v>
      </c>
    </row>
    <row r="6" spans="1:2">
      <c r="A6" t="s">
        <v>51</v>
      </c>
      <c r="B6" s="45">
        <v>2.2000000000000002</v>
      </c>
    </row>
    <row r="7" spans="1:2">
      <c r="A7" t="s">
        <v>56</v>
      </c>
      <c r="B7" s="45">
        <v>2.2000000000000002</v>
      </c>
    </row>
    <row r="8" spans="1:2">
      <c r="A8" t="s">
        <v>53</v>
      </c>
      <c r="B8" s="45">
        <v>2.2000000000000002</v>
      </c>
    </row>
    <row r="9" spans="1:2">
      <c r="A9" t="s">
        <v>54</v>
      </c>
      <c r="B9" s="45">
        <v>2.2000000000000002</v>
      </c>
    </row>
    <row r="10" spans="1:2">
      <c r="A10" t="s">
        <v>55</v>
      </c>
      <c r="B10" s="45">
        <v>2.2000000000000002</v>
      </c>
    </row>
    <row r="11" spans="1:2">
      <c r="A11" t="s">
        <v>57</v>
      </c>
      <c r="B11" s="45">
        <v>2.2000000000000002</v>
      </c>
    </row>
    <row r="12" spans="1:2">
      <c r="A12" t="s">
        <v>58</v>
      </c>
      <c r="B12" s="45">
        <v>2.2000000000000002</v>
      </c>
    </row>
    <row r="13" spans="1:2">
      <c r="A13" t="s">
        <v>59</v>
      </c>
      <c r="B13" s="45">
        <v>2.2000000000000002</v>
      </c>
    </row>
    <row r="14" spans="1:2">
      <c r="A14" t="s">
        <v>36</v>
      </c>
      <c r="B14" s="45">
        <v>15</v>
      </c>
    </row>
    <row r="15" spans="1:2">
      <c r="A15" t="s">
        <v>37</v>
      </c>
      <c r="B15" s="45">
        <v>20</v>
      </c>
    </row>
    <row r="16" spans="1:2">
      <c r="A16" t="s">
        <v>38</v>
      </c>
      <c r="B16" s="45">
        <v>30</v>
      </c>
    </row>
    <row r="17" spans="1:2">
      <c r="A17" t="s">
        <v>39</v>
      </c>
      <c r="B17" s="45">
        <v>25</v>
      </c>
    </row>
    <row r="18" spans="1:2">
      <c r="A18" t="s">
        <v>40</v>
      </c>
      <c r="B18" s="45">
        <v>15</v>
      </c>
    </row>
    <row r="19" spans="1:2">
      <c r="A19" t="s">
        <v>41</v>
      </c>
      <c r="B19" s="45">
        <v>20</v>
      </c>
    </row>
    <row r="20" spans="1:2">
      <c r="A20" t="s">
        <v>42</v>
      </c>
      <c r="B20" s="45">
        <v>2030</v>
      </c>
    </row>
    <row r="21" spans="1:2">
      <c r="A21" t="s">
        <v>43</v>
      </c>
      <c r="B21" s="45">
        <v>16</v>
      </c>
    </row>
    <row r="22" spans="1:2">
      <c r="A22" t="s">
        <v>44</v>
      </c>
      <c r="B22" s="45">
        <v>8</v>
      </c>
    </row>
    <row r="23" spans="1:2">
      <c r="A23" t="s">
        <v>61</v>
      </c>
      <c r="B23" s="45">
        <v>4</v>
      </c>
    </row>
  </sheetData>
  <dataValidations count="3">
    <dataValidation type="list" allowBlank="1" showInputMessage="1" showErrorMessage="1" sqref="A1">
      <formula1>$A$1:$A$23</formula1>
    </dataValidation>
    <dataValidation type="list" allowBlank="1" showInputMessage="1" showErrorMessage="1" sqref="B1:B23">
      <formula1>$B$2:$B$23</formula1>
    </dataValidation>
    <dataValidation type="list" allowBlank="1" showInputMessage="1" showErrorMessage="1" sqref="A2:A23">
      <formula1>$A$2:$A$23</formula1>
    </dataValidation>
  </dataValidations>
  <pageMargins left="0.7" right="0.7" top="0.75" bottom="0.75" header="0.3" footer="0.3"/>
  <pageSetup paperSize="9" orientation="portrait" horizontalDpi="4294967293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2"/>
  <dimension ref="A1:I4"/>
  <sheetViews>
    <sheetView workbookViewId="0"/>
  </sheetViews>
  <sheetFormatPr baseColWidth="10" defaultRowHeight="10.5"/>
  <cols>
    <col min="1" max="1" width="24.7109375" style="47" bestFit="1" customWidth="1"/>
    <col min="2" max="2" width="4.140625" style="47" bestFit="1" customWidth="1"/>
    <col min="3" max="3" width="17.85546875" style="47" customWidth="1"/>
    <col min="4" max="4" width="17.42578125" style="47" customWidth="1"/>
    <col min="5" max="5" width="13.28515625" style="47" bestFit="1" customWidth="1"/>
    <col min="6" max="6" width="22.5703125" style="47" bestFit="1" customWidth="1"/>
    <col min="7" max="7" width="12.5703125" style="47" bestFit="1" customWidth="1"/>
    <col min="8" max="8" width="6" style="47" bestFit="1" customWidth="1"/>
    <col min="9" max="9" width="9" style="47" bestFit="1" customWidth="1"/>
    <col min="10" max="10" width="24.7109375" style="47" bestFit="1" customWidth="1"/>
    <col min="11" max="11" width="30.5703125" style="47" customWidth="1"/>
    <col min="12" max="16384" width="11.42578125" style="47"/>
  </cols>
  <sheetData>
    <row r="1" spans="1:9" ht="14.25">
      <c r="A1" s="46" t="s">
        <v>77</v>
      </c>
      <c r="B1" s="46" t="s">
        <v>76</v>
      </c>
      <c r="C1" s="46" t="s">
        <v>75</v>
      </c>
      <c r="D1" s="46" t="s">
        <v>74</v>
      </c>
      <c r="E1" s="46" t="s">
        <v>73</v>
      </c>
      <c r="F1" s="46" t="s">
        <v>72</v>
      </c>
      <c r="G1" s="46" t="s">
        <v>71</v>
      </c>
      <c r="H1" s="46" t="s">
        <v>70</v>
      </c>
      <c r="I1" s="46" t="s">
        <v>69</v>
      </c>
    </row>
    <row r="2" spans="1:9">
      <c r="A2" s="47" t="str">
        <f>C2 &amp; " " &amp; D2</f>
        <v>HEISSLER Thierry</v>
      </c>
      <c r="B2" s="47">
        <v>1</v>
      </c>
      <c r="C2" s="47" t="s">
        <v>68</v>
      </c>
      <c r="D2" s="47" t="s">
        <v>67</v>
      </c>
      <c r="E2" s="47" t="s">
        <v>63</v>
      </c>
      <c r="F2" s="47" t="s">
        <v>66</v>
      </c>
      <c r="G2" s="47" t="s">
        <v>47</v>
      </c>
      <c r="H2" s="47">
        <v>67000</v>
      </c>
      <c r="I2" s="47" t="s">
        <v>65</v>
      </c>
    </row>
    <row r="3" spans="1:9">
      <c r="A3" s="47" t="str">
        <f t="shared" ref="A3:A4" si="0">C3 &amp; " " &amp; D3</f>
        <v>DUPONT André</v>
      </c>
      <c r="B3" s="47">
        <v>2</v>
      </c>
      <c r="C3" s="47" t="s">
        <v>64</v>
      </c>
      <c r="D3" s="47" t="s">
        <v>82</v>
      </c>
      <c r="E3" s="47" t="s">
        <v>84</v>
      </c>
      <c r="F3" s="47" t="s">
        <v>88</v>
      </c>
      <c r="G3" s="47" t="s">
        <v>62</v>
      </c>
      <c r="H3" s="47">
        <v>67400</v>
      </c>
    </row>
    <row r="4" spans="1:9">
      <c r="A4" s="47" t="str">
        <f t="shared" si="0"/>
        <v>DUPOND Charles</v>
      </c>
      <c r="B4" s="47">
        <v>3</v>
      </c>
      <c r="C4" s="47" t="s">
        <v>87</v>
      </c>
      <c r="D4" s="47" t="s">
        <v>83</v>
      </c>
      <c r="E4" s="47" t="s">
        <v>85</v>
      </c>
      <c r="F4" s="47" t="s">
        <v>89</v>
      </c>
      <c r="G4" s="47" t="s">
        <v>86</v>
      </c>
      <c r="H4" s="47">
        <v>57000</v>
      </c>
    </row>
  </sheetData>
  <dataValidations count="1">
    <dataValidation type="list" allowBlank="1" showInputMessage="1" showErrorMessage="1" sqref="J5:J18">
      <formula1>$J$2:$J$14</formula1>
    </dataValidation>
  </dataValidation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G15"/>
  <sheetViews>
    <sheetView tabSelected="1" workbookViewId="0">
      <selection activeCell="B11" sqref="B11"/>
    </sheetView>
  </sheetViews>
  <sheetFormatPr baseColWidth="10" defaultRowHeight="10.5"/>
  <cols>
    <col min="1" max="1" width="21.140625" customWidth="1"/>
    <col min="2" max="2" width="25" customWidth="1"/>
    <col min="4" max="4" width="32.42578125" customWidth="1"/>
  </cols>
  <sheetData>
    <row r="1" spans="1:7" ht="22.5">
      <c r="A1" s="68" t="s">
        <v>96</v>
      </c>
      <c r="B1" s="68"/>
      <c r="C1" s="68"/>
      <c r="D1" s="68"/>
      <c r="E1" s="68"/>
      <c r="F1" s="68"/>
      <c r="G1" s="68"/>
    </row>
    <row r="2" spans="1:7">
      <c r="A2" t="s">
        <v>91</v>
      </c>
      <c r="E2" s="49">
        <v>22</v>
      </c>
    </row>
    <row r="3" spans="1:7">
      <c r="A3" t="s">
        <v>92</v>
      </c>
      <c r="E3" s="49">
        <v>300</v>
      </c>
    </row>
    <row r="4" spans="1:7">
      <c r="A4" t="s">
        <v>93</v>
      </c>
    </row>
    <row r="5" spans="1:7">
      <c r="A5" t="s">
        <v>94</v>
      </c>
    </row>
    <row r="8" spans="1:7">
      <c r="E8" s="51"/>
    </row>
    <row r="9" spans="1:7">
      <c r="E9" s="67"/>
    </row>
    <row r="11" spans="1:7">
      <c r="D11" s="50"/>
    </row>
    <row r="12" spans="1:7">
      <c r="D12" s="50"/>
    </row>
    <row r="15" spans="1:7">
      <c r="B15" s="69" t="s">
        <v>95</v>
      </c>
      <c r="C15" s="70">
        <f>SUM(Feuil1!Totalfacture+Feuil2!Totalfacture)</f>
        <v>322</v>
      </c>
    </row>
  </sheetData>
  <mergeCells count="1">
    <mergeCell ref="A1:G1"/>
  </mergeCells>
  <pageMargins left="0.7" right="0.7" top="0.75" bottom="0.75" header="0.3" footer="0.3"/>
  <pageSetup paperSize="9" orientation="portrait" horizontalDpi="4294967293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Props1.xml><?xml version="1.0" encoding="utf-8"?>
<ds:datastoreItem xmlns:ds="http://schemas.openxmlformats.org/officeDocument/2006/customXml" ds:itemID="{888D9997-754F-4B4E-A300-C8A48122554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8</vt:i4>
      </vt:variant>
    </vt:vector>
  </HeadingPairs>
  <TitlesOfParts>
    <vt:vector size="16" baseType="lpstr">
      <vt:lpstr>Feuil1</vt:lpstr>
      <vt:lpstr>Feuil2</vt:lpstr>
      <vt:lpstr>Feuil3</vt:lpstr>
      <vt:lpstr>Facture</vt:lpstr>
      <vt:lpstr>Configuration de la société</vt:lpstr>
      <vt:lpstr>DB</vt:lpstr>
      <vt:lpstr>client</vt:lpstr>
      <vt:lpstr>BILAN</vt:lpstr>
      <vt:lpstr>Feuil1!Numérodefacture</vt:lpstr>
      <vt:lpstr>Feuil2!Numérodefacture</vt:lpstr>
      <vt:lpstr>Feuil3!Numérodefacture</vt:lpstr>
      <vt:lpstr>Numérodefacture</vt:lpstr>
      <vt:lpstr>Feuil1!Totalfacture</vt:lpstr>
      <vt:lpstr>Feuil2!Totalfacture</vt:lpstr>
      <vt:lpstr>Feuil3!Totalfacture</vt:lpstr>
      <vt:lpstr>Totalfacture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2012-11-25T17:01:07Z</dcterms:created>
  <dcterms:modified xsi:type="dcterms:W3CDTF">2012-12-22T17:09:58Z</dcterms:modified>
  <cp:version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TC031076339991</vt:lpwstr>
  </property>
</Properties>
</file>