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5600" windowHeight="14260" activeTab="1"/>
  </bookViews>
  <sheets>
    <sheet name="Rapport" sheetId="4" r:id="rId1"/>
    <sheet name="paramêtres" sheetId="3" r:id="rId2"/>
  </sheets>
  <definedNames>
    <definedName name="Choix_Silo">paramêtres!$A$1:$A$6</definedName>
    <definedName name="Choix_Silo_si_différent_1er_silo_bt_produite">paramêtres!#REF!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8" i="4" l="1"/>
  <c r="A19" i="4"/>
  <c r="A20" i="4"/>
  <c r="A21" i="4"/>
  <c r="A22" i="4"/>
  <c r="A17" i="4"/>
  <c r="A11" i="4"/>
  <c r="A12" i="4"/>
  <c r="A13" i="4"/>
  <c r="A14" i="4"/>
  <c r="A15" i="4"/>
  <c r="A10" i="4"/>
  <c r="Z9" i="4"/>
  <c r="AE9" i="4"/>
  <c r="AN9" i="4"/>
  <c r="Y9" i="4"/>
  <c r="AL9" i="4"/>
  <c r="AM9" i="4"/>
  <c r="W10" i="4"/>
  <c r="AE10" i="4"/>
  <c r="AH10" i="4"/>
  <c r="Y10" i="4"/>
  <c r="AL10" i="4"/>
  <c r="AM10" i="4"/>
  <c r="W11" i="4"/>
  <c r="AE11" i="4"/>
  <c r="AH11" i="4"/>
  <c r="Y11" i="4"/>
  <c r="AL11" i="4"/>
  <c r="AM11" i="4"/>
  <c r="Y12" i="4"/>
  <c r="V12" i="4"/>
  <c r="AF12" i="4"/>
  <c r="AL12" i="4"/>
  <c r="AM12" i="4"/>
  <c r="V13" i="4"/>
  <c r="AE13" i="4"/>
  <c r="AF13" i="4"/>
  <c r="Y13" i="4"/>
  <c r="AL13" i="4"/>
  <c r="AM13" i="4"/>
  <c r="Y14" i="4"/>
  <c r="AE14" i="4"/>
  <c r="AL14" i="4"/>
  <c r="AM14" i="4"/>
  <c r="W15" i="4"/>
  <c r="AE15" i="4"/>
  <c r="AH15" i="4"/>
  <c r="Y15" i="4"/>
  <c r="AL15" i="4"/>
  <c r="AM15" i="4"/>
  <c r="Z16" i="4"/>
  <c r="AE16" i="4"/>
  <c r="AN16" i="4"/>
  <c r="Y16" i="4"/>
  <c r="AL16" i="4"/>
  <c r="AM16" i="4"/>
  <c r="W17" i="4"/>
  <c r="AE17" i="4"/>
  <c r="AH17" i="4"/>
  <c r="Y17" i="4"/>
  <c r="AL17" i="4"/>
  <c r="AM17" i="4"/>
  <c r="W18" i="4"/>
  <c r="AE18" i="4"/>
  <c r="AH18" i="4"/>
  <c r="Y18" i="4"/>
  <c r="AL18" i="4"/>
  <c r="AM18" i="4"/>
  <c r="Y19" i="4"/>
  <c r="AL19" i="4"/>
  <c r="AM19" i="4"/>
  <c r="V20" i="4"/>
  <c r="AE20" i="4"/>
  <c r="AF20" i="4"/>
  <c r="Y20" i="4"/>
  <c r="AL20" i="4"/>
  <c r="AM20" i="4"/>
  <c r="Y21" i="4"/>
  <c r="AE21" i="4"/>
  <c r="AL21" i="4"/>
  <c r="AM21" i="4"/>
  <c r="W22" i="4"/>
  <c r="AE22" i="4"/>
  <c r="AH22" i="4"/>
  <c r="Y22" i="4"/>
  <c r="AL22" i="4"/>
  <c r="AM22" i="4"/>
  <c r="A3" i="4"/>
  <c r="A4" i="4"/>
  <c r="A5" i="4"/>
  <c r="A6" i="4"/>
  <c r="A7" i="4"/>
  <c r="A8" i="4"/>
  <c r="V9" i="4"/>
  <c r="AF9" i="4"/>
  <c r="V16" i="4"/>
  <c r="AF16" i="4"/>
  <c r="V10" i="4"/>
  <c r="AF10" i="4"/>
  <c r="V17" i="4"/>
  <c r="AF17" i="4"/>
  <c r="V11" i="4"/>
  <c r="AF11" i="4"/>
  <c r="V18" i="4"/>
  <c r="AF18" i="4"/>
  <c r="V19" i="4"/>
  <c r="AF19" i="4"/>
  <c r="V14" i="4"/>
  <c r="AF14" i="4"/>
  <c r="V21" i="4"/>
  <c r="AF21" i="4"/>
  <c r="W14" i="4"/>
  <c r="AH14" i="4"/>
  <c r="W21" i="4"/>
  <c r="AH21" i="4"/>
  <c r="W12" i="4"/>
  <c r="AH12" i="4"/>
  <c r="W19" i="4"/>
  <c r="AH19" i="4"/>
  <c r="V15" i="4"/>
  <c r="AF15" i="4"/>
  <c r="V22" i="4"/>
  <c r="AF22" i="4"/>
  <c r="W9" i="4"/>
  <c r="AH9" i="4"/>
  <c r="W16" i="4"/>
  <c r="AH16" i="4"/>
  <c r="W13" i="4"/>
  <c r="AH13" i="4"/>
  <c r="W20" i="4"/>
  <c r="AH20" i="4"/>
  <c r="X9" i="4"/>
  <c r="AJ9" i="4"/>
  <c r="X16" i="4"/>
  <c r="AJ16" i="4"/>
  <c r="X10" i="4"/>
  <c r="AJ10" i="4"/>
  <c r="X17" i="4"/>
  <c r="AJ17" i="4"/>
  <c r="X11" i="4"/>
  <c r="AJ11" i="4"/>
  <c r="X18" i="4"/>
  <c r="AJ18" i="4"/>
  <c r="X12" i="4"/>
  <c r="AJ12" i="4"/>
  <c r="X19" i="4"/>
  <c r="AJ19" i="4"/>
  <c r="X13" i="4"/>
  <c r="AJ13" i="4"/>
  <c r="X20" i="4"/>
  <c r="AJ20" i="4"/>
  <c r="X14" i="4"/>
  <c r="AJ14" i="4"/>
  <c r="X21" i="4"/>
  <c r="AJ21" i="4"/>
  <c r="X15" i="4"/>
  <c r="AJ15" i="4"/>
  <c r="X22" i="4"/>
  <c r="AJ22" i="4"/>
  <c r="Z10" i="4"/>
  <c r="AN10" i="4"/>
  <c r="Z17" i="4"/>
  <c r="AN17" i="4"/>
  <c r="Z11" i="4"/>
  <c r="AN11" i="4"/>
  <c r="Z18" i="4"/>
  <c r="AN18" i="4"/>
  <c r="Z12" i="4"/>
  <c r="AN12" i="4"/>
  <c r="Z19" i="4"/>
  <c r="AN19" i="4"/>
  <c r="Z13" i="4"/>
  <c r="AN13" i="4"/>
  <c r="Z20" i="4"/>
  <c r="AN20" i="4"/>
  <c r="Z14" i="4"/>
  <c r="AN14" i="4"/>
  <c r="Z21" i="4"/>
  <c r="AN21" i="4"/>
  <c r="Z15" i="4"/>
  <c r="AN15" i="4"/>
  <c r="Z22" i="4"/>
  <c r="AN22" i="4"/>
  <c r="AE19" i="4"/>
  <c r="AP16" i="4"/>
  <c r="AP17" i="4"/>
  <c r="AP18" i="4"/>
  <c r="AP19" i="4"/>
  <c r="AP20" i="4"/>
  <c r="AP21" i="4"/>
  <c r="AP22" i="4"/>
  <c r="AP15" i="4"/>
  <c r="B9" i="4"/>
  <c r="B16" i="4"/>
  <c r="AP9" i="4"/>
  <c r="M16" i="4"/>
  <c r="AG16" i="4"/>
  <c r="AI16" i="4"/>
  <c r="AK16" i="4"/>
  <c r="AO16" i="4"/>
  <c r="B10" i="4"/>
  <c r="B17" i="4"/>
  <c r="AP10" i="4"/>
  <c r="M17" i="4"/>
  <c r="AG17" i="4"/>
  <c r="AI17" i="4"/>
  <c r="AK17" i="4"/>
  <c r="AO17" i="4"/>
  <c r="B11" i="4"/>
  <c r="B18" i="4"/>
  <c r="AP11" i="4"/>
  <c r="M18" i="4"/>
  <c r="AG18" i="4"/>
  <c r="AI18" i="4"/>
  <c r="AK18" i="4"/>
  <c r="AO18" i="4"/>
  <c r="B12" i="4"/>
  <c r="B19" i="4"/>
  <c r="AP12" i="4"/>
  <c r="M19" i="4"/>
  <c r="AG19" i="4"/>
  <c r="AI19" i="4"/>
  <c r="AK19" i="4"/>
  <c r="AO19" i="4"/>
  <c r="B13" i="4"/>
  <c r="B20" i="4"/>
  <c r="AP13" i="4"/>
  <c r="M20" i="4"/>
  <c r="AG20" i="4"/>
  <c r="AI20" i="4"/>
  <c r="AK20" i="4"/>
  <c r="AO20" i="4"/>
  <c r="B14" i="4"/>
  <c r="B21" i="4"/>
  <c r="AP14" i="4"/>
  <c r="M21" i="4"/>
  <c r="AG21" i="4"/>
  <c r="AI21" i="4"/>
  <c r="AK21" i="4"/>
  <c r="AO21" i="4"/>
  <c r="B15" i="4"/>
  <c r="B22" i="4"/>
  <c r="M22" i="4"/>
  <c r="AG22" i="4"/>
  <c r="AI22" i="4"/>
  <c r="AK22" i="4"/>
  <c r="AO22" i="4"/>
  <c r="AE12" i="4"/>
  <c r="AG11" i="4"/>
  <c r="AG9" i="4"/>
  <c r="AG10" i="4"/>
  <c r="AG12" i="4"/>
  <c r="AG13" i="4"/>
  <c r="AG14" i="4"/>
  <c r="AG15" i="4"/>
  <c r="M14" i="4"/>
  <c r="M15" i="4"/>
  <c r="AI9" i="4"/>
  <c r="AI10" i="4"/>
  <c r="AI11" i="4"/>
  <c r="AI12" i="4"/>
  <c r="AI13" i="4"/>
  <c r="AI14" i="4"/>
  <c r="AO10" i="4"/>
  <c r="AO11" i="4"/>
  <c r="AO12" i="4"/>
  <c r="AO13" i="4"/>
  <c r="AO14" i="4"/>
  <c r="AO15" i="4"/>
  <c r="AO9" i="4"/>
  <c r="AK10" i="4"/>
  <c r="AK11" i="4"/>
  <c r="AK12" i="4"/>
  <c r="AK13" i="4"/>
  <c r="AK14" i="4"/>
  <c r="AK15" i="4"/>
  <c r="AK9" i="4"/>
  <c r="AI15" i="4"/>
</calcChain>
</file>

<file path=xl/sharedStrings.xml><?xml version="1.0" encoding="utf-8"?>
<sst xmlns="http://schemas.openxmlformats.org/spreadsheetml/2006/main" count="125" uniqueCount="50">
  <si>
    <t>Destruction</t>
  </si>
  <si>
    <t>Silo 4</t>
  </si>
  <si>
    <t>Silo 5</t>
  </si>
  <si>
    <t>Choix Silo</t>
  </si>
  <si>
    <t>Silo 1</t>
  </si>
  <si>
    <t>Silo 2</t>
  </si>
  <si>
    <t>Silo 3</t>
  </si>
  <si>
    <t>BIG BAG</t>
  </si>
  <si>
    <t xml:space="preserve">Recyclage </t>
  </si>
  <si>
    <t>Silo Production 1</t>
  </si>
  <si>
    <t>Silo Production 2</t>
  </si>
  <si>
    <t>Silo Production 3</t>
  </si>
  <si>
    <t>Silo Production 4</t>
  </si>
  <si>
    <t>Silo Production 5</t>
  </si>
  <si>
    <t>Hoeft 2 + Recyclage + Déstruction</t>
  </si>
  <si>
    <t xml:space="preserve">Heures prestées (8h/homme)
</t>
  </si>
  <si>
    <t>Heuft 2</t>
  </si>
  <si>
    <t>BIG BAG(bouteille)</t>
  </si>
  <si>
    <t>Déduction Silo 2</t>
  </si>
  <si>
    <t>Déduction Silo 3</t>
  </si>
  <si>
    <t>Déduction Silo 4</t>
  </si>
  <si>
    <t>Déduction Silo 5</t>
  </si>
  <si>
    <t>Déduction Silo 1</t>
  </si>
  <si>
    <t>Date</t>
  </si>
  <si>
    <t>BIG BAG (bouteilles)</t>
  </si>
  <si>
    <t>Choix du silo transfert</t>
  </si>
  <si>
    <t>Chgt format (minutes)</t>
  </si>
  <si>
    <t>Panne (minutes)</t>
  </si>
  <si>
    <r>
      <t>Bouteilles Produites (1</t>
    </r>
    <r>
      <rPr>
        <b/>
        <vertAlign val="superscript"/>
        <sz val="11"/>
        <rFont val="Calibri"/>
        <family val="2"/>
        <scheme val="minor"/>
      </rPr>
      <t>er</t>
    </r>
    <r>
      <rPr>
        <b/>
        <sz val="11"/>
        <rFont val="Calibri"/>
        <family val="2"/>
        <scheme val="minor"/>
      </rPr>
      <t xml:space="preserve"> silo)</t>
    </r>
  </si>
  <si>
    <r>
      <t>Choix du 1</t>
    </r>
    <r>
      <rPr>
        <b/>
        <vertAlign val="superscript"/>
        <sz val="11"/>
        <rFont val="Calibri"/>
        <family val="2"/>
        <scheme val="minor"/>
      </rPr>
      <t>er</t>
    </r>
    <r>
      <rPr>
        <b/>
        <sz val="11"/>
        <rFont val="Calibri"/>
        <family val="2"/>
        <scheme val="minor"/>
      </rPr>
      <t xml:space="preserve"> silo</t>
    </r>
  </si>
  <si>
    <r>
      <t xml:space="preserve">Recyclage </t>
    </r>
    <r>
      <rPr>
        <b/>
        <sz val="11"/>
        <rFont val="Calibri"/>
        <family val="2"/>
      </rPr>
      <t>1</t>
    </r>
    <r>
      <rPr>
        <b/>
        <vertAlign val="superscript"/>
        <sz val="11"/>
        <rFont val="Calibri"/>
        <family val="2"/>
      </rPr>
      <t>er</t>
    </r>
    <r>
      <rPr>
        <b/>
        <sz val="11"/>
        <rFont val="Calibri"/>
        <family val="2"/>
      </rPr>
      <t xml:space="preserve"> silo </t>
    </r>
  </si>
  <si>
    <r>
      <t xml:space="preserve">Destruction </t>
    </r>
    <r>
      <rPr>
        <b/>
        <sz val="11"/>
        <rFont val="Calibri"/>
        <family val="2"/>
      </rPr>
      <t>1</t>
    </r>
    <r>
      <rPr>
        <b/>
        <vertAlign val="superscript"/>
        <sz val="11"/>
        <rFont val="Calibri"/>
        <family val="2"/>
      </rPr>
      <t>er</t>
    </r>
    <r>
      <rPr>
        <b/>
        <sz val="11"/>
        <rFont val="Calibri"/>
        <family val="2"/>
      </rPr>
      <t xml:space="preserve"> silo</t>
    </r>
  </si>
  <si>
    <r>
      <t xml:space="preserve">Pertes Qualité </t>
    </r>
    <r>
      <rPr>
        <b/>
        <sz val="11"/>
        <rFont val="Calibri"/>
        <family val="2"/>
      </rPr>
      <t>1</t>
    </r>
    <r>
      <rPr>
        <b/>
        <vertAlign val="superscript"/>
        <sz val="11"/>
        <rFont val="Calibri"/>
        <family val="2"/>
      </rPr>
      <t>er</t>
    </r>
    <r>
      <rPr>
        <b/>
        <sz val="11"/>
        <rFont val="Calibri"/>
        <family val="2"/>
      </rPr>
      <t xml:space="preserve"> silo</t>
    </r>
  </si>
  <si>
    <r>
      <t>Bouteilles Produites (2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silo)</t>
    </r>
  </si>
  <si>
    <r>
      <t>Choix du 2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silo</t>
    </r>
  </si>
  <si>
    <r>
      <t xml:space="preserve">Recyclage </t>
    </r>
    <r>
      <rPr>
        <b/>
        <sz val="11"/>
        <rFont val="Calibri"/>
        <family val="2"/>
      </rPr>
      <t>2</t>
    </r>
    <r>
      <rPr>
        <b/>
        <vertAlign val="superscript"/>
        <sz val="11"/>
        <rFont val="Calibri"/>
        <family val="2"/>
      </rPr>
      <t>ème</t>
    </r>
    <r>
      <rPr>
        <b/>
        <sz val="11"/>
        <rFont val="Calibri"/>
        <family val="2"/>
      </rPr>
      <t xml:space="preserve"> silo</t>
    </r>
  </si>
  <si>
    <r>
      <t xml:space="preserve">Destruction </t>
    </r>
    <r>
      <rPr>
        <b/>
        <sz val="11"/>
        <rFont val="Calibri"/>
        <family val="2"/>
      </rPr>
      <t>2</t>
    </r>
    <r>
      <rPr>
        <b/>
        <vertAlign val="superscript"/>
        <sz val="11"/>
        <rFont val="Calibri"/>
        <family val="2"/>
      </rPr>
      <t>ème</t>
    </r>
    <r>
      <rPr>
        <b/>
        <sz val="11"/>
        <rFont val="Calibri"/>
        <family val="2"/>
      </rPr>
      <t xml:space="preserve"> silo</t>
    </r>
  </si>
  <si>
    <r>
      <t xml:space="preserve">Pertes Qualité </t>
    </r>
    <r>
      <rPr>
        <b/>
        <sz val="11"/>
        <rFont val="Calibri"/>
        <family val="2"/>
      </rPr>
      <t>2</t>
    </r>
    <r>
      <rPr>
        <b/>
        <vertAlign val="superscript"/>
        <sz val="11"/>
        <rFont val="Calibri"/>
        <family val="2"/>
      </rPr>
      <t>ème</t>
    </r>
    <r>
      <rPr>
        <b/>
        <sz val="11"/>
        <rFont val="Calibri"/>
        <family val="2"/>
      </rPr>
      <t xml:space="preserve"> silo</t>
    </r>
  </si>
  <si>
    <r>
      <t>Choix 1</t>
    </r>
    <r>
      <rPr>
        <b/>
        <vertAlign val="superscript"/>
        <sz val="11"/>
        <rFont val="Calibri"/>
        <family val="2"/>
        <scheme val="minor"/>
      </rPr>
      <t>er</t>
    </r>
    <r>
      <rPr>
        <b/>
        <sz val="11"/>
        <rFont val="Calibri"/>
        <family val="2"/>
        <scheme val="minor"/>
      </rPr>
      <t xml:space="preserve"> silo (Soufflage --&gt; PET)</t>
    </r>
  </si>
  <si>
    <r>
      <t>Choix 2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silo (Soufflage --&gt; PET)</t>
    </r>
  </si>
  <si>
    <t>Produits</t>
  </si>
  <si>
    <t>A</t>
  </si>
  <si>
    <t>B</t>
  </si>
  <si>
    <t>C</t>
  </si>
  <si>
    <t>D</t>
  </si>
  <si>
    <t>E</t>
  </si>
  <si>
    <t>F</t>
  </si>
  <si>
    <t>G</t>
  </si>
  <si>
    <t>Heure de production MACHINE 1</t>
  </si>
  <si>
    <t>Heure de production MACHINE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</si>
</sst>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/mm/yy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vertAlign val="superscript"/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gray0625">
        <fgColor auto="1"/>
        <bgColor theme="6" tint="0.79998168889431442"/>
      </patternFill>
    </fill>
    <fill>
      <patternFill patternType="gray0625">
        <bgColor theme="6" tint="0.79998168889431442"/>
      </patternFill>
    </fill>
    <fill>
      <patternFill patternType="gray0625">
        <bgColor theme="2"/>
      </patternFill>
    </fill>
    <fill>
      <patternFill patternType="gray0625">
        <fgColor auto="1"/>
        <bgColor theme="2"/>
      </patternFill>
    </fill>
    <fill>
      <patternFill patternType="solid">
        <fgColor rgb="FFFFF0D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gray0625">
        <fgColor auto="1"/>
        <bgColor theme="9" tint="0.79995117038483843"/>
      </patternFill>
    </fill>
    <fill>
      <patternFill patternType="gray0625">
        <bgColor theme="9" tint="0.79995117038483843"/>
      </patternFill>
    </fill>
  </fills>
  <borders count="7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 diagonalUp="1"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ck">
        <color auto="1"/>
      </left>
      <right style="dashed">
        <color auto="1"/>
      </right>
      <top style="thin">
        <color auto="1"/>
      </top>
      <bottom style="thick">
        <color auto="1"/>
      </bottom>
      <diagonal style="thin">
        <color auto="1"/>
      </diagonal>
    </border>
    <border diagonalUp="1">
      <left style="thick">
        <color auto="1"/>
      </left>
      <right style="dashed">
        <color auto="1"/>
      </right>
      <top/>
      <bottom style="thin">
        <color auto="1"/>
      </bottom>
      <diagonal style="thin">
        <color auto="1"/>
      </diagonal>
    </border>
    <border>
      <left style="thick">
        <color auto="1"/>
      </left>
      <right/>
      <top/>
      <bottom style="thin">
        <color auto="1"/>
      </bottom>
      <diagonal/>
    </border>
    <border diagonalUp="1">
      <left style="thick">
        <color auto="1"/>
      </left>
      <right style="dashed">
        <color auto="1"/>
      </right>
      <top style="thin">
        <color auto="1"/>
      </top>
      <bottom/>
      <diagonal style="thin">
        <color auto="1"/>
      </diagonal>
    </border>
  </borders>
  <cellStyleXfs count="8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9" fillId="0" borderId="0" xfId="0" applyFont="1" applyAlignment="1" applyProtection="1">
      <alignment horizontal="left" textRotation="45"/>
    </xf>
    <xf numFmtId="0" fontId="0" fillId="0" borderId="0" xfId="0" applyAlignment="1">
      <alignment horizontal="center" vertical="center"/>
    </xf>
    <xf numFmtId="3" fontId="0" fillId="4" borderId="16" xfId="0" applyNumberFormat="1" applyFill="1" applyBorder="1" applyAlignment="1">
      <alignment horizontal="center" vertical="center"/>
    </xf>
    <xf numFmtId="3" fontId="0" fillId="4" borderId="8" xfId="0" applyNumberFormat="1" applyFill="1" applyBorder="1" applyAlignment="1">
      <alignment horizontal="center" vertical="center"/>
    </xf>
    <xf numFmtId="3" fontId="0" fillId="4" borderId="17" xfId="0" applyNumberFormat="1" applyFill="1" applyBorder="1" applyAlignment="1">
      <alignment horizontal="center" vertical="center"/>
    </xf>
    <xf numFmtId="3" fontId="0" fillId="5" borderId="21" xfId="0" applyNumberFormat="1" applyFill="1" applyBorder="1" applyAlignment="1">
      <alignment horizontal="center" vertical="center"/>
    </xf>
    <xf numFmtId="3" fontId="0" fillId="5" borderId="9" xfId="0" applyNumberFormat="1" applyFill="1" applyBorder="1" applyAlignment="1">
      <alignment horizontal="center" vertical="center"/>
    </xf>
    <xf numFmtId="3" fontId="0" fillId="5" borderId="22" xfId="0" applyNumberFormat="1" applyFill="1" applyBorder="1" applyAlignment="1">
      <alignment horizontal="center" vertical="center"/>
    </xf>
    <xf numFmtId="3" fontId="0" fillId="5" borderId="17" xfId="0" applyNumberFormat="1" applyFill="1" applyBorder="1" applyAlignment="1">
      <alignment horizontal="center" vertical="center"/>
    </xf>
    <xf numFmtId="168" fontId="0" fillId="6" borderId="20" xfId="0" applyNumberFormat="1" applyFill="1" applyBorder="1" applyAlignment="1">
      <alignment horizontal="center" vertical="center"/>
    </xf>
    <xf numFmtId="16" fontId="1" fillId="6" borderId="7" xfId="0" applyNumberFormat="1" applyFont="1" applyFill="1" applyBorder="1" applyAlignment="1">
      <alignment horizontal="center" vertical="center"/>
    </xf>
    <xf numFmtId="16" fontId="1" fillId="6" borderId="5" xfId="0" applyNumberFormat="1" applyFont="1" applyFill="1" applyBorder="1" applyAlignment="1">
      <alignment horizontal="center" vertical="center"/>
    </xf>
    <xf numFmtId="168" fontId="0" fillId="6" borderId="19" xfId="0" applyNumberFormat="1" applyFill="1" applyBorder="1" applyAlignment="1">
      <alignment horizontal="center" vertical="center"/>
    </xf>
    <xf numFmtId="16" fontId="1" fillId="6" borderId="4" xfId="0" applyNumberFormat="1" applyFont="1" applyFill="1" applyBorder="1" applyAlignment="1">
      <alignment horizontal="center" vertical="center"/>
    </xf>
    <xf numFmtId="16" fontId="1" fillId="6" borderId="23" xfId="0" applyNumberFormat="1" applyFont="1" applyFill="1" applyBorder="1" applyAlignment="1">
      <alignment horizontal="center" vertical="center"/>
    </xf>
    <xf numFmtId="16" fontId="1" fillId="6" borderId="24" xfId="0" applyNumberFormat="1" applyFont="1" applyFill="1" applyBorder="1" applyAlignment="1">
      <alignment horizontal="center" vertical="center"/>
    </xf>
    <xf numFmtId="16" fontId="1" fillId="6" borderId="25" xfId="0" applyNumberFormat="1" applyFont="1" applyFill="1" applyBorder="1" applyAlignment="1">
      <alignment horizontal="center" vertical="center"/>
    </xf>
    <xf numFmtId="16" fontId="1" fillId="6" borderId="26" xfId="0" applyNumberFormat="1" applyFont="1" applyFill="1" applyBorder="1" applyAlignment="1">
      <alignment horizontal="center" vertical="center"/>
    </xf>
    <xf numFmtId="3" fontId="0" fillId="12" borderId="13" xfId="0" applyNumberFormat="1" applyFill="1" applyBorder="1" applyAlignment="1">
      <alignment horizontal="center" vertical="center"/>
    </xf>
    <xf numFmtId="3" fontId="0" fillId="12" borderId="14" xfId="0" applyNumberFormat="1" applyFill="1" applyBorder="1" applyAlignment="1">
      <alignment horizontal="center" vertical="center"/>
    </xf>
    <xf numFmtId="0" fontId="9" fillId="6" borderId="12" xfId="0" applyFont="1" applyFill="1" applyBorder="1" applyAlignment="1" applyProtection="1">
      <alignment horizontal="left" textRotation="45"/>
    </xf>
    <xf numFmtId="0" fontId="2" fillId="6" borderId="12" xfId="0" applyFont="1" applyFill="1" applyBorder="1" applyAlignment="1" applyProtection="1">
      <alignment horizontal="left" textRotation="45"/>
    </xf>
    <xf numFmtId="0" fontId="9" fillId="7" borderId="12" xfId="0" applyFont="1" applyFill="1" applyBorder="1" applyAlignment="1" applyProtection="1">
      <alignment horizontal="left" textRotation="45"/>
    </xf>
    <xf numFmtId="0" fontId="9" fillId="8" borderId="12" xfId="0" applyFont="1" applyFill="1" applyBorder="1" applyAlignment="1" applyProtection="1">
      <alignment horizontal="left" textRotation="45"/>
    </xf>
    <xf numFmtId="49" fontId="9" fillId="3" borderId="12" xfId="0" applyNumberFormat="1" applyFont="1" applyFill="1" applyBorder="1" applyAlignment="1" applyProtection="1">
      <alignment horizontal="left" textRotation="45"/>
    </xf>
    <xf numFmtId="0" fontId="9" fillId="11" borderId="12" xfId="0" applyFont="1" applyFill="1" applyBorder="1" applyAlignment="1">
      <alignment horizontal="left" textRotation="45"/>
    </xf>
    <xf numFmtId="3" fontId="0" fillId="12" borderId="28" xfId="0" applyNumberFormat="1" applyFill="1" applyBorder="1" applyAlignment="1">
      <alignment horizontal="center" vertical="center"/>
    </xf>
    <xf numFmtId="3" fontId="7" fillId="11" borderId="28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3" fontId="7" fillId="11" borderId="29" xfId="0" applyNumberFormat="1" applyFont="1" applyFill="1" applyBorder="1" applyAlignment="1">
      <alignment horizontal="center" vertical="center"/>
    </xf>
    <xf numFmtId="49" fontId="9" fillId="3" borderId="30" xfId="0" applyNumberFormat="1" applyFont="1" applyFill="1" applyBorder="1" applyAlignment="1" applyProtection="1">
      <alignment horizontal="left" textRotation="45"/>
    </xf>
    <xf numFmtId="3" fontId="0" fillId="4" borderId="1" xfId="0" applyNumberFormat="1" applyFill="1" applyBorder="1" applyAlignment="1">
      <alignment horizontal="center" vertical="center"/>
    </xf>
    <xf numFmtId="3" fontId="0" fillId="4" borderId="11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5" borderId="34" xfId="0" applyNumberFormat="1" applyFill="1" applyBorder="1" applyAlignment="1">
      <alignment horizontal="center" vertical="center"/>
    </xf>
    <xf numFmtId="3" fontId="0" fillId="5" borderId="11" xfId="0" applyNumberFormat="1" applyFill="1" applyBorder="1" applyAlignment="1">
      <alignment horizontal="center" vertical="center"/>
    </xf>
    <xf numFmtId="3" fontId="0" fillId="5" borderId="27" xfId="0" applyNumberFormat="1" applyFill="1" applyBorder="1" applyAlignment="1">
      <alignment horizontal="center" vertical="center"/>
    </xf>
    <xf numFmtId="3" fontId="0" fillId="5" borderId="3" xfId="0" applyNumberFormat="1" applyFill="1" applyBorder="1" applyAlignment="1">
      <alignment horizontal="center" vertical="center"/>
    </xf>
    <xf numFmtId="0" fontId="9" fillId="2" borderId="18" xfId="0" applyFont="1" applyFill="1" applyBorder="1" applyAlignment="1" applyProtection="1">
      <alignment horizontal="left" textRotation="45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3" fontId="7" fillId="4" borderId="35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3" fontId="7" fillId="4" borderId="48" xfId="0" applyNumberFormat="1" applyFon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3" fontId="7" fillId="4" borderId="0" xfId="0" applyNumberFormat="1" applyFont="1" applyFill="1" applyBorder="1" applyAlignment="1">
      <alignment horizontal="center" vertical="center"/>
    </xf>
    <xf numFmtId="3" fontId="7" fillId="11" borderId="15" xfId="0" applyNumberFormat="1" applyFont="1" applyFill="1" applyBorder="1" applyAlignment="1">
      <alignment horizontal="center" vertical="center"/>
    </xf>
    <xf numFmtId="49" fontId="9" fillId="3" borderId="18" xfId="0" applyNumberFormat="1" applyFont="1" applyFill="1" applyBorder="1" applyAlignment="1" applyProtection="1">
      <alignment horizontal="left" textRotation="45"/>
    </xf>
    <xf numFmtId="3" fontId="0" fillId="4" borderId="6" xfId="0" applyNumberFormat="1" applyFill="1" applyBorder="1" applyAlignment="1">
      <alignment horizontal="center" vertical="center"/>
    </xf>
    <xf numFmtId="3" fontId="0" fillId="4" borderId="10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5" borderId="52" xfId="0" applyNumberFormat="1" applyFill="1" applyBorder="1" applyAlignment="1">
      <alignment horizontal="center" vertical="center"/>
    </xf>
    <xf numFmtId="3" fontId="0" fillId="5" borderId="10" xfId="0" applyNumberFormat="1" applyFill="1" applyBorder="1" applyAlignment="1">
      <alignment horizontal="center" vertical="center"/>
    </xf>
    <xf numFmtId="3" fontId="0" fillId="5" borderId="53" xfId="0" applyNumberFormat="1" applyFill="1" applyBorder="1" applyAlignment="1">
      <alignment horizontal="center" vertical="center"/>
    </xf>
    <xf numFmtId="3" fontId="0" fillId="5" borderId="2" xfId="0" applyNumberFormat="1" applyFill="1" applyBorder="1" applyAlignment="1">
      <alignment horizontal="center" vertical="center"/>
    </xf>
    <xf numFmtId="0" fontId="9" fillId="7" borderId="54" xfId="0" applyFont="1" applyFill="1" applyBorder="1" applyAlignment="1" applyProtection="1">
      <alignment horizontal="left" textRotation="45" wrapText="1"/>
    </xf>
    <xf numFmtId="0" fontId="9" fillId="7" borderId="55" xfId="0" applyFont="1" applyFill="1" applyBorder="1" applyAlignment="1" applyProtection="1">
      <alignment horizontal="left" textRotation="45" wrapText="1"/>
    </xf>
    <xf numFmtId="0" fontId="7" fillId="7" borderId="56" xfId="0" applyFont="1" applyFill="1" applyBorder="1" applyAlignment="1">
      <alignment horizontal="center" vertical="center"/>
    </xf>
    <xf numFmtId="0" fontId="7" fillId="7" borderId="57" xfId="0" applyFont="1" applyFill="1" applyBorder="1" applyAlignment="1">
      <alignment horizontal="center" vertical="center"/>
    </xf>
    <xf numFmtId="0" fontId="7" fillId="7" borderId="58" xfId="0" applyFont="1" applyFill="1" applyBorder="1" applyAlignment="1">
      <alignment horizontal="center" vertical="center"/>
    </xf>
    <xf numFmtId="0" fontId="7" fillId="7" borderId="59" xfId="0" applyFont="1" applyFill="1" applyBorder="1" applyAlignment="1">
      <alignment horizontal="center" vertical="center"/>
    </xf>
    <xf numFmtId="0" fontId="7" fillId="7" borderId="60" xfId="0" applyFont="1" applyFill="1" applyBorder="1" applyAlignment="1">
      <alignment horizontal="center" vertical="center"/>
    </xf>
    <xf numFmtId="0" fontId="7" fillId="7" borderId="61" xfId="0" applyFont="1" applyFill="1" applyBorder="1" applyAlignment="1">
      <alignment horizontal="center" vertical="center"/>
    </xf>
    <xf numFmtId="49" fontId="7" fillId="7" borderId="62" xfId="0" applyNumberFormat="1" applyFont="1" applyFill="1" applyBorder="1" applyAlignment="1" applyProtection="1">
      <alignment horizontal="center" vertical="center"/>
      <protection locked="0"/>
    </xf>
    <xf numFmtId="49" fontId="7" fillId="7" borderId="63" xfId="0" applyNumberFormat="1" applyFont="1" applyFill="1" applyBorder="1" applyAlignment="1" applyProtection="1">
      <alignment horizontal="center" vertical="center"/>
      <protection locked="0"/>
    </xf>
    <xf numFmtId="49" fontId="7" fillId="7" borderId="58" xfId="0" applyNumberFormat="1" applyFont="1" applyFill="1" applyBorder="1" applyAlignment="1" applyProtection="1">
      <alignment horizontal="center" vertical="center"/>
      <protection locked="0"/>
    </xf>
    <xf numFmtId="49" fontId="7" fillId="7" borderId="59" xfId="0" applyNumberFormat="1" applyFont="1" applyFill="1" applyBorder="1" applyAlignment="1" applyProtection="1">
      <alignment horizontal="center" vertical="center"/>
      <protection locked="0"/>
    </xf>
    <xf numFmtId="49" fontId="7" fillId="7" borderId="64" xfId="0" applyNumberFormat="1" applyFont="1" applyFill="1" applyBorder="1" applyAlignment="1" applyProtection="1">
      <alignment horizontal="center" vertical="center"/>
      <protection locked="0"/>
    </xf>
    <xf numFmtId="49" fontId="7" fillId="7" borderId="65" xfId="0" applyNumberFormat="1" applyFont="1" applyFill="1" applyBorder="1" applyAlignment="1" applyProtection="1">
      <alignment horizontal="center" vertical="center"/>
      <protection locked="0"/>
    </xf>
    <xf numFmtId="49" fontId="7" fillId="7" borderId="60" xfId="0" applyNumberFormat="1" applyFont="1" applyFill="1" applyBorder="1" applyAlignment="1" applyProtection="1">
      <alignment horizontal="center" vertical="center"/>
      <protection locked="0"/>
    </xf>
    <xf numFmtId="49" fontId="7" fillId="7" borderId="61" xfId="0" applyNumberFormat="1" applyFont="1" applyFill="1" applyBorder="1" applyAlignment="1" applyProtection="1">
      <alignment horizontal="center" vertical="center"/>
      <protection locked="0"/>
    </xf>
    <xf numFmtId="0" fontId="9" fillId="8" borderId="31" xfId="0" applyFont="1" applyFill="1" applyBorder="1" applyAlignment="1" applyProtection="1">
      <alignment horizontal="left" textRotation="45"/>
    </xf>
    <xf numFmtId="0" fontId="9" fillId="8" borderId="32" xfId="0" applyFont="1" applyFill="1" applyBorder="1" applyAlignment="1" applyProtection="1">
      <alignment horizontal="left" textRotation="45"/>
    </xf>
    <xf numFmtId="0" fontId="9" fillId="8" borderId="32" xfId="0" applyFont="1" applyFill="1" applyBorder="1" applyAlignment="1" applyProtection="1">
      <alignment horizontal="left" textRotation="45" wrapText="1"/>
    </xf>
    <xf numFmtId="0" fontId="9" fillId="8" borderId="33" xfId="0" applyFont="1" applyFill="1" applyBorder="1" applyAlignment="1" applyProtection="1">
      <alignment horizontal="left" textRotation="45" wrapText="1"/>
    </xf>
    <xf numFmtId="0" fontId="0" fillId="8" borderId="49" xfId="0" applyFill="1" applyBorder="1" applyAlignment="1">
      <alignment horizontal="center" vertical="center"/>
    </xf>
    <xf numFmtId="0" fontId="0" fillId="8" borderId="50" xfId="0" applyFill="1" applyBorder="1" applyAlignment="1">
      <alignment horizontal="center" vertical="center"/>
    </xf>
    <xf numFmtId="0" fontId="0" fillId="8" borderId="5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4" fontId="0" fillId="8" borderId="37" xfId="0" applyNumberFormat="1" applyFill="1" applyBorder="1" applyAlignment="1">
      <alignment horizontal="center" vertical="center"/>
    </xf>
    <xf numFmtId="4" fontId="0" fillId="8" borderId="38" xfId="0" applyNumberFormat="1" applyFill="1" applyBorder="1" applyAlignment="1">
      <alignment horizontal="center" vertical="center"/>
    </xf>
    <xf numFmtId="4" fontId="5" fillId="10" borderId="66" xfId="0" applyNumberFormat="1" applyFont="1" applyFill="1" applyBorder="1" applyAlignment="1" applyProtection="1">
      <alignment horizontal="center" vertical="center"/>
      <protection locked="0"/>
    </xf>
    <xf numFmtId="4" fontId="0" fillId="8" borderId="40" xfId="0" applyNumberFormat="1" applyFill="1" applyBorder="1" applyAlignment="1" applyProtection="1">
      <alignment horizontal="center" vertical="center"/>
    </xf>
    <xf numFmtId="4" fontId="0" fillId="8" borderId="40" xfId="0" applyNumberFormat="1" applyFill="1" applyBorder="1" applyAlignment="1">
      <alignment horizontal="center" vertical="center"/>
    </xf>
    <xf numFmtId="4" fontId="0" fillId="8" borderId="41" xfId="0" applyNumberFormat="1" applyFill="1" applyBorder="1" applyAlignment="1">
      <alignment horizontal="center" vertical="center"/>
    </xf>
    <xf numFmtId="4" fontId="5" fillId="10" borderId="39" xfId="0" applyNumberFormat="1" applyFont="1" applyFill="1" applyBorder="1" applyAlignment="1">
      <alignment horizontal="center" vertical="center"/>
    </xf>
    <xf numFmtId="4" fontId="0" fillId="8" borderId="67" xfId="0" applyNumberFormat="1" applyFill="1" applyBorder="1" applyAlignment="1" applyProtection="1">
      <alignment horizontal="center" vertical="center"/>
      <protection locked="0"/>
    </xf>
    <xf numFmtId="4" fontId="5" fillId="10" borderId="68" xfId="0" applyNumberFormat="1" applyFont="1" applyFill="1" applyBorder="1" applyAlignment="1">
      <alignment horizontal="center" vertical="center"/>
    </xf>
    <xf numFmtId="4" fontId="0" fillId="8" borderId="43" xfId="0" applyNumberFormat="1" applyFill="1" applyBorder="1" applyAlignment="1" applyProtection="1">
      <alignment horizontal="center" vertical="center"/>
    </xf>
    <xf numFmtId="4" fontId="0" fillId="8" borderId="43" xfId="0" applyNumberFormat="1" applyFill="1" applyBorder="1" applyAlignment="1">
      <alignment horizontal="center" vertical="center"/>
    </xf>
    <xf numFmtId="4" fontId="0" fillId="8" borderId="44" xfId="0" applyNumberFormat="1" applyFill="1" applyBorder="1" applyAlignment="1">
      <alignment horizontal="center" vertical="center"/>
    </xf>
    <xf numFmtId="0" fontId="9" fillId="8" borderId="30" xfId="0" applyFont="1" applyFill="1" applyBorder="1" applyAlignment="1" applyProtection="1">
      <alignment horizontal="left" textRotation="45"/>
    </xf>
    <xf numFmtId="0" fontId="9" fillId="7" borderId="31" xfId="0" applyFont="1" applyFill="1" applyBorder="1" applyAlignment="1" applyProtection="1">
      <alignment horizontal="left" textRotation="45"/>
    </xf>
    <xf numFmtId="0" fontId="9" fillId="7" borderId="33" xfId="0" applyFont="1" applyFill="1" applyBorder="1" applyAlignment="1" applyProtection="1">
      <alignment horizontal="left" textRotation="45"/>
    </xf>
    <xf numFmtId="0" fontId="0" fillId="7" borderId="49" xfId="0" applyFill="1" applyBorder="1" applyAlignment="1">
      <alignment horizontal="center" vertical="center"/>
    </xf>
    <xf numFmtId="0" fontId="0" fillId="7" borderId="51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3" fontId="0" fillId="7" borderId="39" xfId="0" applyNumberFormat="1" applyFill="1" applyBorder="1" applyAlignment="1">
      <alignment horizontal="center" vertical="center"/>
    </xf>
    <xf numFmtId="3" fontId="0" fillId="7" borderId="41" xfId="0" applyNumberFormat="1" applyFill="1" applyBorder="1" applyAlignment="1">
      <alignment horizontal="center" vertical="center"/>
    </xf>
    <xf numFmtId="3" fontId="0" fillId="7" borderId="42" xfId="0" applyNumberFormat="1" applyFill="1" applyBorder="1" applyAlignment="1">
      <alignment horizontal="center" vertical="center"/>
    </xf>
    <xf numFmtId="3" fontId="0" fillId="7" borderId="44" xfId="0" applyNumberFormat="1" applyFill="1" applyBorder="1" applyAlignment="1">
      <alignment horizontal="center" vertical="center"/>
    </xf>
    <xf numFmtId="3" fontId="0" fillId="7" borderId="49" xfId="0" applyNumberFormat="1" applyFill="1" applyBorder="1" applyAlignment="1">
      <alignment horizontal="center" vertical="center"/>
    </xf>
    <xf numFmtId="3" fontId="0" fillId="7" borderId="51" xfId="0" applyNumberFormat="1" applyFill="1" applyBorder="1" applyAlignment="1">
      <alignment horizontal="center" vertical="center"/>
    </xf>
    <xf numFmtId="4" fontId="5" fillId="10" borderId="69" xfId="0" applyNumberFormat="1" applyFont="1" applyFill="1" applyBorder="1" applyAlignment="1">
      <alignment horizontal="center" vertical="center"/>
    </xf>
    <xf numFmtId="4" fontId="0" fillId="8" borderId="50" xfId="0" applyNumberFormat="1" applyFill="1" applyBorder="1" applyAlignment="1" applyProtection="1">
      <alignment horizontal="center" vertical="center"/>
    </xf>
    <xf numFmtId="4" fontId="0" fillId="8" borderId="50" xfId="0" applyNumberFormat="1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3" fontId="0" fillId="8" borderId="49" xfId="0" applyNumberFormat="1" applyFill="1" applyBorder="1" applyAlignment="1">
      <alignment horizontal="center" vertical="center"/>
    </xf>
    <xf numFmtId="3" fontId="0" fillId="8" borderId="50" xfId="0" applyNumberFormat="1" applyFill="1" applyBorder="1" applyAlignment="1">
      <alignment horizontal="center" vertical="center"/>
    </xf>
    <xf numFmtId="3" fontId="0" fillId="8" borderId="51" xfId="0" applyNumberFormat="1" applyFill="1" applyBorder="1" applyAlignment="1">
      <alignment horizontal="center" vertical="center"/>
    </xf>
    <xf numFmtId="3" fontId="0" fillId="8" borderId="39" xfId="0" applyNumberFormat="1" applyFill="1" applyBorder="1" applyAlignment="1">
      <alignment horizontal="center" vertical="center"/>
    </xf>
    <xf numFmtId="3" fontId="0" fillId="8" borderId="40" xfId="0" applyNumberFormat="1" applyFill="1" applyBorder="1" applyAlignment="1">
      <alignment horizontal="center" vertical="center"/>
    </xf>
    <xf numFmtId="3" fontId="0" fillId="8" borderId="41" xfId="0" applyNumberFormat="1" applyFill="1" applyBorder="1" applyAlignment="1">
      <alignment horizontal="center" vertical="center"/>
    </xf>
    <xf numFmtId="3" fontId="0" fillId="8" borderId="42" xfId="0" applyNumberFormat="1" applyFill="1" applyBorder="1" applyAlignment="1">
      <alignment horizontal="center" vertical="center"/>
    </xf>
    <xf numFmtId="3" fontId="0" fillId="8" borderId="43" xfId="0" applyNumberFormat="1" applyFill="1" applyBorder="1" applyAlignment="1">
      <alignment horizontal="center" vertical="center"/>
    </xf>
    <xf numFmtId="3" fontId="0" fillId="8" borderId="44" xfId="0" applyNumberFormat="1" applyFill="1" applyBorder="1" applyAlignment="1">
      <alignment horizontal="center" vertical="center"/>
    </xf>
    <xf numFmtId="16" fontId="1" fillId="6" borderId="70" xfId="0" applyNumberFormat="1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3" fontId="0" fillId="7" borderId="50" xfId="0" applyNumberFormat="1" applyFill="1" applyBorder="1" applyAlignment="1">
      <alignment horizontal="center" vertical="center"/>
    </xf>
    <xf numFmtId="3" fontId="0" fillId="7" borderId="40" xfId="0" applyNumberFormat="1" applyFill="1" applyBorder="1" applyAlignment="1">
      <alignment horizontal="center" vertical="center"/>
    </xf>
    <xf numFmtId="3" fontId="0" fillId="7" borderId="43" xfId="0" applyNumberFormat="1" applyFill="1" applyBorder="1" applyAlignment="1">
      <alignment horizontal="center" vertical="center"/>
    </xf>
    <xf numFmtId="3" fontId="0" fillId="7" borderId="45" xfId="0" applyNumberFormat="1" applyFill="1" applyBorder="1" applyAlignment="1">
      <alignment horizontal="center" vertical="center"/>
    </xf>
    <xf numFmtId="3" fontId="0" fillId="7" borderId="46" xfId="0" applyNumberFormat="1" applyFill="1" applyBorder="1" applyAlignment="1">
      <alignment horizontal="center" vertical="center"/>
    </xf>
    <xf numFmtId="3" fontId="0" fillId="7" borderId="47" xfId="0" applyNumberFormat="1" applyFill="1" applyBorder="1" applyAlignment="1">
      <alignment horizontal="center" vertical="center"/>
    </xf>
    <xf numFmtId="3" fontId="0" fillId="8" borderId="45" xfId="0" applyNumberFormat="1" applyFill="1" applyBorder="1" applyAlignment="1">
      <alignment horizontal="center" vertical="center"/>
    </xf>
    <xf numFmtId="3" fontId="0" fillId="8" borderId="46" xfId="0" applyNumberFormat="1" applyFill="1" applyBorder="1" applyAlignment="1">
      <alignment horizontal="center" vertical="center"/>
    </xf>
    <xf numFmtId="3" fontId="0" fillId="8" borderId="47" xfId="0" applyNumberFormat="1" applyFill="1" applyBorder="1" applyAlignment="1">
      <alignment horizontal="center" vertical="center"/>
    </xf>
    <xf numFmtId="4" fontId="5" fillId="10" borderId="71" xfId="0" applyNumberFormat="1" applyFont="1" applyFill="1" applyBorder="1" applyAlignment="1">
      <alignment horizontal="center" vertical="center"/>
    </xf>
    <xf numFmtId="4" fontId="0" fillId="8" borderId="46" xfId="0" applyNumberFormat="1" applyFill="1" applyBorder="1" applyAlignment="1" applyProtection="1">
      <alignment horizontal="center" vertical="center"/>
    </xf>
    <xf numFmtId="4" fontId="0" fillId="8" borderId="46" xfId="0" applyNumberFormat="1" applyFill="1" applyBorder="1" applyAlignment="1">
      <alignment horizontal="center" vertical="center"/>
    </xf>
    <xf numFmtId="4" fontId="0" fillId="8" borderId="47" xfId="0" applyNumberFormat="1" applyFill="1" applyBorder="1" applyAlignment="1">
      <alignment horizontal="center" vertical="center"/>
    </xf>
    <xf numFmtId="3" fontId="7" fillId="11" borderId="14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9" fillId="13" borderId="12" xfId="0" applyFont="1" applyFill="1" applyBorder="1" applyAlignment="1" applyProtection="1">
      <alignment horizontal="left" textRotation="45"/>
    </xf>
    <xf numFmtId="0" fontId="0" fillId="14" borderId="28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3" fontId="7" fillId="14" borderId="28" xfId="0" applyNumberFormat="1" applyFont="1" applyFill="1" applyBorder="1" applyAlignment="1">
      <alignment horizontal="center" vertical="center"/>
    </xf>
    <xf numFmtId="3" fontId="7" fillId="14" borderId="13" xfId="0" applyNumberFormat="1" applyFont="1" applyFill="1" applyBorder="1" applyAlignment="1">
      <alignment horizontal="center" vertical="center"/>
    </xf>
    <xf numFmtId="3" fontId="7" fillId="14" borderId="29" xfId="0" applyNumberFormat="1" applyFont="1" applyFill="1" applyBorder="1" applyAlignment="1">
      <alignment horizontal="center" vertical="center"/>
    </xf>
    <xf numFmtId="3" fontId="7" fillId="14" borderId="14" xfId="0" applyNumberFormat="1" applyFont="1" applyFill="1" applyBorder="1" applyAlignment="1">
      <alignment horizontal="center" vertical="center"/>
    </xf>
    <xf numFmtId="0" fontId="9" fillId="9" borderId="31" xfId="0" applyFont="1" applyFill="1" applyBorder="1" applyAlignment="1" applyProtection="1">
      <alignment horizontal="left" textRotation="45"/>
    </xf>
    <xf numFmtId="0" fontId="9" fillId="9" borderId="32" xfId="0" applyFont="1" applyFill="1" applyBorder="1" applyAlignment="1" applyProtection="1">
      <alignment horizontal="left" textRotation="45"/>
    </xf>
    <xf numFmtId="0" fontId="9" fillId="9" borderId="33" xfId="0" applyFont="1" applyFill="1" applyBorder="1" applyAlignment="1" applyProtection="1">
      <alignment horizontal="left" textRotation="45"/>
    </xf>
    <xf numFmtId="0" fontId="0" fillId="9" borderId="49" xfId="0" applyFill="1" applyBorder="1" applyAlignment="1">
      <alignment horizontal="center" vertical="center"/>
    </xf>
    <xf numFmtId="0" fontId="0" fillId="9" borderId="50" xfId="0" applyFill="1" applyBorder="1" applyAlignment="1">
      <alignment horizontal="center" vertical="center"/>
    </xf>
    <xf numFmtId="0" fontId="0" fillId="9" borderId="51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3" fontId="0" fillId="9" borderId="36" xfId="0" applyNumberFormat="1" applyFill="1" applyBorder="1" applyAlignment="1">
      <alignment horizontal="center" vertical="center"/>
    </xf>
    <xf numFmtId="3" fontId="0" fillId="9" borderId="37" xfId="0" applyNumberFormat="1" applyFill="1" applyBorder="1" applyAlignment="1">
      <alignment horizontal="center" vertical="center"/>
    </xf>
    <xf numFmtId="3" fontId="0" fillId="9" borderId="38" xfId="0" applyNumberFormat="1" applyFill="1" applyBorder="1" applyAlignment="1">
      <alignment horizontal="center" vertical="center"/>
    </xf>
    <xf numFmtId="3" fontId="0" fillId="9" borderId="39" xfId="0" applyNumberFormat="1" applyFill="1" applyBorder="1" applyAlignment="1">
      <alignment horizontal="center" vertical="center"/>
    </xf>
    <xf numFmtId="3" fontId="0" fillId="9" borderId="40" xfId="0" applyNumberFormat="1" applyFill="1" applyBorder="1" applyAlignment="1">
      <alignment horizontal="center" vertical="center"/>
    </xf>
    <xf numFmtId="3" fontId="0" fillId="9" borderId="41" xfId="0" applyNumberFormat="1" applyFill="1" applyBorder="1" applyAlignment="1">
      <alignment horizontal="center" vertical="center"/>
    </xf>
    <xf numFmtId="3" fontId="0" fillId="9" borderId="42" xfId="0" applyNumberFormat="1" applyFill="1" applyBorder="1" applyAlignment="1">
      <alignment horizontal="center" vertical="center"/>
    </xf>
    <xf numFmtId="3" fontId="0" fillId="9" borderId="43" xfId="0" applyNumberFormat="1" applyFill="1" applyBorder="1" applyAlignment="1">
      <alignment horizontal="center" vertical="center"/>
    </xf>
    <xf numFmtId="3" fontId="0" fillId="9" borderId="44" xfId="0" applyNumberFormat="1" applyFill="1" applyBorder="1" applyAlignment="1">
      <alignment horizontal="center" vertical="center"/>
    </xf>
    <xf numFmtId="3" fontId="0" fillId="9" borderId="49" xfId="0" applyNumberFormat="1" applyFill="1" applyBorder="1" applyAlignment="1">
      <alignment horizontal="center" vertical="center"/>
    </xf>
    <xf numFmtId="3" fontId="0" fillId="9" borderId="50" xfId="0" applyNumberFormat="1" applyFill="1" applyBorder="1" applyAlignment="1">
      <alignment horizontal="center" vertical="center"/>
    </xf>
    <xf numFmtId="3" fontId="0" fillId="9" borderId="51" xfId="0" applyNumberFormat="1" applyFill="1" applyBorder="1" applyAlignment="1">
      <alignment horizontal="center" vertical="center"/>
    </xf>
    <xf numFmtId="3" fontId="0" fillId="9" borderId="45" xfId="0" applyNumberFormat="1" applyFill="1" applyBorder="1" applyAlignment="1">
      <alignment horizontal="center" vertical="center"/>
    </xf>
    <xf numFmtId="3" fontId="0" fillId="9" borderId="46" xfId="0" applyNumberFormat="1" applyFill="1" applyBorder="1" applyAlignment="1">
      <alignment horizontal="center" vertical="center"/>
    </xf>
    <xf numFmtId="3" fontId="0" fillId="9" borderId="47" xfId="0" applyNumberFormat="1" applyFill="1" applyBorder="1" applyAlignment="1">
      <alignment horizontal="center" vertical="center"/>
    </xf>
  </cellXfs>
  <cellStyles count="8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9" tint="0.7999511703848384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thick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gray0625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gray0625">
          <fgColor auto="1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gray0625">
          <fgColor auto="1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gray0625">
          <fgColor auto="1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gray0625">
          <fgColor auto="1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" formatCode="#,##0"/>
      <fill>
        <patternFill patternType="gray0625">
          <fgColor auto="1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dotted">
          <color auto="1"/>
        </vertical>
        <horizontal style="thick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 style="thick">
          <color auto="1"/>
        </top>
        <bottom style="thick">
          <color auto="1"/>
        </bottom>
        <vertical style="dotted">
          <color auto="1"/>
        </vertical>
        <horizontal style="thick">
          <color auto="1"/>
        </horizontal>
      </border>
      <protection locked="0" hidden="0"/>
    </dxf>
    <dxf>
      <numFmt numFmtId="4" formatCode="#,##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</dxf>
    <dxf>
      <numFmt numFmtId="4" formatCode="#,##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</dxf>
    <dxf>
      <numFmt numFmtId="4" formatCode="#,##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</dxf>
    <dxf>
      <numFmt numFmtId="4" formatCode="#,##0.0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4" formatCode="#,##0.00"/>
      <fill>
        <patternFill patternType="solid">
          <fgColor rgb="FF000000"/>
          <bgColor theme="7" tint="0.79998168889431442"/>
        </patternFill>
      </fill>
      <alignment horizontal="center" vertical="center" textRotation="0" wrapText="0" indent="0" justifyLastLine="0" shrinkToFit="0" readingOrder="0"/>
      <border diagonalUp="1" diagonalDown="0">
        <left style="thick">
          <color auto="1"/>
        </left>
        <right style="dashed">
          <color auto="1"/>
        </right>
        <top style="thick">
          <color auto="1"/>
        </top>
        <bottom style="thick">
          <color auto="1"/>
        </bottom>
        <diagonal/>
        <vertical style="dashed">
          <color auto="1"/>
        </vertical>
        <horizontal style="thick">
          <color auto="1"/>
        </horizontal>
      </border>
      <protection locked="0" hidden="0"/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ashed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ck">
          <color auto="1"/>
        </horizontal>
      </border>
    </dxf>
    <dxf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" formatCode="#,##0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1" formatCode="d\-mmm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mediumDashed">
          <color auto="1"/>
        </right>
        <top style="thin">
          <color auto="1"/>
        </top>
        <bottom style="thin">
          <color auto="1"/>
        </bottom>
      </border>
    </dxf>
    <dxf>
      <numFmt numFmtId="168" formatCode="d/mm/yyyy;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45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fill>
        <patternFill>
          <bgColor rgb="FF00FF00"/>
        </patternFill>
      </fill>
    </dxf>
    <dxf>
      <font>
        <condense val="0"/>
        <extend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8B6FA9"/>
      <color rgb="FFFFF0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1:AP22" totalsRowShown="0" headerRowDxfId="45" dataDxfId="43" headerRowBorderDxfId="44" tableBorderDxfId="42">
  <tableColumns count="42">
    <tableColumn id="1" name="Date" dataDxfId="41"/>
    <tableColumn id="2" name="Produits" dataDxfId="40"/>
    <tableColumn id="3" name="Bouteilles Produites (1er silo)" dataDxfId="39"/>
    <tableColumn id="4" name="Choix du 1er silo" dataDxfId="38"/>
    <tableColumn id="7" name="Recyclage 1er silo " dataDxfId="37"/>
    <tableColumn id="9" name="Destruction 1er silo" dataDxfId="36"/>
    <tableColumn id="11" name="Pertes Qualité 1er silo" dataDxfId="35"/>
    <tableColumn id="5" name="Bouteilles Produites (2ème silo)" dataDxfId="34"/>
    <tableColumn id="6" name="Choix du 2ème silo" dataDxfId="33"/>
    <tableColumn id="8" name="Recyclage 2ème silo" dataDxfId="32"/>
    <tableColumn id="10" name="Destruction 2ème silo" dataDxfId="31"/>
    <tableColumn id="12" name="Pertes Qualité 2ème silo" dataDxfId="30"/>
    <tableColumn id="13" name="BIG BAG (bouteilles)" dataDxfId="29"/>
    <tableColumn id="14" name="Choix du silo transfert" dataDxfId="28"/>
    <tableColumn id="15" name="Heure de production MACHINE 1" dataDxfId="27"/>
    <tableColumn id="16" name="Heure de production MACHINE 2" dataDxfId="26"/>
    <tableColumn id="17" name="Heures prestées (8h/homme)_x000a_" dataDxfId="25"/>
    <tableColumn id="18" name="Chgt format (minutes)" dataDxfId="24"/>
    <tableColumn id="19" name="Panne (minutes)" dataDxfId="23"/>
    <tableColumn id="25" name="Choix 1er silo (Soufflage --&gt; PET)" dataDxfId="22"/>
    <tableColumn id="26" name="Choix 2ème silo (Soufflage --&gt; PET)" dataDxfId="21"/>
    <tableColumn id="20" name="Silo Production 1" dataDxfId="20"/>
    <tableColumn id="21" name="Silo Production 2" dataDxfId="19"/>
    <tableColumn id="22" name="Silo Production 3" dataDxfId="18"/>
    <tableColumn id="23" name="Silo Production 4" dataDxfId="17"/>
    <tableColumn id="24" name="Silo Production 5" dataDxfId="16"/>
    <tableColumn id="27" name="Heuft 2" dataDxfId="15"/>
    <tableColumn id="28" name="Recyclage " dataDxfId="14"/>
    <tableColumn id="29" name="Destruction" dataDxfId="13"/>
    <tableColumn id="30" name="BIG BAG(bouteille)" dataDxfId="12"/>
    <tableColumn id="31" name="Hoeft 2 + Recyclage + Déstruction" dataDxfId="11">
      <calculatedColumnFormula>SUM(AA2:AD2)</calculatedColumnFormula>
    </tableColumn>
    <tableColumn id="32" name="Silo 1" dataDxfId="10">
      <calculatedColumnFormula>IF(T2=AF$1,V2-AE2,IF(AND(U2=AF$1,(SUMIF(T2,AH$1,AH2)+SUMIF(T2,AJ$1,AJ2)+SUMIF(T2,AL$1,AL2)+SUMIF(T2,AN$1,AN2)&lt;0)),SUMIF(T2,AH$1,AH2)+SUMIF(T2,AJ$1,AJ2)+SUMIF(T2,AL$1,AL2)+SUMIF(T2,AN$1,AN2)+V2,V2))</calculatedColumnFormula>
    </tableColumn>
    <tableColumn id="33" name="Déduction Silo 1" dataDxfId="9">
      <calculatedColumnFormula>IF(AF2&lt;0,0,AF2)</calculatedColumnFormula>
    </tableColumn>
    <tableColumn id="34" name="Silo 2" dataDxfId="8">
      <calculatedColumnFormula>IF(T2=AH$1,W2-AE2,IF(AND(U2=AH$1,(SUMIF(T2,AF$1,AF2)+SUMIF(T2,AJ$1,AJ2)+SUMIF(T2,AL$1,AL2)+SUMIF(T2,AN$1,AN2))&lt;0),SUMIF(T2,AF$1,AF2)+SUMIF(T2,AJ$1,AJ2)+SUMIF(T2,AL$1,AL2)+SUMIF(T2,AN$1,AN2)+W2,W2))</calculatedColumnFormula>
    </tableColumn>
    <tableColumn id="35" name="Déduction Silo 2" dataDxfId="7">
      <calculatedColumnFormula>IF(AH2&lt;0,0,AH2)</calculatedColumnFormula>
    </tableColumn>
    <tableColumn id="36" name="Silo 3" dataDxfId="6">
      <calculatedColumnFormula>IF(T2=AJ$1,X2-AE2,IF(AND(U2=AJ$1,(SUMIF(T2,AF$1,AF2)+SUMIF(T2,AH$1,AH2)+SUMIF(T2,AL$1,AL2)+SUMIF(T2,AN$1,AN2))&lt;0),SUMIF(T2,AF$1,AF2)+SUMIF(T2,AH$1,AH2)+SUMIF(T2,AL$1,AL2)+SUMIF(T2,AN$1,AN2)+X2,X2))</calculatedColumnFormula>
    </tableColumn>
    <tableColumn id="37" name="Déduction Silo 3" dataDxfId="5">
      <calculatedColumnFormula>IF(AJ2&lt;0,0,AJ2)</calculatedColumnFormula>
    </tableColumn>
    <tableColumn id="38" name="Silo 4" dataDxfId="4">
      <calculatedColumnFormula>IF(T2=AL$1,Y2-AE2,IF(AND(U2=AL$1,(SUMIF(T2,AF$1,AF2)+SUMIF(T2,AH$1,AH2)+SUMIF(T2,AJ$1,AJ2)+SUMIF(T2,AN$1,AN2))&lt;0),SUMIF(T2,AF$1,AF2)+SUMIF(T2,AH$1,AH2)+SUMIF(T2,AJ$1,AJ2)+SUMIF(T2,AN$1,AN2)+Y2,Y2))</calculatedColumnFormula>
    </tableColumn>
    <tableColumn id="39" name="Déduction Silo 4" dataDxfId="3">
      <calculatedColumnFormula>IF(AL2&lt;0,0,AL2)</calculatedColumnFormula>
    </tableColumn>
    <tableColumn id="40" name="Silo 5" dataDxfId="2">
      <calculatedColumnFormula>IF(T2=AN$1,Z2-AE2,IF(AND(U2=AN$1,(SUMIF(T2,AF$1,AF2)+SUMIF(T2,AH$1,AH2)+SUMIF(T2,AJ$1,AJ2)+SUMIF(T2,AL$1,AL2))&lt;0),SUMIF(T2,AF$1,AF2)+SUMIF(T2,AH$1,AH2)+SUMIF(T2,AJ$1,AJ2)+SUMIF(T2,AN$1,AN2)+Z2,Z2))</calculatedColumnFormula>
    </tableColumn>
    <tableColumn id="41" name="Déduction Silo 5" dataDxfId="1">
      <calculatedColumnFormula>IF(AN2&lt;0,0,AN2)</calculatedColumnFormula>
    </tableColumn>
    <tableColumn id="42" name="BIG BAG" dataDxfId="0">
      <calculatedColumnFormula>AD2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"/>
  <sheetViews>
    <sheetView zoomScale="80" zoomScaleNormal="80" zoomScalePageLayoutView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D1" sqref="CD1:XFD1048576"/>
    </sheetView>
  </sheetViews>
  <sheetFormatPr baseColWidth="10" defaultColWidth="8.83203125" defaultRowHeight="14" x14ac:dyDescent="0"/>
  <cols>
    <col min="1" max="1" width="12.5" style="3" customWidth="1"/>
    <col min="2" max="2" width="18.5" style="1" customWidth="1"/>
    <col min="3" max="14" width="12.1640625" style="3" customWidth="1"/>
    <col min="15" max="19" width="7.1640625" style="3" customWidth="1"/>
    <col min="20" max="21" width="10.5" style="154" customWidth="1"/>
    <col min="22" max="26" width="12" style="3" customWidth="1"/>
    <col min="27" max="28" width="8.83203125" style="2"/>
    <col min="29" max="29" width="7.5" style="3" bestFit="1" customWidth="1"/>
    <col min="30" max="30" width="6.5" style="3" bestFit="1" customWidth="1"/>
    <col min="31" max="31" width="9.33203125" style="3" customWidth="1"/>
    <col min="32" max="42" width="12" style="3" customWidth="1"/>
    <col min="43" max="43" width="7.5" style="3" bestFit="1" customWidth="1"/>
    <col min="44" max="48" width="6.5" style="3" bestFit="1" customWidth="1"/>
    <col min="49" max="49" width="8.5" style="3" bestFit="1" customWidth="1"/>
    <col min="50" max="16384" width="8.83203125" style="3"/>
  </cols>
  <sheetData>
    <row r="1" spans="1:42" s="4" customFormat="1" ht="117.75" customHeight="1" thickTop="1" thickBot="1">
      <c r="A1" s="24" t="s">
        <v>23</v>
      </c>
      <c r="B1" s="25" t="s">
        <v>40</v>
      </c>
      <c r="C1" s="26" t="s">
        <v>28</v>
      </c>
      <c r="D1" s="26" t="s">
        <v>29</v>
      </c>
      <c r="E1" s="26" t="s">
        <v>30</v>
      </c>
      <c r="F1" s="26" t="s">
        <v>31</v>
      </c>
      <c r="G1" s="26" t="s">
        <v>32</v>
      </c>
      <c r="H1" s="27" t="s">
        <v>33</v>
      </c>
      <c r="I1" s="27" t="s">
        <v>34</v>
      </c>
      <c r="J1" s="27" t="s">
        <v>35</v>
      </c>
      <c r="K1" s="27" t="s">
        <v>36</v>
      </c>
      <c r="L1" s="101" t="s">
        <v>37</v>
      </c>
      <c r="M1" s="102" t="s">
        <v>24</v>
      </c>
      <c r="N1" s="103" t="s">
        <v>25</v>
      </c>
      <c r="O1" s="77" t="s">
        <v>48</v>
      </c>
      <c r="P1" s="78" t="s">
        <v>49</v>
      </c>
      <c r="Q1" s="79" t="s">
        <v>15</v>
      </c>
      <c r="R1" s="79" t="s">
        <v>26</v>
      </c>
      <c r="S1" s="80" t="s">
        <v>27</v>
      </c>
      <c r="T1" s="61" t="s">
        <v>38</v>
      </c>
      <c r="U1" s="62" t="s">
        <v>39</v>
      </c>
      <c r="V1" s="53" t="s">
        <v>9</v>
      </c>
      <c r="W1" s="28" t="s">
        <v>10</v>
      </c>
      <c r="X1" s="28" t="s">
        <v>11</v>
      </c>
      <c r="Y1" s="28" t="s">
        <v>12</v>
      </c>
      <c r="Z1" s="34" t="s">
        <v>13</v>
      </c>
      <c r="AA1" s="163" t="s">
        <v>16</v>
      </c>
      <c r="AB1" s="164" t="s">
        <v>8</v>
      </c>
      <c r="AC1" s="164" t="s">
        <v>0</v>
      </c>
      <c r="AD1" s="165" t="s">
        <v>17</v>
      </c>
      <c r="AE1" s="42" t="s">
        <v>14</v>
      </c>
      <c r="AF1" s="29" t="s">
        <v>4</v>
      </c>
      <c r="AG1" s="155" t="s">
        <v>22</v>
      </c>
      <c r="AH1" s="29" t="s">
        <v>5</v>
      </c>
      <c r="AI1" s="155" t="s">
        <v>18</v>
      </c>
      <c r="AJ1" s="29" t="s">
        <v>6</v>
      </c>
      <c r="AK1" s="155" t="s">
        <v>19</v>
      </c>
      <c r="AL1" s="29" t="s">
        <v>1</v>
      </c>
      <c r="AM1" s="155" t="s">
        <v>20</v>
      </c>
      <c r="AN1" s="29" t="s">
        <v>2</v>
      </c>
      <c r="AO1" s="155" t="s">
        <v>21</v>
      </c>
      <c r="AP1" s="29" t="s">
        <v>7</v>
      </c>
    </row>
    <row r="2" spans="1:42" s="5" customFormat="1" ht="15" thickTop="1">
      <c r="A2" s="13">
        <v>41275</v>
      </c>
      <c r="B2" s="17" t="s">
        <v>41</v>
      </c>
      <c r="C2" s="135"/>
      <c r="D2" s="136"/>
      <c r="E2" s="136"/>
      <c r="F2" s="136"/>
      <c r="G2" s="137"/>
      <c r="H2" s="121"/>
      <c r="I2" s="122"/>
      <c r="J2" s="122"/>
      <c r="K2" s="122"/>
      <c r="L2" s="123"/>
      <c r="M2" s="104"/>
      <c r="N2" s="105"/>
      <c r="O2" s="81"/>
      <c r="P2" s="82"/>
      <c r="Q2" s="82"/>
      <c r="R2" s="82"/>
      <c r="S2" s="83"/>
      <c r="T2" s="63"/>
      <c r="U2" s="64"/>
      <c r="V2" s="54"/>
      <c r="W2" s="6"/>
      <c r="X2" s="6"/>
      <c r="Y2" s="6"/>
      <c r="Z2" s="35"/>
      <c r="AA2" s="166"/>
      <c r="AB2" s="167"/>
      <c r="AC2" s="167"/>
      <c r="AD2" s="168"/>
      <c r="AE2" s="43"/>
      <c r="AF2" s="30">
        <v>20000</v>
      </c>
      <c r="AG2" s="156"/>
      <c r="AH2" s="30">
        <v>70000</v>
      </c>
      <c r="AI2" s="156"/>
      <c r="AJ2" s="30">
        <v>0</v>
      </c>
      <c r="AK2" s="156"/>
      <c r="AL2" s="30">
        <v>80000</v>
      </c>
      <c r="AM2" s="156"/>
      <c r="AN2" s="30">
        <v>10000</v>
      </c>
      <c r="AO2" s="156"/>
      <c r="AP2" s="30">
        <v>10000</v>
      </c>
    </row>
    <row r="3" spans="1:42" s="5" customFormat="1">
      <c r="A3" s="13">
        <f t="shared" ref="A3:A8" si="0">A2</f>
        <v>41275</v>
      </c>
      <c r="B3" s="14" t="s">
        <v>42</v>
      </c>
      <c r="C3" s="106"/>
      <c r="D3" s="138"/>
      <c r="E3" s="138"/>
      <c r="F3" s="138"/>
      <c r="G3" s="107"/>
      <c r="H3" s="84"/>
      <c r="I3" s="85"/>
      <c r="J3" s="85"/>
      <c r="K3" s="85"/>
      <c r="L3" s="86"/>
      <c r="M3" s="106"/>
      <c r="N3" s="107"/>
      <c r="O3" s="84"/>
      <c r="P3" s="85"/>
      <c r="Q3" s="85"/>
      <c r="R3" s="85"/>
      <c r="S3" s="86"/>
      <c r="T3" s="65"/>
      <c r="U3" s="66"/>
      <c r="V3" s="55"/>
      <c r="W3" s="7"/>
      <c r="X3" s="7"/>
      <c r="Y3" s="7"/>
      <c r="Z3" s="36"/>
      <c r="AA3" s="169"/>
      <c r="AB3" s="170"/>
      <c r="AC3" s="170"/>
      <c r="AD3" s="171"/>
      <c r="AE3" s="44"/>
      <c r="AF3" s="22">
        <v>70000</v>
      </c>
      <c r="AG3" s="157"/>
      <c r="AH3" s="22">
        <v>0</v>
      </c>
      <c r="AI3" s="157"/>
      <c r="AJ3" s="22">
        <v>0</v>
      </c>
      <c r="AK3" s="157"/>
      <c r="AL3" s="22">
        <v>0</v>
      </c>
      <c r="AM3" s="157"/>
      <c r="AN3" s="22">
        <v>0</v>
      </c>
      <c r="AO3" s="157"/>
      <c r="AP3" s="22">
        <v>2000</v>
      </c>
    </row>
    <row r="4" spans="1:42" s="5" customFormat="1">
      <c r="A4" s="13">
        <f t="shared" si="0"/>
        <v>41275</v>
      </c>
      <c r="B4" s="14" t="s">
        <v>43</v>
      </c>
      <c r="C4" s="106"/>
      <c r="D4" s="138"/>
      <c r="E4" s="138"/>
      <c r="F4" s="138"/>
      <c r="G4" s="107"/>
      <c r="H4" s="84"/>
      <c r="I4" s="85"/>
      <c r="J4" s="85"/>
      <c r="K4" s="85"/>
      <c r="L4" s="86"/>
      <c r="M4" s="106"/>
      <c r="N4" s="107"/>
      <c r="O4" s="84"/>
      <c r="P4" s="85"/>
      <c r="Q4" s="85"/>
      <c r="R4" s="85"/>
      <c r="S4" s="86"/>
      <c r="T4" s="65"/>
      <c r="U4" s="66"/>
      <c r="V4" s="55"/>
      <c r="W4" s="7"/>
      <c r="X4" s="7"/>
      <c r="Y4" s="7"/>
      <c r="Z4" s="36"/>
      <c r="AA4" s="169"/>
      <c r="AB4" s="170"/>
      <c r="AC4" s="170"/>
      <c r="AD4" s="171"/>
      <c r="AE4" s="44"/>
      <c r="AF4" s="22">
        <v>0</v>
      </c>
      <c r="AG4" s="157"/>
      <c r="AH4" s="22">
        <v>5000</v>
      </c>
      <c r="AI4" s="157"/>
      <c r="AJ4" s="22">
        <v>80000</v>
      </c>
      <c r="AK4" s="157"/>
      <c r="AL4" s="22">
        <v>0</v>
      </c>
      <c r="AM4" s="157"/>
      <c r="AN4" s="22">
        <v>0</v>
      </c>
      <c r="AO4" s="157"/>
      <c r="AP4" s="22">
        <v>1000</v>
      </c>
    </row>
    <row r="5" spans="1:42" s="5" customFormat="1">
      <c r="A5" s="13">
        <f t="shared" si="0"/>
        <v>41275</v>
      </c>
      <c r="B5" s="14" t="s">
        <v>44</v>
      </c>
      <c r="C5" s="106"/>
      <c r="D5" s="138"/>
      <c r="E5" s="138"/>
      <c r="F5" s="138"/>
      <c r="G5" s="107"/>
      <c r="H5" s="84"/>
      <c r="I5" s="85"/>
      <c r="J5" s="85"/>
      <c r="K5" s="85"/>
      <c r="L5" s="86"/>
      <c r="M5" s="106"/>
      <c r="N5" s="107"/>
      <c r="O5" s="84"/>
      <c r="P5" s="85"/>
      <c r="Q5" s="85"/>
      <c r="R5" s="85"/>
      <c r="S5" s="86"/>
      <c r="T5" s="65"/>
      <c r="U5" s="66"/>
      <c r="V5" s="55"/>
      <c r="W5" s="7"/>
      <c r="X5" s="7"/>
      <c r="Y5" s="7"/>
      <c r="Z5" s="36"/>
      <c r="AA5" s="169"/>
      <c r="AB5" s="170"/>
      <c r="AC5" s="170"/>
      <c r="AD5" s="171"/>
      <c r="AE5" s="44"/>
      <c r="AF5" s="22">
        <v>0</v>
      </c>
      <c r="AG5" s="157"/>
      <c r="AH5" s="22">
        <v>10000</v>
      </c>
      <c r="AI5" s="157"/>
      <c r="AJ5" s="22">
        <v>0</v>
      </c>
      <c r="AK5" s="157"/>
      <c r="AL5" s="22">
        <v>0</v>
      </c>
      <c r="AM5" s="157"/>
      <c r="AN5" s="22">
        <v>0</v>
      </c>
      <c r="AO5" s="157"/>
      <c r="AP5" s="22">
        <v>500</v>
      </c>
    </row>
    <row r="6" spans="1:42" s="5" customFormat="1">
      <c r="A6" s="13">
        <f t="shared" si="0"/>
        <v>41275</v>
      </c>
      <c r="B6" s="14" t="s">
        <v>45</v>
      </c>
      <c r="C6" s="106"/>
      <c r="D6" s="138"/>
      <c r="E6" s="138"/>
      <c r="F6" s="138"/>
      <c r="G6" s="107"/>
      <c r="H6" s="84"/>
      <c r="I6" s="85"/>
      <c r="J6" s="85"/>
      <c r="K6" s="85"/>
      <c r="L6" s="86"/>
      <c r="M6" s="106"/>
      <c r="N6" s="107"/>
      <c r="O6" s="84"/>
      <c r="P6" s="85"/>
      <c r="Q6" s="85"/>
      <c r="R6" s="85"/>
      <c r="S6" s="86"/>
      <c r="T6" s="65"/>
      <c r="U6" s="66"/>
      <c r="V6" s="55"/>
      <c r="W6" s="7"/>
      <c r="X6" s="7"/>
      <c r="Y6" s="7"/>
      <c r="Z6" s="36"/>
      <c r="AA6" s="169"/>
      <c r="AB6" s="170"/>
      <c r="AC6" s="170"/>
      <c r="AD6" s="171"/>
      <c r="AE6" s="44"/>
      <c r="AF6" s="22">
        <v>10000</v>
      </c>
      <c r="AG6" s="157"/>
      <c r="AH6" s="22">
        <v>0</v>
      </c>
      <c r="AI6" s="157"/>
      <c r="AJ6" s="22">
        <v>0</v>
      </c>
      <c r="AK6" s="157"/>
      <c r="AL6" s="22">
        <v>5000</v>
      </c>
      <c r="AM6" s="157"/>
      <c r="AN6" s="22">
        <v>0</v>
      </c>
      <c r="AO6" s="157"/>
      <c r="AP6" s="22">
        <v>0</v>
      </c>
    </row>
    <row r="7" spans="1:42" s="5" customFormat="1">
      <c r="A7" s="13">
        <f t="shared" si="0"/>
        <v>41275</v>
      </c>
      <c r="B7" s="14" t="s">
        <v>46</v>
      </c>
      <c r="C7" s="106"/>
      <c r="D7" s="138"/>
      <c r="E7" s="138"/>
      <c r="F7" s="138"/>
      <c r="G7" s="107"/>
      <c r="H7" s="84"/>
      <c r="I7" s="85"/>
      <c r="J7" s="85"/>
      <c r="K7" s="85"/>
      <c r="L7" s="86"/>
      <c r="M7" s="106"/>
      <c r="N7" s="107"/>
      <c r="O7" s="84"/>
      <c r="P7" s="85"/>
      <c r="Q7" s="85"/>
      <c r="R7" s="85"/>
      <c r="S7" s="86"/>
      <c r="T7" s="65"/>
      <c r="U7" s="66"/>
      <c r="V7" s="55"/>
      <c r="W7" s="7"/>
      <c r="X7" s="7"/>
      <c r="Y7" s="7"/>
      <c r="Z7" s="36"/>
      <c r="AA7" s="169"/>
      <c r="AB7" s="170"/>
      <c r="AC7" s="170"/>
      <c r="AD7" s="171"/>
      <c r="AE7" s="44"/>
      <c r="AF7" s="22">
        <v>0</v>
      </c>
      <c r="AG7" s="157"/>
      <c r="AH7" s="22">
        <v>0</v>
      </c>
      <c r="AI7" s="157"/>
      <c r="AJ7" s="22">
        <v>20000</v>
      </c>
      <c r="AK7" s="157"/>
      <c r="AL7" s="22">
        <v>10000</v>
      </c>
      <c r="AM7" s="157"/>
      <c r="AN7" s="22">
        <v>0</v>
      </c>
      <c r="AO7" s="157"/>
      <c r="AP7" s="22">
        <v>0</v>
      </c>
    </row>
    <row r="8" spans="1:42" s="5" customFormat="1" ht="15" thickBot="1">
      <c r="A8" s="13">
        <f t="shared" si="0"/>
        <v>41275</v>
      </c>
      <c r="B8" s="15" t="s">
        <v>47</v>
      </c>
      <c r="C8" s="117"/>
      <c r="D8" s="139"/>
      <c r="E8" s="139"/>
      <c r="F8" s="139"/>
      <c r="G8" s="118"/>
      <c r="H8" s="119"/>
      <c r="I8" s="120"/>
      <c r="J8" s="120"/>
      <c r="K8" s="120"/>
      <c r="L8" s="124"/>
      <c r="M8" s="117"/>
      <c r="N8" s="118"/>
      <c r="O8" s="119"/>
      <c r="P8" s="120"/>
      <c r="Q8" s="120"/>
      <c r="R8" s="87"/>
      <c r="S8" s="88"/>
      <c r="T8" s="67"/>
      <c r="U8" s="68"/>
      <c r="V8" s="56"/>
      <c r="W8" s="8"/>
      <c r="X8" s="8"/>
      <c r="Y8" s="8"/>
      <c r="Z8" s="37"/>
      <c r="AA8" s="172"/>
      <c r="AB8" s="173"/>
      <c r="AC8" s="173"/>
      <c r="AD8" s="174"/>
      <c r="AE8" s="45"/>
      <c r="AF8" s="23">
        <v>40000</v>
      </c>
      <c r="AG8" s="158"/>
      <c r="AH8" s="23">
        <v>50000</v>
      </c>
      <c r="AI8" s="158"/>
      <c r="AJ8" s="23">
        <v>0</v>
      </c>
      <c r="AK8" s="158"/>
      <c r="AL8" s="23"/>
      <c r="AM8" s="158"/>
      <c r="AN8" s="23">
        <v>70000</v>
      </c>
      <c r="AO8" s="158"/>
      <c r="AP8" s="23">
        <v>0</v>
      </c>
    </row>
    <row r="9" spans="1:42" s="5" customFormat="1" ht="15" thickTop="1">
      <c r="A9" s="16">
        <v>40910</v>
      </c>
      <c r="B9" s="18" t="str">
        <f t="shared" ref="B9:B22" si="1">B2</f>
        <v>A</v>
      </c>
      <c r="C9" s="112">
        <v>70000</v>
      </c>
      <c r="D9" s="140" t="s">
        <v>4</v>
      </c>
      <c r="E9" s="140">
        <v>0</v>
      </c>
      <c r="F9" s="140">
        <v>0</v>
      </c>
      <c r="G9" s="113">
        <v>0</v>
      </c>
      <c r="H9" s="125">
        <v>0</v>
      </c>
      <c r="I9" s="126" t="s">
        <v>3</v>
      </c>
      <c r="J9" s="126">
        <v>0</v>
      </c>
      <c r="K9" s="126">
        <v>0</v>
      </c>
      <c r="L9" s="127">
        <v>0</v>
      </c>
      <c r="M9" s="112">
        <v>0</v>
      </c>
      <c r="N9" s="113" t="s">
        <v>3</v>
      </c>
      <c r="O9" s="114"/>
      <c r="P9" s="115"/>
      <c r="Q9" s="116"/>
      <c r="R9" s="89"/>
      <c r="S9" s="90"/>
      <c r="T9" s="69" t="s">
        <v>3</v>
      </c>
      <c r="U9" s="70" t="s">
        <v>3</v>
      </c>
      <c r="V9" s="57">
        <f t="shared" ref="V9:V22" si="2">AF2+SUMIF($D9,AF$1,$C9)+SUMIF($I9,AF$1,$H9)+SUMIF($N9,AF$1,$M9)-SUMIF($D9,AF$1,$E9)-SUMIF($I9,AF$1,$J9)-SUMIF($D9,AF$1,$F9)-SUMIF($I9,AF$1,$K9)-SUMIF($D9,AF$1,$G9)-SUMIF($I9,AF$1,$L9)</f>
        <v>90000</v>
      </c>
      <c r="W9" s="9">
        <f>AH2+SUMIF($D9,AH$1,$C9)+SUMIF($I9,AH$1,$H9)+SUMIF($N9,AH$1,$M9)-SUMIF($D9,AH$1,$E9)-SUMIF($I9,AH$1,$J9)-SUMIF($D9,AH$1,$F9)-SUMIF($I9,AH$1,$K9)-SUMIF($D9,AH$1,$G9)-SUMIF($I9,AH$1,$L9)</f>
        <v>70000</v>
      </c>
      <c r="X9" s="9">
        <f t="shared" ref="X9:X22" si="3">AJ2+SUMIF($D9,AJ$1,$C9)+SUMIF($I9,AJ$1,$H9)+SUMIF($N9,AJ$1,$M9)-SUMIF($D9,AJ$1,$E9)-SUMIF($I9,AJ$1,$J9)-SUMIF($D9,AJ$1,$F9)-SUMIF($I9,AJ$1,$K9)-SUMIF($D9,AJ$1,$G9)-SUMIF($I9,AJ$1,$L9)</f>
        <v>0</v>
      </c>
      <c r="Y9" s="9">
        <f t="shared" ref="Y9:Y22" si="4">AL2+SUMIF($D9,AL$1,$C9)+SUMIF($I9,AL$1,$H9)+SUMIF($N9,AL$1,$M9)-SUMIF($D9,AL$1,$E9)-SUMIF($I9,AL$1,$J9)-SUMIF($D9,AL$1,$F9)-SUMIF($I9,AL$1,$K9)-SUMIF($D9,AL$1,$G9)-SUMIF($I9,AL$1,$L9)</f>
        <v>80000</v>
      </c>
      <c r="Z9" s="38">
        <f t="shared" ref="Z9:Z22" si="5">AN2+SUMIF($D9,AN$1,$C9)+SUMIF($I9,AN$1,$H9)+SUMIF($N9,AN$1,$M9)-SUMIF($D9,AN$1,$E9)-SUMIF($I9,AN$1,$J9)-SUMIF($D9,AN$1,$F9)-SUMIF($I9,AN$1,$K9)-SUMIF($D9,AN$1,$G9)-SUMIF($I9,AN$1,$L9)</f>
        <v>10000</v>
      </c>
      <c r="AA9" s="175">
        <v>0</v>
      </c>
      <c r="AB9" s="176">
        <v>0</v>
      </c>
      <c r="AC9" s="176">
        <v>0</v>
      </c>
      <c r="AD9" s="177">
        <v>0</v>
      </c>
      <c r="AE9" s="49">
        <f t="shared" ref="AE9:AE15" si="6">SUM(AA9:AD9)</f>
        <v>0</v>
      </c>
      <c r="AF9" s="31">
        <f t="shared" ref="AF9:AF22" si="7">IF(T9=AF$1,V9-AE9,IF(AND(U9=AF$1,(SUMIF(T9,AH$1,AH9)+SUMIF(T9,AJ$1,AJ9)+SUMIF(T9,AL$1,AL9)+SUMIF(T9,AN$1,AN9)&lt;0)),SUMIF(T9,AH$1,AH9)+SUMIF(T9,AJ$1,AJ9)+SUMIF(T9,AL$1,AL9)+SUMIF(T9,AN$1,AN9)+V9,V9))</f>
        <v>90000</v>
      </c>
      <c r="AG9" s="159">
        <f t="shared" ref="AG9:AG15" si="8">IF(AF9&lt;0,0,AF9)</f>
        <v>90000</v>
      </c>
      <c r="AH9" s="31">
        <f t="shared" ref="AH9:AH22" si="9">IF(T9=AH$1,W9-AE9,IF(AND(U9=AH$1,(SUMIF(T9,AF$1,AF9)+SUMIF(T9,AJ$1,AJ9)+SUMIF(T9,AL$1,AL9)+SUMIF(T9,AN$1,AN9))&lt;0),SUMIF(T9,AF$1,AF9)+SUMIF(T9,AJ$1,AJ9)+SUMIF(T9,AL$1,AL9)+SUMIF(T9,AN$1,AN9)+W9,W9))</f>
        <v>70000</v>
      </c>
      <c r="AI9" s="159">
        <f t="shared" ref="AI9:AI15" si="10">IF(AH9&lt;0,0,AH9)</f>
        <v>70000</v>
      </c>
      <c r="AJ9" s="31">
        <f t="shared" ref="AJ9:AJ22" si="11">IF(T9=AJ$1,X9-AE9,IF(AND(U9=AJ$1,(SUMIF(T9,AF$1,AF9)+SUMIF(T9,AH$1,AH9)+SUMIF(T9,AL$1,AL9)+SUMIF(T9,AN$1,AN9))&lt;0),SUMIF(T9,AF$1,AF9)+SUMIF(T9,AH$1,AH9)+SUMIF(T9,AL$1,AL9)+SUMIF(T9,AN$1,AN9)+X9,X9))</f>
        <v>0</v>
      </c>
      <c r="AK9" s="159">
        <f t="shared" ref="AK9:AK15" si="12">IF(AJ9&lt;0,0,AJ9)</f>
        <v>0</v>
      </c>
      <c r="AL9" s="31">
        <f t="shared" ref="AL9:AL22" si="13">IF(T9=AL$1,Y9-AE9,IF(AND(U9=AL$1,(SUMIF(T9,AF$1,AF9)+SUMIF(T9,AH$1,AH9)+SUMIF(T9,AJ$1,AJ9)+SUMIF(T9,AN$1,AN9))&lt;0),SUMIF(T9,AF$1,AF9)+SUMIF(T9,AH$1,AH9)+SUMIF(T9,AJ$1,AJ9)+SUMIF(T9,AN$1,AN9)+Y9,Y9))</f>
        <v>80000</v>
      </c>
      <c r="AM9" s="159">
        <f t="shared" ref="AM9:AM15" si="14">IF(AL9&lt;0,0,AL9)</f>
        <v>80000</v>
      </c>
      <c r="AN9" s="31">
        <f t="shared" ref="AN9:AN22" si="15">IF(T9=AN$1,Z9-AE9,IF(AND(U9=AN$1,(SUMIF(T9,AF$1,AF9)+SUMIF(T9,AH$1,AH9)+SUMIF(T9,AJ$1,AJ9)+SUMIF(T9,AL$1,AL9))&lt;0),SUMIF(T9,AF$1,AF9)+SUMIF(T9,AH$1,AH9)+SUMIF(T9,AJ$1,AJ9)+SUMIF(T9,AN$1,AN9)+Z9,Z9))</f>
        <v>10000</v>
      </c>
      <c r="AO9" s="159">
        <f t="shared" ref="AO9:AO15" si="16">IF(AN9&lt;0,0,AN9)</f>
        <v>10000</v>
      </c>
      <c r="AP9" s="31">
        <f t="shared" ref="AP9:AP15" si="17">AD9</f>
        <v>0</v>
      </c>
    </row>
    <row r="10" spans="1:42" s="5" customFormat="1">
      <c r="A10" s="13">
        <f>A$9</f>
        <v>40910</v>
      </c>
      <c r="B10" s="19" t="str">
        <f t="shared" si="1"/>
        <v>B</v>
      </c>
      <c r="C10" s="108">
        <v>0</v>
      </c>
      <c r="D10" s="141" t="s">
        <v>3</v>
      </c>
      <c r="E10" s="141">
        <v>0</v>
      </c>
      <c r="F10" s="141">
        <v>0</v>
      </c>
      <c r="G10" s="109">
        <v>0</v>
      </c>
      <c r="H10" s="128">
        <v>0</v>
      </c>
      <c r="I10" s="129" t="s">
        <v>3</v>
      </c>
      <c r="J10" s="129">
        <v>0</v>
      </c>
      <c r="K10" s="129">
        <v>0</v>
      </c>
      <c r="L10" s="130">
        <v>0</v>
      </c>
      <c r="M10" s="108">
        <v>0</v>
      </c>
      <c r="N10" s="109" t="s">
        <v>3</v>
      </c>
      <c r="O10" s="91"/>
      <c r="P10" s="92"/>
      <c r="Q10" s="93"/>
      <c r="R10" s="93"/>
      <c r="S10" s="94"/>
      <c r="T10" s="71" t="s">
        <v>3</v>
      </c>
      <c r="U10" s="72" t="s">
        <v>3</v>
      </c>
      <c r="V10" s="58">
        <f t="shared" si="2"/>
        <v>70000</v>
      </c>
      <c r="W10" s="10">
        <f>AH3+SUMIF($D10,#REF!,$C10)+SUMIF($I10,#REF!,$H10)+SUMIF($N10,#REF!,$M10)-SUMIF($D10,#REF!,$E10)-SUMIF($I10,#REF!,$J10)-SUMIF($D10,#REF!,$F10)-SUMIF($I10,#REF!,$K10)-SUMIF($D10,#REF!,$G10)-SUMIF($I10,#REF!,$L10)</f>
        <v>0</v>
      </c>
      <c r="X10" s="10">
        <f t="shared" si="3"/>
        <v>0</v>
      </c>
      <c r="Y10" s="10">
        <f t="shared" si="4"/>
        <v>0</v>
      </c>
      <c r="Z10" s="39">
        <f t="shared" si="5"/>
        <v>0</v>
      </c>
      <c r="AA10" s="178">
        <v>0</v>
      </c>
      <c r="AB10" s="179">
        <v>0</v>
      </c>
      <c r="AC10" s="179">
        <v>0</v>
      </c>
      <c r="AD10" s="180">
        <v>0</v>
      </c>
      <c r="AE10" s="46">
        <f t="shared" si="6"/>
        <v>0</v>
      </c>
      <c r="AF10" s="32">
        <f t="shared" si="7"/>
        <v>70000</v>
      </c>
      <c r="AG10" s="160">
        <f t="shared" si="8"/>
        <v>70000</v>
      </c>
      <c r="AH10" s="32">
        <f t="shared" si="9"/>
        <v>0</v>
      </c>
      <c r="AI10" s="160">
        <f t="shared" si="10"/>
        <v>0</v>
      </c>
      <c r="AJ10" s="32">
        <f t="shared" si="11"/>
        <v>0</v>
      </c>
      <c r="AK10" s="160">
        <f t="shared" si="12"/>
        <v>0</v>
      </c>
      <c r="AL10" s="32">
        <f t="shared" si="13"/>
        <v>0</v>
      </c>
      <c r="AM10" s="160">
        <f t="shared" si="14"/>
        <v>0</v>
      </c>
      <c r="AN10" s="32">
        <f t="shared" si="15"/>
        <v>0</v>
      </c>
      <c r="AO10" s="160">
        <f t="shared" si="16"/>
        <v>0</v>
      </c>
      <c r="AP10" s="32">
        <f t="shared" si="17"/>
        <v>0</v>
      </c>
    </row>
    <row r="11" spans="1:42" s="5" customFormat="1">
      <c r="A11" s="13">
        <f t="shared" ref="A11:A15" si="18">A$9</f>
        <v>40910</v>
      </c>
      <c r="B11" s="19" t="str">
        <f t="shared" si="1"/>
        <v>C</v>
      </c>
      <c r="C11" s="108">
        <v>0</v>
      </c>
      <c r="D11" s="141" t="s">
        <v>3</v>
      </c>
      <c r="E11" s="141">
        <v>0</v>
      </c>
      <c r="F11" s="141">
        <v>0</v>
      </c>
      <c r="G11" s="109">
        <v>0</v>
      </c>
      <c r="H11" s="128">
        <v>0</v>
      </c>
      <c r="I11" s="129" t="s">
        <v>3</v>
      </c>
      <c r="J11" s="129">
        <v>0</v>
      </c>
      <c r="K11" s="129">
        <v>0</v>
      </c>
      <c r="L11" s="130">
        <v>0</v>
      </c>
      <c r="M11" s="108">
        <v>0</v>
      </c>
      <c r="N11" s="109" t="s">
        <v>3</v>
      </c>
      <c r="O11" s="91"/>
      <c r="P11" s="92"/>
      <c r="Q11" s="93"/>
      <c r="R11" s="93"/>
      <c r="S11" s="94"/>
      <c r="T11" s="71" t="s">
        <v>3</v>
      </c>
      <c r="U11" s="72" t="s">
        <v>3</v>
      </c>
      <c r="V11" s="58">
        <f t="shared" si="2"/>
        <v>0</v>
      </c>
      <c r="W11" s="10">
        <f>AH4+SUMIF($D11,#REF!,$C11)+SUMIF($I11,#REF!,$H11)+SUMIF($N11,#REF!,$M11)-SUMIF($D11,#REF!,$E11)-SUMIF($I11,#REF!,$J11)-SUMIF($D11,#REF!,$F11)-SUMIF($I11,#REF!,$K11)-SUMIF($D11,#REF!,$G11)-SUMIF($I11,#REF!,$L11)</f>
        <v>5000</v>
      </c>
      <c r="X11" s="10">
        <f t="shared" si="3"/>
        <v>80000</v>
      </c>
      <c r="Y11" s="10">
        <f t="shared" si="4"/>
        <v>0</v>
      </c>
      <c r="Z11" s="39">
        <f t="shared" si="5"/>
        <v>0</v>
      </c>
      <c r="AA11" s="178">
        <v>0</v>
      </c>
      <c r="AB11" s="179">
        <v>0</v>
      </c>
      <c r="AC11" s="179">
        <v>0</v>
      </c>
      <c r="AD11" s="180">
        <v>0</v>
      </c>
      <c r="AE11" s="46">
        <f t="shared" si="6"/>
        <v>0</v>
      </c>
      <c r="AF11" s="32">
        <f t="shared" si="7"/>
        <v>0</v>
      </c>
      <c r="AG11" s="160">
        <f t="shared" si="8"/>
        <v>0</v>
      </c>
      <c r="AH11" s="32">
        <f t="shared" si="9"/>
        <v>5000</v>
      </c>
      <c r="AI11" s="160">
        <f t="shared" si="10"/>
        <v>5000</v>
      </c>
      <c r="AJ11" s="32">
        <f t="shared" si="11"/>
        <v>80000</v>
      </c>
      <c r="AK11" s="160">
        <f t="shared" si="12"/>
        <v>80000</v>
      </c>
      <c r="AL11" s="32">
        <f t="shared" si="13"/>
        <v>0</v>
      </c>
      <c r="AM11" s="160">
        <f t="shared" si="14"/>
        <v>0</v>
      </c>
      <c r="AN11" s="32">
        <f t="shared" si="15"/>
        <v>0</v>
      </c>
      <c r="AO11" s="160">
        <f t="shared" si="16"/>
        <v>0</v>
      </c>
      <c r="AP11" s="32">
        <f t="shared" si="17"/>
        <v>0</v>
      </c>
    </row>
    <row r="12" spans="1:42" s="5" customFormat="1">
      <c r="A12" s="13">
        <f t="shared" si="18"/>
        <v>40910</v>
      </c>
      <c r="B12" s="19" t="str">
        <f t="shared" si="1"/>
        <v>D</v>
      </c>
      <c r="C12" s="108">
        <v>0</v>
      </c>
      <c r="D12" s="141" t="s">
        <v>3</v>
      </c>
      <c r="E12" s="141">
        <v>0</v>
      </c>
      <c r="F12" s="141">
        <v>0</v>
      </c>
      <c r="G12" s="109">
        <v>0</v>
      </c>
      <c r="H12" s="128">
        <v>0</v>
      </c>
      <c r="I12" s="129" t="s">
        <v>3</v>
      </c>
      <c r="J12" s="129">
        <v>0</v>
      </c>
      <c r="K12" s="129">
        <v>0</v>
      </c>
      <c r="L12" s="130">
        <v>0</v>
      </c>
      <c r="M12" s="108">
        <v>0</v>
      </c>
      <c r="N12" s="109" t="s">
        <v>3</v>
      </c>
      <c r="O12" s="95"/>
      <c r="P12" s="96"/>
      <c r="Q12" s="93"/>
      <c r="R12" s="93"/>
      <c r="S12" s="94"/>
      <c r="T12" s="71" t="s">
        <v>3</v>
      </c>
      <c r="U12" s="72" t="s">
        <v>3</v>
      </c>
      <c r="V12" s="58">
        <f t="shared" si="2"/>
        <v>0</v>
      </c>
      <c r="W12" s="10">
        <f>AH5+SUMIF($D12,#REF!,$C12)+SUMIF($I12,#REF!,$H12)+SUMIF($N12,#REF!,$M12)-SUMIF($D12,#REF!,$E12)-SUMIF($I12,#REF!,$J12)-SUMIF($D12,#REF!,$F12)-SUMIF($I12,#REF!,$K12)-SUMIF($D12,#REF!,$G12)-SUMIF($I12,#REF!,$L12)</f>
        <v>10000</v>
      </c>
      <c r="X12" s="10">
        <f t="shared" si="3"/>
        <v>0</v>
      </c>
      <c r="Y12" s="10">
        <f t="shared" si="4"/>
        <v>0</v>
      </c>
      <c r="Z12" s="39">
        <f t="shared" si="5"/>
        <v>0</v>
      </c>
      <c r="AA12" s="178">
        <v>0</v>
      </c>
      <c r="AB12" s="179">
        <v>0</v>
      </c>
      <c r="AC12" s="179">
        <v>0</v>
      </c>
      <c r="AD12" s="180">
        <v>0</v>
      </c>
      <c r="AE12" s="46">
        <f t="shared" si="6"/>
        <v>0</v>
      </c>
      <c r="AF12" s="32">
        <f t="shared" si="7"/>
        <v>0</v>
      </c>
      <c r="AG12" s="160">
        <f t="shared" si="8"/>
        <v>0</v>
      </c>
      <c r="AH12" s="32">
        <f t="shared" si="9"/>
        <v>10000</v>
      </c>
      <c r="AI12" s="160">
        <f t="shared" si="10"/>
        <v>10000</v>
      </c>
      <c r="AJ12" s="32">
        <f t="shared" si="11"/>
        <v>0</v>
      </c>
      <c r="AK12" s="160">
        <f t="shared" si="12"/>
        <v>0</v>
      </c>
      <c r="AL12" s="32">
        <f t="shared" si="13"/>
        <v>0</v>
      </c>
      <c r="AM12" s="160">
        <f t="shared" si="14"/>
        <v>0</v>
      </c>
      <c r="AN12" s="32">
        <f t="shared" si="15"/>
        <v>0</v>
      </c>
      <c r="AO12" s="160">
        <f t="shared" si="16"/>
        <v>0</v>
      </c>
      <c r="AP12" s="32">
        <f t="shared" si="17"/>
        <v>0</v>
      </c>
    </row>
    <row r="13" spans="1:42" s="5" customFormat="1">
      <c r="A13" s="13">
        <f t="shared" si="18"/>
        <v>40910</v>
      </c>
      <c r="B13" s="19" t="str">
        <f t="shared" si="1"/>
        <v>E</v>
      </c>
      <c r="C13" s="108">
        <v>0</v>
      </c>
      <c r="D13" s="141" t="s">
        <v>3</v>
      </c>
      <c r="E13" s="141">
        <v>0</v>
      </c>
      <c r="F13" s="141">
        <v>0</v>
      </c>
      <c r="G13" s="109">
        <v>0</v>
      </c>
      <c r="H13" s="128">
        <v>0</v>
      </c>
      <c r="I13" s="129" t="s">
        <v>3</v>
      </c>
      <c r="J13" s="129">
        <v>0</v>
      </c>
      <c r="K13" s="129">
        <v>0</v>
      </c>
      <c r="L13" s="130">
        <v>0</v>
      </c>
      <c r="M13" s="108">
        <v>0</v>
      </c>
      <c r="N13" s="109" t="s">
        <v>3</v>
      </c>
      <c r="O13" s="91"/>
      <c r="P13" s="92"/>
      <c r="Q13" s="93"/>
      <c r="R13" s="93"/>
      <c r="S13" s="94"/>
      <c r="T13" s="71" t="s">
        <v>3</v>
      </c>
      <c r="U13" s="72" t="s">
        <v>3</v>
      </c>
      <c r="V13" s="58">
        <f t="shared" si="2"/>
        <v>10000</v>
      </c>
      <c r="W13" s="10">
        <f>AH6+SUMIF($D13,#REF!,$C13)+SUMIF($I13,#REF!,$H13)+SUMIF($N13,#REF!,$M13)-SUMIF($D13,#REF!,$E13)-SUMIF($I13,#REF!,$J13)-SUMIF($D13,#REF!,$F13)-SUMIF($I13,#REF!,$K13)-SUMIF($D13,#REF!,$G13)-SUMIF($I13,#REF!,$L13)</f>
        <v>0</v>
      </c>
      <c r="X13" s="10">
        <f t="shared" si="3"/>
        <v>0</v>
      </c>
      <c r="Y13" s="10">
        <f t="shared" si="4"/>
        <v>5000</v>
      </c>
      <c r="Z13" s="39">
        <f t="shared" si="5"/>
        <v>0</v>
      </c>
      <c r="AA13" s="178">
        <v>0</v>
      </c>
      <c r="AB13" s="179">
        <v>0</v>
      </c>
      <c r="AC13" s="179">
        <v>0</v>
      </c>
      <c r="AD13" s="180">
        <v>0</v>
      </c>
      <c r="AE13" s="46">
        <f t="shared" si="6"/>
        <v>0</v>
      </c>
      <c r="AF13" s="32">
        <f t="shared" si="7"/>
        <v>10000</v>
      </c>
      <c r="AG13" s="160">
        <f t="shared" si="8"/>
        <v>10000</v>
      </c>
      <c r="AH13" s="32">
        <f t="shared" si="9"/>
        <v>0</v>
      </c>
      <c r="AI13" s="160">
        <f t="shared" si="10"/>
        <v>0</v>
      </c>
      <c r="AJ13" s="32">
        <f t="shared" si="11"/>
        <v>0</v>
      </c>
      <c r="AK13" s="160">
        <f t="shared" si="12"/>
        <v>0</v>
      </c>
      <c r="AL13" s="32">
        <f t="shared" si="13"/>
        <v>5000</v>
      </c>
      <c r="AM13" s="160">
        <f t="shared" si="14"/>
        <v>5000</v>
      </c>
      <c r="AN13" s="32">
        <f t="shared" si="15"/>
        <v>0</v>
      </c>
      <c r="AO13" s="160">
        <f t="shared" si="16"/>
        <v>0</v>
      </c>
      <c r="AP13" s="32">
        <f t="shared" si="17"/>
        <v>0</v>
      </c>
    </row>
    <row r="14" spans="1:42" s="5" customFormat="1">
      <c r="A14" s="13">
        <f t="shared" si="18"/>
        <v>40910</v>
      </c>
      <c r="B14" s="19" t="str">
        <f t="shared" si="1"/>
        <v>F</v>
      </c>
      <c r="C14" s="108">
        <v>0</v>
      </c>
      <c r="D14" s="141" t="s">
        <v>3</v>
      </c>
      <c r="E14" s="141">
        <v>0</v>
      </c>
      <c r="F14" s="141">
        <v>0</v>
      </c>
      <c r="G14" s="109">
        <v>0</v>
      </c>
      <c r="H14" s="128">
        <v>0</v>
      </c>
      <c r="I14" s="129" t="s">
        <v>3</v>
      </c>
      <c r="J14" s="129">
        <v>0</v>
      </c>
      <c r="K14" s="129"/>
      <c r="L14" s="130">
        <v>0</v>
      </c>
      <c r="M14" s="108">
        <f t="shared" ref="M14:M22" si="19">AP7</f>
        <v>0</v>
      </c>
      <c r="N14" s="109" t="s">
        <v>3</v>
      </c>
      <c r="O14" s="91"/>
      <c r="P14" s="92"/>
      <c r="Q14" s="93"/>
      <c r="R14" s="93"/>
      <c r="S14" s="94"/>
      <c r="T14" s="71" t="s">
        <v>3</v>
      </c>
      <c r="U14" s="72" t="s">
        <v>3</v>
      </c>
      <c r="V14" s="58">
        <f t="shared" si="2"/>
        <v>0</v>
      </c>
      <c r="W14" s="10">
        <f>AH7+SUMIF($D14,#REF!,$C14)+SUMIF($I14,#REF!,$H14)+SUMIF($N14,#REF!,$M14)-SUMIF($D14,#REF!,$E14)-SUMIF($I14,#REF!,$J14)-SUMIF($D14,#REF!,$F14)-SUMIF($I14,#REF!,$K14)-SUMIF($D14,#REF!,$G14)-SUMIF($I14,#REF!,$L14)</f>
        <v>0</v>
      </c>
      <c r="X14" s="10">
        <f t="shared" si="3"/>
        <v>20000</v>
      </c>
      <c r="Y14" s="10">
        <f t="shared" si="4"/>
        <v>10000</v>
      </c>
      <c r="Z14" s="39">
        <f t="shared" si="5"/>
        <v>0</v>
      </c>
      <c r="AA14" s="178">
        <v>0</v>
      </c>
      <c r="AB14" s="179">
        <v>0</v>
      </c>
      <c r="AC14" s="179">
        <v>0</v>
      </c>
      <c r="AD14" s="180">
        <v>0</v>
      </c>
      <c r="AE14" s="46">
        <f t="shared" si="6"/>
        <v>0</v>
      </c>
      <c r="AF14" s="32">
        <f t="shared" si="7"/>
        <v>0</v>
      </c>
      <c r="AG14" s="160">
        <f t="shared" si="8"/>
        <v>0</v>
      </c>
      <c r="AH14" s="32">
        <f t="shared" si="9"/>
        <v>0</v>
      </c>
      <c r="AI14" s="160">
        <f t="shared" si="10"/>
        <v>0</v>
      </c>
      <c r="AJ14" s="32">
        <f t="shared" si="11"/>
        <v>20000</v>
      </c>
      <c r="AK14" s="160">
        <f t="shared" si="12"/>
        <v>20000</v>
      </c>
      <c r="AL14" s="32">
        <f t="shared" si="13"/>
        <v>10000</v>
      </c>
      <c r="AM14" s="160">
        <f t="shared" si="14"/>
        <v>10000</v>
      </c>
      <c r="AN14" s="32">
        <f t="shared" si="15"/>
        <v>0</v>
      </c>
      <c r="AO14" s="160">
        <f t="shared" si="16"/>
        <v>0</v>
      </c>
      <c r="AP14" s="32">
        <f t="shared" si="17"/>
        <v>0</v>
      </c>
    </row>
    <row r="15" spans="1:42" s="5" customFormat="1" ht="15" thickBot="1">
      <c r="A15" s="13">
        <f t="shared" si="18"/>
        <v>40910</v>
      </c>
      <c r="B15" s="20" t="str">
        <f t="shared" si="1"/>
        <v>G</v>
      </c>
      <c r="C15" s="110">
        <v>0</v>
      </c>
      <c r="D15" s="142" t="s">
        <v>3</v>
      </c>
      <c r="E15" s="142">
        <v>0</v>
      </c>
      <c r="F15" s="142">
        <v>0</v>
      </c>
      <c r="G15" s="111">
        <v>0</v>
      </c>
      <c r="H15" s="131">
        <v>0</v>
      </c>
      <c r="I15" s="132" t="s">
        <v>3</v>
      </c>
      <c r="J15" s="132">
        <v>0</v>
      </c>
      <c r="K15" s="132">
        <v>0</v>
      </c>
      <c r="L15" s="133">
        <v>0</v>
      </c>
      <c r="M15" s="110">
        <f t="shared" si="19"/>
        <v>0</v>
      </c>
      <c r="N15" s="111" t="s">
        <v>3</v>
      </c>
      <c r="O15" s="97"/>
      <c r="P15" s="98"/>
      <c r="Q15" s="99"/>
      <c r="R15" s="99"/>
      <c r="S15" s="100"/>
      <c r="T15" s="73" t="s">
        <v>3</v>
      </c>
      <c r="U15" s="74" t="s">
        <v>3</v>
      </c>
      <c r="V15" s="59">
        <f t="shared" si="2"/>
        <v>40000</v>
      </c>
      <c r="W15" s="11">
        <f>AH8+SUMIF($D15,#REF!,$C15)+SUMIF($I15,#REF!,$H15)+SUMIF($N15,#REF!,$M15)-SUMIF($D15,#REF!,$E15)-SUMIF($I15,#REF!,$J15)-SUMIF($D15,#REF!,$F15)-SUMIF($I15,#REF!,$K15)-SUMIF($D15,#REF!,$G15)-SUMIF($I15,#REF!,$L15)</f>
        <v>50000</v>
      </c>
      <c r="X15" s="11">
        <f t="shared" si="3"/>
        <v>0</v>
      </c>
      <c r="Y15" s="11">
        <f t="shared" si="4"/>
        <v>0</v>
      </c>
      <c r="Z15" s="40">
        <f t="shared" si="5"/>
        <v>70000</v>
      </c>
      <c r="AA15" s="181">
        <v>0</v>
      </c>
      <c r="AB15" s="182">
        <v>0</v>
      </c>
      <c r="AC15" s="182">
        <v>0</v>
      </c>
      <c r="AD15" s="183">
        <v>0</v>
      </c>
      <c r="AE15" s="47">
        <f t="shared" si="6"/>
        <v>0</v>
      </c>
      <c r="AF15" s="33">
        <f t="shared" si="7"/>
        <v>40000</v>
      </c>
      <c r="AG15" s="161">
        <f t="shared" si="8"/>
        <v>40000</v>
      </c>
      <c r="AH15" s="33">
        <f t="shared" si="9"/>
        <v>50000</v>
      </c>
      <c r="AI15" s="161">
        <f t="shared" si="10"/>
        <v>50000</v>
      </c>
      <c r="AJ15" s="33">
        <f t="shared" si="11"/>
        <v>0</v>
      </c>
      <c r="AK15" s="161">
        <f t="shared" si="12"/>
        <v>0</v>
      </c>
      <c r="AL15" s="33">
        <f t="shared" si="13"/>
        <v>0</v>
      </c>
      <c r="AM15" s="161">
        <f t="shared" si="14"/>
        <v>0</v>
      </c>
      <c r="AN15" s="33">
        <f t="shared" si="15"/>
        <v>70000</v>
      </c>
      <c r="AO15" s="161">
        <f t="shared" si="16"/>
        <v>70000</v>
      </c>
      <c r="AP15" s="33">
        <f t="shared" si="17"/>
        <v>0</v>
      </c>
    </row>
    <row r="16" spans="1:42" s="5" customFormat="1" ht="15" thickTop="1">
      <c r="A16" s="16">
        <v>40911</v>
      </c>
      <c r="B16" s="134" t="str">
        <f t="shared" si="1"/>
        <v>A</v>
      </c>
      <c r="C16" s="112">
        <v>0</v>
      </c>
      <c r="D16" s="140" t="s">
        <v>3</v>
      </c>
      <c r="E16" s="140">
        <v>0</v>
      </c>
      <c r="F16" s="140">
        <v>0</v>
      </c>
      <c r="G16" s="113">
        <v>0</v>
      </c>
      <c r="H16" s="125">
        <v>0</v>
      </c>
      <c r="I16" s="126" t="s">
        <v>3</v>
      </c>
      <c r="J16" s="126">
        <v>0</v>
      </c>
      <c r="K16" s="126">
        <v>0</v>
      </c>
      <c r="L16" s="127">
        <v>0</v>
      </c>
      <c r="M16" s="112">
        <f t="shared" si="19"/>
        <v>0</v>
      </c>
      <c r="N16" s="113" t="s">
        <v>3</v>
      </c>
      <c r="O16" s="114"/>
      <c r="P16" s="115"/>
      <c r="Q16" s="89"/>
      <c r="R16" s="89"/>
      <c r="S16" s="90"/>
      <c r="T16" s="69" t="s">
        <v>3</v>
      </c>
      <c r="U16" s="70" t="s">
        <v>3</v>
      </c>
      <c r="V16" s="57">
        <f t="shared" si="2"/>
        <v>90000</v>
      </c>
      <c r="W16" s="9">
        <f>AH9+SUMIF($D16,AH$1,$C16)+SUMIF($I16,AH$1,$H16)+SUMIF($N16,AH$1,$M16)-SUMIF($D16,AH$1,$E16)-SUMIF($I16,AH$1,$J16)-SUMIF($D16,AH$1,$F16)-SUMIF($I16,AH$1,$K16)-SUMIF($D16,AH$1,$G16)-SUMIF($I16,AH$1,$L16)</f>
        <v>70000</v>
      </c>
      <c r="X16" s="9">
        <f t="shared" si="3"/>
        <v>0</v>
      </c>
      <c r="Y16" s="9">
        <f t="shared" si="4"/>
        <v>80000</v>
      </c>
      <c r="Z16" s="50">
        <f t="shared" si="5"/>
        <v>10000</v>
      </c>
      <c r="AA16" s="184">
        <v>0</v>
      </c>
      <c r="AB16" s="185">
        <v>0</v>
      </c>
      <c r="AC16" s="185">
        <v>0</v>
      </c>
      <c r="AD16" s="186">
        <v>0</v>
      </c>
      <c r="AE16" s="51">
        <f t="shared" ref="AE16:AE22" si="20">SUM(AA16:AD16)</f>
        <v>0</v>
      </c>
      <c r="AF16" s="52">
        <f t="shared" si="7"/>
        <v>90000</v>
      </c>
      <c r="AG16" s="159">
        <f t="shared" ref="AG16:AG22" si="21">IF(AF16&lt;0,0,AF16)</f>
        <v>90000</v>
      </c>
      <c r="AH16" s="31">
        <f t="shared" si="9"/>
        <v>70000</v>
      </c>
      <c r="AI16" s="159">
        <f t="shared" ref="AI16:AI22" si="22">IF(AH16&lt;0,0,AH16)</f>
        <v>70000</v>
      </c>
      <c r="AJ16" s="31">
        <f t="shared" si="11"/>
        <v>0</v>
      </c>
      <c r="AK16" s="159">
        <f t="shared" ref="AK16:AK22" si="23">IF(AJ16&lt;0,0,AJ16)</f>
        <v>0</v>
      </c>
      <c r="AL16" s="31">
        <f t="shared" si="13"/>
        <v>80000</v>
      </c>
      <c r="AM16" s="159">
        <f t="shared" ref="AM16:AM22" si="24">IF(AL16&lt;0,0,AL16)</f>
        <v>80000</v>
      </c>
      <c r="AN16" s="31">
        <f t="shared" si="15"/>
        <v>10000</v>
      </c>
      <c r="AO16" s="159">
        <f t="shared" ref="AO16:AO22" si="25">IF(AN16&lt;0,0,AN16)</f>
        <v>10000</v>
      </c>
      <c r="AP16" s="31">
        <f t="shared" ref="AP16:AP22" si="26">AD16</f>
        <v>0</v>
      </c>
    </row>
    <row r="17" spans="1:42" s="5" customFormat="1">
      <c r="A17" s="13">
        <f>A$16</f>
        <v>40911</v>
      </c>
      <c r="B17" s="19" t="str">
        <f t="shared" si="1"/>
        <v>B</v>
      </c>
      <c r="C17" s="108">
        <v>0</v>
      </c>
      <c r="D17" s="141" t="s">
        <v>3</v>
      </c>
      <c r="E17" s="141">
        <v>0</v>
      </c>
      <c r="F17" s="141">
        <v>0</v>
      </c>
      <c r="G17" s="109">
        <v>0</v>
      </c>
      <c r="H17" s="128">
        <v>0</v>
      </c>
      <c r="I17" s="129" t="s">
        <v>3</v>
      </c>
      <c r="J17" s="129">
        <v>0</v>
      </c>
      <c r="K17" s="129">
        <v>0</v>
      </c>
      <c r="L17" s="130">
        <v>0</v>
      </c>
      <c r="M17" s="108">
        <f t="shared" si="19"/>
        <v>0</v>
      </c>
      <c r="N17" s="109" t="s">
        <v>3</v>
      </c>
      <c r="O17" s="91"/>
      <c r="P17" s="92"/>
      <c r="Q17" s="93"/>
      <c r="R17" s="93"/>
      <c r="S17" s="94"/>
      <c r="T17" s="71" t="s">
        <v>3</v>
      </c>
      <c r="U17" s="72" t="s">
        <v>3</v>
      </c>
      <c r="V17" s="58">
        <f t="shared" si="2"/>
        <v>70000</v>
      </c>
      <c r="W17" s="10">
        <f>AH10+SUMIF($D17,#REF!,$C17)+SUMIF($I17,#REF!,$H17)+SUMIF($N17,#REF!,$M17)-SUMIF($D17,#REF!,$E17)-SUMIF($I17,#REF!,$J17)-SUMIF($D17,#REF!,$F17)-SUMIF($I17,#REF!,$K17)-SUMIF($D17,#REF!,$G17)-SUMIF($I17,#REF!,$L17)</f>
        <v>0</v>
      </c>
      <c r="X17" s="10">
        <f t="shared" si="3"/>
        <v>0</v>
      </c>
      <c r="Y17" s="10">
        <f t="shared" si="4"/>
        <v>0</v>
      </c>
      <c r="Z17" s="39">
        <f t="shared" si="5"/>
        <v>0</v>
      </c>
      <c r="AA17" s="178">
        <v>0</v>
      </c>
      <c r="AB17" s="179">
        <v>0</v>
      </c>
      <c r="AC17" s="179">
        <v>0</v>
      </c>
      <c r="AD17" s="180">
        <v>0</v>
      </c>
      <c r="AE17" s="46">
        <f t="shared" si="20"/>
        <v>0</v>
      </c>
      <c r="AF17" s="32">
        <f t="shared" si="7"/>
        <v>70000</v>
      </c>
      <c r="AG17" s="160">
        <f t="shared" si="21"/>
        <v>70000</v>
      </c>
      <c r="AH17" s="32">
        <f t="shared" si="9"/>
        <v>0</v>
      </c>
      <c r="AI17" s="160">
        <f t="shared" si="22"/>
        <v>0</v>
      </c>
      <c r="AJ17" s="32">
        <f t="shared" si="11"/>
        <v>0</v>
      </c>
      <c r="AK17" s="160">
        <f t="shared" si="23"/>
        <v>0</v>
      </c>
      <c r="AL17" s="32">
        <f t="shared" si="13"/>
        <v>0</v>
      </c>
      <c r="AM17" s="160">
        <f t="shared" si="24"/>
        <v>0</v>
      </c>
      <c r="AN17" s="32">
        <f t="shared" si="15"/>
        <v>0</v>
      </c>
      <c r="AO17" s="160">
        <f t="shared" si="25"/>
        <v>0</v>
      </c>
      <c r="AP17" s="32">
        <f t="shared" si="26"/>
        <v>0</v>
      </c>
    </row>
    <row r="18" spans="1:42" s="5" customFormat="1">
      <c r="A18" s="13">
        <f t="shared" ref="A18:A22" si="27">A$16</f>
        <v>40911</v>
      </c>
      <c r="B18" s="19" t="str">
        <f t="shared" si="1"/>
        <v>C</v>
      </c>
      <c r="C18" s="108">
        <v>0</v>
      </c>
      <c r="D18" s="141" t="s">
        <v>3</v>
      </c>
      <c r="E18" s="141">
        <v>0</v>
      </c>
      <c r="F18" s="141">
        <v>0</v>
      </c>
      <c r="G18" s="109">
        <v>0</v>
      </c>
      <c r="H18" s="128">
        <v>0</v>
      </c>
      <c r="I18" s="129" t="s">
        <v>3</v>
      </c>
      <c r="J18" s="129">
        <v>0</v>
      </c>
      <c r="K18" s="129">
        <v>0</v>
      </c>
      <c r="L18" s="130">
        <v>0</v>
      </c>
      <c r="M18" s="108">
        <f t="shared" si="19"/>
        <v>0</v>
      </c>
      <c r="N18" s="109" t="s">
        <v>3</v>
      </c>
      <c r="O18" s="91"/>
      <c r="P18" s="92"/>
      <c r="Q18" s="93"/>
      <c r="R18" s="93"/>
      <c r="S18" s="94"/>
      <c r="T18" s="71" t="s">
        <v>3</v>
      </c>
      <c r="U18" s="72" t="s">
        <v>3</v>
      </c>
      <c r="V18" s="58">
        <f t="shared" si="2"/>
        <v>0</v>
      </c>
      <c r="W18" s="10">
        <f>AH11+SUMIF($D18,#REF!,$C18)+SUMIF($I18,#REF!,$H18)+SUMIF($N18,#REF!,$M18)-SUMIF($D18,#REF!,$E18)-SUMIF($I18,#REF!,$J18)-SUMIF($D18,#REF!,$F18)-SUMIF($I18,#REF!,$K18)-SUMIF($D18,#REF!,$G18)-SUMIF($I18,#REF!,$L18)</f>
        <v>5000</v>
      </c>
      <c r="X18" s="10">
        <f t="shared" si="3"/>
        <v>80000</v>
      </c>
      <c r="Y18" s="10">
        <f t="shared" si="4"/>
        <v>0</v>
      </c>
      <c r="Z18" s="39">
        <f t="shared" si="5"/>
        <v>0</v>
      </c>
      <c r="AA18" s="178">
        <v>0</v>
      </c>
      <c r="AB18" s="179">
        <v>0</v>
      </c>
      <c r="AC18" s="179">
        <v>0</v>
      </c>
      <c r="AD18" s="180">
        <v>0</v>
      </c>
      <c r="AE18" s="46">
        <f t="shared" si="20"/>
        <v>0</v>
      </c>
      <c r="AF18" s="32">
        <f t="shared" si="7"/>
        <v>0</v>
      </c>
      <c r="AG18" s="160">
        <f t="shared" si="21"/>
        <v>0</v>
      </c>
      <c r="AH18" s="32">
        <f t="shared" si="9"/>
        <v>5000</v>
      </c>
      <c r="AI18" s="160">
        <f t="shared" si="22"/>
        <v>5000</v>
      </c>
      <c r="AJ18" s="32">
        <f t="shared" si="11"/>
        <v>80000</v>
      </c>
      <c r="AK18" s="160">
        <f t="shared" si="23"/>
        <v>80000</v>
      </c>
      <c r="AL18" s="32">
        <f t="shared" si="13"/>
        <v>0</v>
      </c>
      <c r="AM18" s="160">
        <f t="shared" si="24"/>
        <v>0</v>
      </c>
      <c r="AN18" s="32">
        <f t="shared" si="15"/>
        <v>0</v>
      </c>
      <c r="AO18" s="160">
        <f t="shared" si="25"/>
        <v>0</v>
      </c>
      <c r="AP18" s="32">
        <f t="shared" si="26"/>
        <v>0</v>
      </c>
    </row>
    <row r="19" spans="1:42" s="5" customFormat="1">
      <c r="A19" s="13">
        <f t="shared" si="27"/>
        <v>40911</v>
      </c>
      <c r="B19" s="19" t="str">
        <f t="shared" si="1"/>
        <v>D</v>
      </c>
      <c r="C19" s="108">
        <v>0</v>
      </c>
      <c r="D19" s="141" t="s">
        <v>3</v>
      </c>
      <c r="E19" s="141">
        <v>0</v>
      </c>
      <c r="F19" s="141">
        <v>0</v>
      </c>
      <c r="G19" s="109">
        <v>0</v>
      </c>
      <c r="H19" s="128">
        <v>0</v>
      </c>
      <c r="I19" s="129" t="s">
        <v>3</v>
      </c>
      <c r="J19" s="129">
        <v>0</v>
      </c>
      <c r="K19" s="129">
        <v>0</v>
      </c>
      <c r="L19" s="130">
        <v>0</v>
      </c>
      <c r="M19" s="108">
        <f t="shared" si="19"/>
        <v>0</v>
      </c>
      <c r="N19" s="109" t="s">
        <v>3</v>
      </c>
      <c r="O19" s="95"/>
      <c r="P19" s="96"/>
      <c r="Q19" s="93"/>
      <c r="R19" s="93"/>
      <c r="S19" s="94"/>
      <c r="T19" s="71" t="s">
        <v>3</v>
      </c>
      <c r="U19" s="72" t="s">
        <v>3</v>
      </c>
      <c r="V19" s="58">
        <f t="shared" si="2"/>
        <v>0</v>
      </c>
      <c r="W19" s="10">
        <f>AH12+SUMIF($D19,#REF!,$C19)+SUMIF($I19,#REF!,$H19)+SUMIF($N19,#REF!,$M19)-SUMIF($D19,#REF!,$E19)-SUMIF($I19,#REF!,$J19)-SUMIF($D19,#REF!,$F19)-SUMIF($I19,#REF!,$K19)-SUMIF($D19,#REF!,$G19)-SUMIF($I19,#REF!,$L19)</f>
        <v>10000</v>
      </c>
      <c r="X19" s="10">
        <f t="shared" si="3"/>
        <v>0</v>
      </c>
      <c r="Y19" s="10">
        <f t="shared" si="4"/>
        <v>0</v>
      </c>
      <c r="Z19" s="39">
        <f t="shared" si="5"/>
        <v>0</v>
      </c>
      <c r="AA19" s="178">
        <v>0</v>
      </c>
      <c r="AB19" s="179">
        <v>0</v>
      </c>
      <c r="AC19" s="179">
        <v>0</v>
      </c>
      <c r="AD19" s="180">
        <v>0</v>
      </c>
      <c r="AE19" s="46">
        <f t="shared" si="20"/>
        <v>0</v>
      </c>
      <c r="AF19" s="32">
        <f t="shared" si="7"/>
        <v>0</v>
      </c>
      <c r="AG19" s="160">
        <f t="shared" si="21"/>
        <v>0</v>
      </c>
      <c r="AH19" s="32">
        <f t="shared" si="9"/>
        <v>10000</v>
      </c>
      <c r="AI19" s="160">
        <f t="shared" si="22"/>
        <v>10000</v>
      </c>
      <c r="AJ19" s="32">
        <f t="shared" si="11"/>
        <v>0</v>
      </c>
      <c r="AK19" s="160">
        <f t="shared" si="23"/>
        <v>0</v>
      </c>
      <c r="AL19" s="32">
        <f t="shared" si="13"/>
        <v>0</v>
      </c>
      <c r="AM19" s="160">
        <f t="shared" si="24"/>
        <v>0</v>
      </c>
      <c r="AN19" s="32">
        <f t="shared" si="15"/>
        <v>0</v>
      </c>
      <c r="AO19" s="160">
        <f t="shared" si="25"/>
        <v>0</v>
      </c>
      <c r="AP19" s="32">
        <f t="shared" si="26"/>
        <v>0</v>
      </c>
    </row>
    <row r="20" spans="1:42" s="5" customFormat="1">
      <c r="A20" s="13">
        <f t="shared" si="27"/>
        <v>40911</v>
      </c>
      <c r="B20" s="19" t="str">
        <f t="shared" si="1"/>
        <v>E</v>
      </c>
      <c r="C20" s="108">
        <v>0</v>
      </c>
      <c r="D20" s="141" t="s">
        <v>3</v>
      </c>
      <c r="E20" s="141">
        <v>0</v>
      </c>
      <c r="F20" s="141">
        <v>0</v>
      </c>
      <c r="G20" s="109">
        <v>0</v>
      </c>
      <c r="H20" s="128">
        <v>0</v>
      </c>
      <c r="I20" s="129" t="s">
        <v>3</v>
      </c>
      <c r="J20" s="129">
        <v>0</v>
      </c>
      <c r="K20" s="129">
        <v>0</v>
      </c>
      <c r="L20" s="130">
        <v>0</v>
      </c>
      <c r="M20" s="108">
        <f t="shared" si="19"/>
        <v>0</v>
      </c>
      <c r="N20" s="109" t="s">
        <v>3</v>
      </c>
      <c r="O20" s="91"/>
      <c r="P20" s="92"/>
      <c r="Q20" s="93"/>
      <c r="R20" s="93"/>
      <c r="S20" s="94"/>
      <c r="T20" s="71" t="s">
        <v>3</v>
      </c>
      <c r="U20" s="72" t="s">
        <v>3</v>
      </c>
      <c r="V20" s="58">
        <f t="shared" si="2"/>
        <v>10000</v>
      </c>
      <c r="W20" s="10">
        <f>AH13+SUMIF($D20,#REF!,$C20)+SUMIF($I20,#REF!,$H20)+SUMIF($N20,#REF!,$M20)-SUMIF($D20,#REF!,$E20)-SUMIF($I20,#REF!,$J20)-SUMIF($D20,#REF!,$F20)-SUMIF($I20,#REF!,$K20)-SUMIF($D20,#REF!,$G20)-SUMIF($I20,#REF!,$L20)</f>
        <v>0</v>
      </c>
      <c r="X20" s="10">
        <f t="shared" si="3"/>
        <v>0</v>
      </c>
      <c r="Y20" s="10">
        <f t="shared" si="4"/>
        <v>5000</v>
      </c>
      <c r="Z20" s="39">
        <f t="shared" si="5"/>
        <v>0</v>
      </c>
      <c r="AA20" s="178">
        <v>0</v>
      </c>
      <c r="AB20" s="179">
        <v>0</v>
      </c>
      <c r="AC20" s="179">
        <v>0</v>
      </c>
      <c r="AD20" s="180">
        <v>0</v>
      </c>
      <c r="AE20" s="46">
        <f t="shared" si="20"/>
        <v>0</v>
      </c>
      <c r="AF20" s="32">
        <f t="shared" si="7"/>
        <v>10000</v>
      </c>
      <c r="AG20" s="160">
        <f t="shared" si="21"/>
        <v>10000</v>
      </c>
      <c r="AH20" s="32">
        <f t="shared" si="9"/>
        <v>0</v>
      </c>
      <c r="AI20" s="160">
        <f t="shared" si="22"/>
        <v>0</v>
      </c>
      <c r="AJ20" s="32">
        <f t="shared" si="11"/>
        <v>0</v>
      </c>
      <c r="AK20" s="160">
        <f t="shared" si="23"/>
        <v>0</v>
      </c>
      <c r="AL20" s="32">
        <f t="shared" si="13"/>
        <v>5000</v>
      </c>
      <c r="AM20" s="160">
        <f t="shared" si="24"/>
        <v>5000</v>
      </c>
      <c r="AN20" s="32">
        <f t="shared" si="15"/>
        <v>0</v>
      </c>
      <c r="AO20" s="160">
        <f t="shared" si="25"/>
        <v>0</v>
      </c>
      <c r="AP20" s="32">
        <f t="shared" si="26"/>
        <v>0</v>
      </c>
    </row>
    <row r="21" spans="1:42" s="5" customFormat="1">
      <c r="A21" s="13">
        <f t="shared" si="27"/>
        <v>40911</v>
      </c>
      <c r="B21" s="19" t="str">
        <f t="shared" si="1"/>
        <v>F</v>
      </c>
      <c r="C21" s="108">
        <v>0</v>
      </c>
      <c r="D21" s="141" t="s">
        <v>3</v>
      </c>
      <c r="E21" s="141">
        <v>0</v>
      </c>
      <c r="F21" s="141">
        <v>0</v>
      </c>
      <c r="G21" s="109">
        <v>0</v>
      </c>
      <c r="H21" s="128">
        <v>0</v>
      </c>
      <c r="I21" s="129" t="s">
        <v>3</v>
      </c>
      <c r="J21" s="129">
        <v>0</v>
      </c>
      <c r="K21" s="129"/>
      <c r="L21" s="130">
        <v>0</v>
      </c>
      <c r="M21" s="108">
        <f t="shared" si="19"/>
        <v>0</v>
      </c>
      <c r="N21" s="109" t="s">
        <v>3</v>
      </c>
      <c r="O21" s="91"/>
      <c r="P21" s="92"/>
      <c r="Q21" s="93"/>
      <c r="R21" s="93"/>
      <c r="S21" s="94"/>
      <c r="T21" s="71" t="s">
        <v>3</v>
      </c>
      <c r="U21" s="72" t="s">
        <v>3</v>
      </c>
      <c r="V21" s="58">
        <f t="shared" si="2"/>
        <v>0</v>
      </c>
      <c r="W21" s="10">
        <f>AH14+SUMIF($D21,#REF!,$C21)+SUMIF($I21,#REF!,$H21)+SUMIF($N21,#REF!,$M21)-SUMIF($D21,#REF!,$E21)-SUMIF($I21,#REF!,$J21)-SUMIF($D21,#REF!,$F21)-SUMIF($I21,#REF!,$K21)-SUMIF($D21,#REF!,$G21)-SUMIF($I21,#REF!,$L21)</f>
        <v>0</v>
      </c>
      <c r="X21" s="10">
        <f t="shared" si="3"/>
        <v>20000</v>
      </c>
      <c r="Y21" s="10">
        <f t="shared" si="4"/>
        <v>10000</v>
      </c>
      <c r="Z21" s="39">
        <f t="shared" si="5"/>
        <v>0</v>
      </c>
      <c r="AA21" s="178">
        <v>0</v>
      </c>
      <c r="AB21" s="179">
        <v>0</v>
      </c>
      <c r="AC21" s="179">
        <v>0</v>
      </c>
      <c r="AD21" s="180">
        <v>0</v>
      </c>
      <c r="AE21" s="46">
        <f t="shared" si="20"/>
        <v>0</v>
      </c>
      <c r="AF21" s="32">
        <f t="shared" si="7"/>
        <v>0</v>
      </c>
      <c r="AG21" s="160">
        <f t="shared" si="21"/>
        <v>0</v>
      </c>
      <c r="AH21" s="32">
        <f t="shared" si="9"/>
        <v>0</v>
      </c>
      <c r="AI21" s="160">
        <f t="shared" si="22"/>
        <v>0</v>
      </c>
      <c r="AJ21" s="32">
        <f t="shared" si="11"/>
        <v>20000</v>
      </c>
      <c r="AK21" s="160">
        <f t="shared" si="23"/>
        <v>20000</v>
      </c>
      <c r="AL21" s="32">
        <f t="shared" si="13"/>
        <v>10000</v>
      </c>
      <c r="AM21" s="160">
        <f t="shared" si="24"/>
        <v>10000</v>
      </c>
      <c r="AN21" s="32">
        <f t="shared" si="15"/>
        <v>0</v>
      </c>
      <c r="AO21" s="160">
        <f t="shared" si="25"/>
        <v>0</v>
      </c>
      <c r="AP21" s="32">
        <f t="shared" si="26"/>
        <v>0</v>
      </c>
    </row>
    <row r="22" spans="1:42" s="5" customFormat="1">
      <c r="A22" s="13">
        <f t="shared" si="27"/>
        <v>40911</v>
      </c>
      <c r="B22" s="21" t="str">
        <f t="shared" si="1"/>
        <v>G</v>
      </c>
      <c r="C22" s="143">
        <v>0</v>
      </c>
      <c r="D22" s="144" t="s">
        <v>3</v>
      </c>
      <c r="E22" s="144">
        <v>0</v>
      </c>
      <c r="F22" s="144">
        <v>0</v>
      </c>
      <c r="G22" s="145">
        <v>0</v>
      </c>
      <c r="H22" s="146">
        <v>0</v>
      </c>
      <c r="I22" s="147" t="s">
        <v>3</v>
      </c>
      <c r="J22" s="147">
        <v>0</v>
      </c>
      <c r="K22" s="147">
        <v>0</v>
      </c>
      <c r="L22" s="148">
        <v>0</v>
      </c>
      <c r="M22" s="143">
        <f t="shared" si="19"/>
        <v>0</v>
      </c>
      <c r="N22" s="145" t="s">
        <v>3</v>
      </c>
      <c r="O22" s="149"/>
      <c r="P22" s="150"/>
      <c r="Q22" s="151"/>
      <c r="R22" s="151"/>
      <c r="S22" s="152"/>
      <c r="T22" s="75" t="s">
        <v>3</v>
      </c>
      <c r="U22" s="76" t="s">
        <v>3</v>
      </c>
      <c r="V22" s="60">
        <f t="shared" si="2"/>
        <v>40000</v>
      </c>
      <c r="W22" s="12">
        <f>AH15+SUMIF($D22,#REF!,$C22)+SUMIF($I22,#REF!,$H22)+SUMIF($N22,#REF!,$M22)-SUMIF($D22,#REF!,$E22)-SUMIF($I22,#REF!,$J22)-SUMIF($D22,#REF!,$F22)-SUMIF($I22,#REF!,$K22)-SUMIF($D22,#REF!,$G22)-SUMIF($I22,#REF!,$L22)</f>
        <v>50000</v>
      </c>
      <c r="X22" s="12">
        <f t="shared" si="3"/>
        <v>0</v>
      </c>
      <c r="Y22" s="12">
        <f t="shared" si="4"/>
        <v>0</v>
      </c>
      <c r="Z22" s="41">
        <f t="shared" si="5"/>
        <v>70000</v>
      </c>
      <c r="AA22" s="187">
        <v>0</v>
      </c>
      <c r="AB22" s="188">
        <v>0</v>
      </c>
      <c r="AC22" s="188">
        <v>0</v>
      </c>
      <c r="AD22" s="189">
        <v>0</v>
      </c>
      <c r="AE22" s="48">
        <f t="shared" si="20"/>
        <v>0</v>
      </c>
      <c r="AF22" s="153">
        <f t="shared" si="7"/>
        <v>40000</v>
      </c>
      <c r="AG22" s="162">
        <f t="shared" si="21"/>
        <v>40000</v>
      </c>
      <c r="AH22" s="153">
        <f t="shared" si="9"/>
        <v>50000</v>
      </c>
      <c r="AI22" s="162">
        <f t="shared" si="22"/>
        <v>50000</v>
      </c>
      <c r="AJ22" s="153">
        <f t="shared" si="11"/>
        <v>0</v>
      </c>
      <c r="AK22" s="162">
        <f t="shared" si="23"/>
        <v>0</v>
      </c>
      <c r="AL22" s="153">
        <f t="shared" si="13"/>
        <v>0</v>
      </c>
      <c r="AM22" s="162">
        <f t="shared" si="24"/>
        <v>0</v>
      </c>
      <c r="AN22" s="153">
        <f t="shared" si="15"/>
        <v>70000</v>
      </c>
      <c r="AO22" s="162">
        <f t="shared" si="25"/>
        <v>70000</v>
      </c>
      <c r="AP22" s="153">
        <f t="shared" si="26"/>
        <v>0</v>
      </c>
    </row>
    <row r="23" spans="1:42">
      <c r="AA23" s="3"/>
      <c r="AB23" s="3"/>
    </row>
    <row r="24" spans="1:42">
      <c r="AA24" s="3"/>
      <c r="AB24" s="3"/>
    </row>
  </sheetData>
  <sortState ref="A5:AP28">
    <sortCondition ref="A10"/>
  </sortState>
  <phoneticPr fontId="6" type="noConversion"/>
  <conditionalFormatting sqref="B9:B22 B1">
    <cfRule type="cellIs" dxfId="47" priority="38" stopIfTrue="1" operator="lessThanOrEqual">
      <formula>NOW()</formula>
    </cfRule>
  </conditionalFormatting>
  <conditionalFormatting sqref="B2:B8">
    <cfRule type="cellIs" dxfId="46" priority="39" stopIfTrue="1" operator="lessThanOrEqual">
      <formula>NOW()</formula>
    </cfRule>
  </conditionalFormatting>
  <dataValidations count="1">
    <dataValidation type="list" allowBlank="1" showInputMessage="1" showErrorMessage="1" sqref="N9:N22 D9:D22 I9:I22 T9:U22">
      <formula1>Choix_Silo</formula1>
    </dataValidation>
  </dataValidations>
  <pageMargins left="0.70000000000000007" right="0.70000000000000007" top="0.75000000000000011" bottom="0.75000000000000011" header="0.30000000000000004" footer="0.30000000000000004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B1" sqref="B1:XFD1048576"/>
    </sheetView>
  </sheetViews>
  <sheetFormatPr baseColWidth="10" defaultColWidth="8.83203125" defaultRowHeight="14" x14ac:dyDescent="0"/>
  <cols>
    <col min="1" max="1" width="12" bestFit="1" customWidth="1"/>
  </cols>
  <sheetData>
    <row r="1" spans="1:1">
      <c r="A1" t="s">
        <v>3</v>
      </c>
    </row>
    <row r="2" spans="1:1">
      <c r="A2" t="s">
        <v>4</v>
      </c>
    </row>
    <row r="3" spans="1:1">
      <c r="A3" t="s">
        <v>5</v>
      </c>
    </row>
    <row r="4" spans="1:1">
      <c r="A4" t="s">
        <v>6</v>
      </c>
    </row>
    <row r="5" spans="1:1">
      <c r="A5" t="s">
        <v>1</v>
      </c>
    </row>
    <row r="6" spans="1:1">
      <c r="A6" t="s">
        <v>2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paramêtres</vt:lpstr>
    </vt:vector>
  </TitlesOfParts>
  <Company>Orangina Schweppes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CLEPX003</dc:creator>
  <cp:lastModifiedBy>Sébastien</cp:lastModifiedBy>
  <cp:lastPrinted>2012-11-19T15:00:26Z</cp:lastPrinted>
  <dcterms:created xsi:type="dcterms:W3CDTF">2012-06-19T08:13:00Z</dcterms:created>
  <dcterms:modified xsi:type="dcterms:W3CDTF">2012-11-28T21:56:12Z</dcterms:modified>
</cp:coreProperties>
</file>