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90" yWindow="180" windowWidth="11010" windowHeight="11280" activeTab="1"/>
  </bookViews>
  <sheets>
    <sheet name="TeamOverview" sheetId="1" r:id="rId1"/>
    <sheet name="Group A" sheetId="2" r:id="rId2"/>
    <sheet name="Group B" sheetId="3" r:id="rId3"/>
    <sheet name="Group C" sheetId="4" r:id="rId4"/>
    <sheet name="Play off" sheetId="5" r:id="rId5"/>
    <sheet name="Play down" sheetId="6" r:id="rId6"/>
    <sheet name="Field occupation" sheetId="7" r:id="rId7"/>
  </sheets>
  <calcPr calcId="145621"/>
</workbook>
</file>

<file path=xl/calcChain.xml><?xml version="1.0" encoding="utf-8"?>
<calcChain xmlns="http://schemas.openxmlformats.org/spreadsheetml/2006/main">
  <c r="S10" i="2" l="1"/>
  <c r="T9" i="2"/>
  <c r="O17" i="2" s="1"/>
  <c r="T13" i="2"/>
  <c r="O10" i="4" l="1"/>
  <c r="C11" i="4" s="1"/>
  <c r="O11" i="4"/>
  <c r="C13" i="4" s="1"/>
  <c r="O12" i="4"/>
  <c r="F11" i="4" s="1"/>
  <c r="O13" i="4"/>
  <c r="F19" i="4" s="1"/>
  <c r="O14" i="4"/>
  <c r="F21" i="4" s="1"/>
  <c r="O9" i="4"/>
  <c r="C19" i="4" s="1"/>
  <c r="H22" i="4"/>
  <c r="E22" i="4"/>
  <c r="H21" i="4"/>
  <c r="E21" i="4"/>
  <c r="H20" i="4"/>
  <c r="E20" i="4"/>
  <c r="H19" i="4"/>
  <c r="E19" i="4"/>
  <c r="H18" i="4"/>
  <c r="E18" i="4"/>
  <c r="H17" i="4"/>
  <c r="E17" i="4"/>
  <c r="H16" i="4"/>
  <c r="E16" i="4"/>
  <c r="H15" i="4"/>
  <c r="E15" i="4"/>
  <c r="I21" i="4"/>
  <c r="H14" i="4"/>
  <c r="E14" i="4"/>
  <c r="H13" i="4"/>
  <c r="E13" i="4"/>
  <c r="H12" i="4"/>
  <c r="E12" i="4"/>
  <c r="I22" i="4"/>
  <c r="H11" i="4"/>
  <c r="E11" i="4"/>
  <c r="H10" i="4"/>
  <c r="E10" i="4"/>
  <c r="H9" i="4"/>
  <c r="E9" i="4"/>
  <c r="H8" i="4"/>
  <c r="E8" i="4"/>
  <c r="O10" i="3"/>
  <c r="F22" i="3" s="1"/>
  <c r="O11" i="3"/>
  <c r="F18" i="3" s="1"/>
  <c r="O12" i="3"/>
  <c r="F20" i="3" s="1"/>
  <c r="O13" i="3"/>
  <c r="F19" i="3" s="1"/>
  <c r="O14" i="3"/>
  <c r="F14" i="3" s="1"/>
  <c r="O9" i="3"/>
  <c r="C22" i="3" s="1"/>
  <c r="O9" i="2"/>
  <c r="U9" i="2" s="1"/>
  <c r="O10" i="2"/>
  <c r="C18" i="2" s="1"/>
  <c r="O11" i="2"/>
  <c r="C20" i="2" s="1"/>
  <c r="O12" i="2"/>
  <c r="F20" i="2" s="1"/>
  <c r="O13" i="2"/>
  <c r="C21" i="2" s="1"/>
  <c r="O14" i="2"/>
  <c r="F21" i="2" s="1"/>
  <c r="H22" i="3"/>
  <c r="E22" i="3"/>
  <c r="H21" i="3"/>
  <c r="E21" i="3"/>
  <c r="H20" i="3"/>
  <c r="E20" i="3"/>
  <c r="H19" i="3"/>
  <c r="E19" i="3"/>
  <c r="H18" i="3"/>
  <c r="E18" i="3"/>
  <c r="H17" i="3"/>
  <c r="E17" i="3"/>
  <c r="H16" i="3"/>
  <c r="E16" i="3"/>
  <c r="H15" i="3"/>
  <c r="E15" i="3"/>
  <c r="I21" i="3"/>
  <c r="H14" i="3"/>
  <c r="E14" i="3"/>
  <c r="H13" i="3"/>
  <c r="E13" i="3"/>
  <c r="H12" i="3"/>
  <c r="E12" i="3"/>
  <c r="I22" i="3"/>
  <c r="H11" i="3"/>
  <c r="E11" i="3"/>
  <c r="H10" i="3"/>
  <c r="E10" i="3"/>
  <c r="H9" i="3"/>
  <c r="E9" i="3"/>
  <c r="I8" i="3"/>
  <c r="H8" i="3"/>
  <c r="E8" i="3"/>
  <c r="U10" i="2"/>
  <c r="U12" i="2"/>
  <c r="U14" i="2"/>
  <c r="H22" i="2"/>
  <c r="F22" i="2"/>
  <c r="C22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8" i="2"/>
  <c r="I8" i="4" l="1"/>
  <c r="F18" i="2"/>
  <c r="F19" i="2"/>
  <c r="K19" i="2" s="1"/>
  <c r="C9" i="3"/>
  <c r="C11" i="3"/>
  <c r="J11" i="3" s="1"/>
  <c r="C13" i="3"/>
  <c r="C15" i="3"/>
  <c r="J15" i="3" s="1"/>
  <c r="C17" i="3"/>
  <c r="C19" i="3"/>
  <c r="J19" i="3" s="1"/>
  <c r="C21" i="3"/>
  <c r="C8" i="4"/>
  <c r="J8" i="4" s="1"/>
  <c r="C10" i="4"/>
  <c r="C12" i="4"/>
  <c r="K12" i="4" s="1"/>
  <c r="C14" i="4"/>
  <c r="C16" i="4"/>
  <c r="J16" i="4" s="1"/>
  <c r="C18" i="4"/>
  <c r="C20" i="4"/>
  <c r="J20" i="4" s="1"/>
  <c r="C22" i="4"/>
  <c r="F9" i="3"/>
  <c r="K9" i="3" s="1"/>
  <c r="F11" i="3"/>
  <c r="F13" i="3"/>
  <c r="J13" i="3" s="1"/>
  <c r="F15" i="3"/>
  <c r="F17" i="3"/>
  <c r="K17" i="3" s="1"/>
  <c r="F21" i="3"/>
  <c r="F8" i="4"/>
  <c r="K8" i="4" s="1"/>
  <c r="F10" i="4"/>
  <c r="F12" i="4"/>
  <c r="J12" i="4" s="1"/>
  <c r="F14" i="4"/>
  <c r="F16" i="4"/>
  <c r="K16" i="4" s="1"/>
  <c r="F18" i="4"/>
  <c r="F20" i="4"/>
  <c r="K20" i="4" s="1"/>
  <c r="F22" i="4"/>
  <c r="K21" i="2"/>
  <c r="U13" i="2"/>
  <c r="U11" i="2"/>
  <c r="C19" i="2"/>
  <c r="C8" i="3"/>
  <c r="J8" i="3" s="1"/>
  <c r="C10" i="3"/>
  <c r="C12" i="3"/>
  <c r="K12" i="3" s="1"/>
  <c r="C14" i="3"/>
  <c r="C16" i="3"/>
  <c r="J16" i="3" s="1"/>
  <c r="C18" i="3"/>
  <c r="C20" i="3"/>
  <c r="J20" i="3" s="1"/>
  <c r="C9" i="4"/>
  <c r="C15" i="4"/>
  <c r="J15" i="4" s="1"/>
  <c r="C17" i="4"/>
  <c r="C21" i="4"/>
  <c r="J21" i="4" s="1"/>
  <c r="F8" i="3"/>
  <c r="K8" i="3" s="1"/>
  <c r="F10" i="3"/>
  <c r="K10" i="3" s="1"/>
  <c r="F12" i="3"/>
  <c r="F16" i="3"/>
  <c r="K16" i="3" s="1"/>
  <c r="F9" i="4"/>
  <c r="F13" i="4"/>
  <c r="F15" i="4"/>
  <c r="F17" i="4"/>
  <c r="K17" i="4" s="1"/>
  <c r="K21" i="4"/>
  <c r="K22" i="4"/>
  <c r="U9" i="4"/>
  <c r="U10" i="4"/>
  <c r="U11" i="4"/>
  <c r="U12" i="4"/>
  <c r="U13" i="4"/>
  <c r="U14" i="4"/>
  <c r="I16" i="4"/>
  <c r="J22" i="4"/>
  <c r="J9" i="4"/>
  <c r="K9" i="4"/>
  <c r="I9" i="4"/>
  <c r="J10" i="4"/>
  <c r="K10" i="4"/>
  <c r="I10" i="4"/>
  <c r="J11" i="4"/>
  <c r="K11" i="4"/>
  <c r="I11" i="4"/>
  <c r="I12" i="4"/>
  <c r="K13" i="4"/>
  <c r="J13" i="4"/>
  <c r="I13" i="4"/>
  <c r="J14" i="4"/>
  <c r="K14" i="4"/>
  <c r="I14" i="4"/>
  <c r="K15" i="4"/>
  <c r="I15" i="4"/>
  <c r="J17" i="4"/>
  <c r="I17" i="4"/>
  <c r="J18" i="4"/>
  <c r="K18" i="4"/>
  <c r="I18" i="4"/>
  <c r="J19" i="4"/>
  <c r="K19" i="4"/>
  <c r="I19" i="4"/>
  <c r="I20" i="4"/>
  <c r="K21" i="3"/>
  <c r="K22" i="3"/>
  <c r="K14" i="3"/>
  <c r="U9" i="3"/>
  <c r="U10" i="3"/>
  <c r="U11" i="3"/>
  <c r="U12" i="3"/>
  <c r="U13" i="3"/>
  <c r="U14" i="3"/>
  <c r="I16" i="3"/>
  <c r="J22" i="3"/>
  <c r="J9" i="3"/>
  <c r="I9" i="3"/>
  <c r="J10" i="3"/>
  <c r="I10" i="3"/>
  <c r="K11" i="3"/>
  <c r="I11" i="3"/>
  <c r="J12" i="3"/>
  <c r="I12" i="3"/>
  <c r="K13" i="3"/>
  <c r="I13" i="3"/>
  <c r="J14" i="3"/>
  <c r="I14" i="3"/>
  <c r="K15" i="3"/>
  <c r="I15" i="3"/>
  <c r="J17" i="3"/>
  <c r="I17" i="3"/>
  <c r="J18" i="3"/>
  <c r="K18" i="3"/>
  <c r="I18" i="3"/>
  <c r="K19" i="3"/>
  <c r="I19" i="3"/>
  <c r="K20" i="3"/>
  <c r="I20" i="3"/>
  <c r="J21" i="3"/>
  <c r="I8" i="2"/>
  <c r="I22" i="2"/>
  <c r="I16" i="2"/>
  <c r="I12" i="2"/>
  <c r="I18" i="2"/>
  <c r="I10" i="2"/>
  <c r="I14" i="2"/>
  <c r="I17" i="2"/>
  <c r="I20" i="2"/>
  <c r="I11" i="2"/>
  <c r="I21" i="2"/>
  <c r="I15" i="2"/>
  <c r="F17" i="2"/>
  <c r="K17" i="2" s="1"/>
  <c r="K22" i="2"/>
  <c r="K20" i="2"/>
  <c r="K18" i="2"/>
  <c r="J22" i="2"/>
  <c r="I9" i="2"/>
  <c r="I13" i="2"/>
  <c r="I19" i="2"/>
  <c r="C10" i="2"/>
  <c r="J10" i="2" s="1"/>
  <c r="C13" i="2"/>
  <c r="K13" i="2" s="1"/>
  <c r="J18" i="2"/>
  <c r="J21" i="2"/>
  <c r="C8" i="2"/>
  <c r="J8" i="2" s="1"/>
  <c r="C12" i="2"/>
  <c r="K12" i="2" s="1"/>
  <c r="C16" i="2"/>
  <c r="J16" i="2" s="1"/>
  <c r="J20" i="2"/>
  <c r="C9" i="2"/>
  <c r="J9" i="2" s="1"/>
  <c r="C11" i="2"/>
  <c r="J11" i="2" s="1"/>
  <c r="C14" i="2"/>
  <c r="J14" i="2" s="1"/>
  <c r="C15" i="2"/>
  <c r="J15" i="2" s="1"/>
  <c r="C17" i="2"/>
  <c r="J17" i="2" s="1"/>
  <c r="J19" i="2"/>
  <c r="F8" i="2"/>
  <c r="K8" i="2" s="1"/>
  <c r="F9" i="2"/>
  <c r="K9" i="2" s="1"/>
  <c r="F10" i="2"/>
  <c r="F11" i="2"/>
  <c r="K11" i="2" s="1"/>
  <c r="F12" i="2"/>
  <c r="J12" i="2" s="1"/>
  <c r="F13" i="2"/>
  <c r="J13" i="2" s="1"/>
  <c r="F14" i="2"/>
  <c r="K14" i="2" s="1"/>
  <c r="F15" i="2"/>
  <c r="K15" i="2" s="1"/>
  <c r="F16" i="2"/>
  <c r="K16" i="2" s="1"/>
  <c r="Q9" i="4" l="1"/>
  <c r="R12" i="4"/>
  <c r="R14" i="4"/>
  <c r="R9" i="4"/>
  <c r="R10" i="4"/>
  <c r="R11" i="4"/>
  <c r="R13" i="4"/>
  <c r="S14" i="4"/>
  <c r="S13" i="4"/>
  <c r="S12" i="4"/>
  <c r="S11" i="4"/>
  <c r="S10" i="4"/>
  <c r="S9" i="4"/>
  <c r="Q14" i="4"/>
  <c r="Q13" i="4"/>
  <c r="Q12" i="4"/>
  <c r="Q11" i="4"/>
  <c r="Q10" i="4"/>
  <c r="R9" i="3"/>
  <c r="R10" i="3"/>
  <c r="R11" i="3"/>
  <c r="R12" i="3"/>
  <c r="R13" i="3"/>
  <c r="R14" i="3"/>
  <c r="Q9" i="3"/>
  <c r="Q10" i="3"/>
  <c r="Q11" i="3"/>
  <c r="Q12" i="3"/>
  <c r="Q13" i="3"/>
  <c r="Q14" i="3"/>
  <c r="S14" i="3"/>
  <c r="S13" i="3"/>
  <c r="S12" i="3"/>
  <c r="S11" i="3"/>
  <c r="S10" i="3"/>
  <c r="S9" i="3"/>
  <c r="S9" i="2"/>
  <c r="S13" i="2"/>
  <c r="K10" i="2"/>
  <c r="R12" i="2" s="1"/>
  <c r="S12" i="2"/>
  <c r="S14" i="2"/>
  <c r="S11" i="2"/>
  <c r="Q10" i="2"/>
  <c r="Q12" i="2"/>
  <c r="Q9" i="2"/>
  <c r="Q14" i="2"/>
  <c r="Q11" i="2"/>
  <c r="Q13" i="2"/>
  <c r="R10" i="2"/>
  <c r="R9" i="2"/>
  <c r="R11" i="2"/>
  <c r="L24" i="3" l="1"/>
  <c r="L24" i="4"/>
  <c r="T10" i="4"/>
  <c r="P10" i="4"/>
  <c r="T12" i="4"/>
  <c r="P12" i="4"/>
  <c r="T14" i="4"/>
  <c r="P14" i="4"/>
  <c r="T11" i="4"/>
  <c r="P11" i="4"/>
  <c r="T13" i="4"/>
  <c r="P13" i="4"/>
  <c r="T9" i="4"/>
  <c r="P9" i="4"/>
  <c r="T14" i="3"/>
  <c r="P14" i="3"/>
  <c r="T12" i="3"/>
  <c r="P12" i="3"/>
  <c r="T10" i="3"/>
  <c r="P10" i="3"/>
  <c r="T13" i="3"/>
  <c r="P13" i="3"/>
  <c r="T11" i="3"/>
  <c r="P11" i="3"/>
  <c r="T9" i="3"/>
  <c r="P9" i="3"/>
  <c r="R13" i="2"/>
  <c r="P13" i="2" s="1"/>
  <c r="R14" i="2"/>
  <c r="T11" i="2"/>
  <c r="T10" i="2"/>
  <c r="T14" i="2"/>
  <c r="T12" i="2"/>
  <c r="L24" i="2"/>
  <c r="P14" i="2"/>
  <c r="P12" i="2"/>
  <c r="P11" i="2"/>
  <c r="P9" i="2"/>
  <c r="P10" i="2"/>
  <c r="L25" i="2" l="1"/>
  <c r="O22" i="4"/>
  <c r="O21" i="4"/>
  <c r="O20" i="4"/>
  <c r="O19" i="4"/>
  <c r="O18" i="4"/>
  <c r="O17" i="4"/>
  <c r="O18" i="2"/>
  <c r="O20" i="2"/>
  <c r="O22" i="2"/>
  <c r="O19" i="2"/>
  <c r="O21" i="2"/>
  <c r="O22" i="3"/>
  <c r="O21" i="3"/>
  <c r="O20" i="3"/>
  <c r="O19" i="3"/>
  <c r="O18" i="3"/>
  <c r="O17" i="3"/>
</calcChain>
</file>

<file path=xl/sharedStrings.xml><?xml version="1.0" encoding="utf-8"?>
<sst xmlns="http://schemas.openxmlformats.org/spreadsheetml/2006/main" count="103" uniqueCount="57">
  <si>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</si>
  <si>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</si>
  <si>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</si>
  <si>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</si>
  <si>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</si>
  <si>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</si>
  <si>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</si>
  <si>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</si>
  <si>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</si>
  <si>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</si>
  <si>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Team 12</t>
  </si>
  <si>
    <t>Team 13</t>
  </si>
  <si>
    <t>Team 14</t>
  </si>
  <si>
    <t>Team 15</t>
  </si>
  <si>
    <t>Team 16</t>
  </si>
  <si>
    <t>Team 17</t>
  </si>
  <si>
    <t>Team 18</t>
  </si>
  <si>
    <t>Group A</t>
  </si>
  <si>
    <t>Group B</t>
  </si>
  <si>
    <t>Group C</t>
  </si>
  <si>
    <t>Team1</t>
  </si>
  <si>
    <t>Referee</t>
  </si>
  <si>
    <t>Winner</t>
  </si>
  <si>
    <t>Loser</t>
  </si>
  <si>
    <t>Points</t>
  </si>
  <si>
    <t>Diff</t>
  </si>
  <si>
    <t>Schedule Time</t>
  </si>
  <si>
    <t>Team</t>
  </si>
  <si>
    <t>Teams</t>
  </si>
  <si>
    <t>Group modus</t>
  </si>
  <si>
    <t>Result check</t>
  </si>
  <si>
    <t>Game</t>
  </si>
  <si>
    <t>Win</t>
  </si>
  <si>
    <t>Lose</t>
  </si>
  <si>
    <t>Played</t>
  </si>
  <si>
    <t>VS</t>
  </si>
  <si>
    <t>Referree</t>
  </si>
  <si>
    <t>Group check</t>
  </si>
  <si>
    <t>Rank</t>
  </si>
  <si>
    <t>Group A       --&gt; 1set : 25 pts</t>
  </si>
  <si>
    <t>Group B       --&gt; 1set : 25 pts</t>
  </si>
  <si>
    <t>Group C       --&gt; 1set : 25 pts</t>
  </si>
  <si>
    <t xml:space="preserve"> - 6 Mannschaften</t>
  </si>
  <si>
    <t xml:space="preserve"> - keine Timeouts</t>
  </si>
  <si>
    <t xml:space="preserve"> - die ersten beiden der Vorrunden pro Gruppe qualifizieren sich fürs 1/4 Finale, ebenso die beiden besten Gruppendritten</t>
  </si>
  <si>
    <t xml:space="preserve"> - Rangieren nach folgenden Kriterien: Satzpunkte, Ballpunkte, direkte Begegnung</t>
  </si>
  <si>
    <t xml:space="preserve"> - Gespielt wird ein Satz auf 25 Pkt, 2pkt unterschied</t>
  </si>
  <si>
    <t xml:space="preserve"> - Alle Sätze beginnen bei 0</t>
  </si>
  <si>
    <t xml:space="preserve"> -  2 Sätze à 15 Punkte, 2pkt unterschied</t>
  </si>
  <si>
    <t>Vorrunde: 3 Gruppen je 6 Teams :</t>
  </si>
  <si>
    <t>1/4 Finale und die Platzierungsspiele :</t>
  </si>
  <si>
    <t xml:space="preserve"> - bei Satzgleichstand  zählen die Ballpunkte, wenn die auch gleich sind, werden 2 Punkte Unterschied ausgespielt. </t>
  </si>
  <si>
    <t xml:space="preserve">Halbfinali &amp; Spiel um 3. Platz: </t>
  </si>
  <si>
    <t xml:space="preserve"> - Best of 3 auf 15 Pkt, 2 Pkt Unterschied</t>
  </si>
  <si>
    <t xml:space="preserve">Finale: </t>
  </si>
  <si>
    <t xml:space="preserve"> - Best of 3 auf 25 (3. Satz auf 15) 2 Pkt Unterschied</t>
  </si>
  <si>
    <t>Rank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</si>
</sst>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theme="1"/>
      <name val="Arial"/>
      <family val="2"/>
    </font>
    <font>
      <sz val="10"/>
      <color rgb="FF00008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48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4" tint="0.59999389629810485"/>
      <name val="Arial"/>
      <family val="2"/>
    </font>
    <font>
      <b/>
      <sz val="12"/>
      <color theme="3" tint="-0.249977111117893"/>
      <name val="Arial"/>
      <family val="2"/>
    </font>
    <font>
      <sz val="10"/>
      <name val="Verdana"/>
      <family val="2"/>
    </font>
    <font>
      <sz val="12"/>
      <color theme="4" tint="-0.499984740745262"/>
      <name val="Comic Sans MS"/>
      <family val="4"/>
    </font>
    <font>
      <sz val="10"/>
      <color theme="4" tint="-0.499984740745262"/>
      <name val="Arial"/>
      <family val="2"/>
    </font>
    <font>
      <sz val="11"/>
      <color theme="4" tint="-0.499984740745262"/>
      <name val="Comic Sans MS"/>
      <family val="4"/>
    </font>
    <font>
      <sz val="11"/>
      <color theme="4" tint="-0.499984740745262"/>
      <name val="Arial"/>
      <family val="2"/>
    </font>
    <font>
      <sz val="10"/>
      <color theme="4" tint="-0.499984740745262"/>
      <name val="Verdana"/>
      <family val="2"/>
    </font>
    <font>
      <sz val="12"/>
      <color theme="4" tint="-0.49998474074526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gradientFill type="path" degree="180" left="0.5" right="0.5" top="0.5" bottom="0.5">
        <stop position="0">
          <color rgb="FFFF0000"/>
        </stop>
        <stop position="1">
          <color rgb="FF00B050"/>
        </stop>
      </gradientFill>
    </fill>
    <fill>
      <patternFill patternType="solid">
        <fgColor theme="9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1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3" borderId="22" xfId="2" applyFont="1" applyBorder="1" applyAlignment="1">
      <alignment horizontal="center" vertical="center"/>
    </xf>
    <xf numFmtId="0" fontId="6" fillId="3" borderId="23" xfId="2" applyFont="1" applyBorder="1" applyAlignment="1">
      <alignment horizontal="center" vertical="center"/>
    </xf>
    <xf numFmtId="0" fontId="6" fillId="3" borderId="24" xfId="2" applyFont="1" applyBorder="1" applyAlignment="1">
      <alignment horizontal="center" vertical="center"/>
    </xf>
    <xf numFmtId="0" fontId="6" fillId="2" borderId="22" xfId="1" applyFont="1" applyBorder="1" applyAlignment="1">
      <alignment horizontal="center" vertical="center"/>
    </xf>
    <xf numFmtId="0" fontId="6" fillId="2" borderId="23" xfId="1" applyFont="1" applyBorder="1" applyAlignment="1">
      <alignment horizontal="center" vertical="center"/>
    </xf>
    <xf numFmtId="0" fontId="6" fillId="2" borderId="24" xfId="1" applyFont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6" fillId="6" borderId="25" xfId="0" applyNumberFormat="1" applyFont="1" applyFill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6" fillId="3" borderId="20" xfId="2" applyFont="1" applyBorder="1" applyAlignment="1">
      <alignment horizontal="center" vertical="center"/>
    </xf>
    <xf numFmtId="0" fontId="6" fillId="2" borderId="19" xfId="1" applyFont="1" applyBorder="1" applyAlignment="1">
      <alignment horizontal="center" vertical="center"/>
    </xf>
    <xf numFmtId="0" fontId="6" fillId="2" borderId="20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20" fontId="6" fillId="6" borderId="26" xfId="0" applyNumberFormat="1" applyFont="1" applyFill="1" applyBorder="1" applyAlignment="1">
      <alignment horizontal="center" vertical="center"/>
    </xf>
    <xf numFmtId="0" fontId="6" fillId="3" borderId="16" xfId="2" applyFont="1" applyBorder="1" applyAlignment="1">
      <alignment horizontal="center" vertical="center"/>
    </xf>
    <xf numFmtId="0" fontId="6" fillId="3" borderId="12" xfId="2" applyFont="1" applyBorder="1" applyAlignment="1">
      <alignment horizontal="center" vertical="center"/>
    </xf>
    <xf numFmtId="0" fontId="6" fillId="2" borderId="16" xfId="1" applyFont="1" applyBorder="1" applyAlignment="1">
      <alignment horizontal="center" vertical="center"/>
    </xf>
    <xf numFmtId="0" fontId="6" fillId="2" borderId="12" xfId="1" applyFont="1" applyBorder="1" applyAlignment="1">
      <alignment horizontal="center" vertical="center"/>
    </xf>
    <xf numFmtId="20" fontId="6" fillId="6" borderId="27" xfId="0" applyNumberFormat="1" applyFont="1" applyFill="1" applyBorder="1" applyAlignment="1">
      <alignment horizontal="center" vertical="center"/>
    </xf>
    <xf numFmtId="0" fontId="6" fillId="3" borderId="17" xfId="2" applyFont="1" applyBorder="1" applyAlignment="1">
      <alignment horizontal="center" vertical="center"/>
    </xf>
    <xf numFmtId="0" fontId="6" fillId="3" borderId="18" xfId="2" applyFont="1" applyBorder="1" applyAlignment="1">
      <alignment horizontal="center" vertical="center"/>
    </xf>
    <xf numFmtId="0" fontId="6" fillId="2" borderId="17" xfId="1" applyFont="1" applyBorder="1" applyAlignment="1">
      <alignment horizontal="center" vertical="center"/>
    </xf>
    <xf numFmtId="0" fontId="6" fillId="2" borderId="18" xfId="1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42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50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8" fillId="11" borderId="52" xfId="0" applyFont="1" applyFill="1" applyBorder="1" applyAlignment="1">
      <alignment horizontal="center" vertical="center"/>
    </xf>
    <xf numFmtId="0" fontId="8" fillId="11" borderId="39" xfId="0" applyFont="1" applyFill="1" applyBorder="1" applyAlignment="1">
      <alignment horizontal="center" vertical="center"/>
    </xf>
    <xf numFmtId="0" fontId="8" fillId="11" borderId="40" xfId="0" applyFont="1" applyFill="1" applyBorder="1" applyAlignment="1">
      <alignment horizontal="center" vertical="center"/>
    </xf>
    <xf numFmtId="0" fontId="8" fillId="11" borderId="41" xfId="0" applyFont="1" applyFill="1" applyBorder="1" applyAlignment="1">
      <alignment horizontal="center" vertical="center"/>
    </xf>
    <xf numFmtId="22" fontId="7" fillId="0" borderId="0" xfId="0" applyNumberFormat="1" applyFont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4" fillId="9" borderId="48" xfId="0" applyFont="1" applyFill="1" applyBorder="1" applyAlignment="1">
      <alignment horizontal="center" vertical="center"/>
    </xf>
    <xf numFmtId="0" fontId="4" fillId="9" borderId="56" xfId="0" applyFont="1" applyFill="1" applyBorder="1" applyAlignment="1">
      <alignment horizontal="center" vertical="center"/>
    </xf>
    <xf numFmtId="0" fontId="4" fillId="9" borderId="49" xfId="0" applyFont="1" applyFill="1" applyBorder="1" applyAlignment="1">
      <alignment horizontal="center" vertical="center"/>
    </xf>
    <xf numFmtId="0" fontId="4" fillId="9" borderId="54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55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4" fillId="9" borderId="39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5" borderId="58" xfId="0" applyFont="1" applyFill="1" applyBorder="1" applyAlignment="1">
      <alignment horizontal="left" vertical="center"/>
    </xf>
    <xf numFmtId="0" fontId="0" fillId="5" borderId="59" xfId="0" applyFill="1" applyBorder="1" applyAlignment="1">
      <alignment horizontal="left" vertical="center"/>
    </xf>
    <xf numFmtId="0" fontId="10" fillId="4" borderId="58" xfId="0" applyFont="1" applyFill="1" applyBorder="1" applyAlignment="1">
      <alignment horizontal="left" vertical="center"/>
    </xf>
    <xf numFmtId="0" fontId="0" fillId="4" borderId="59" xfId="0" applyFill="1" applyBorder="1" applyAlignment="1">
      <alignment horizontal="left" vertical="center"/>
    </xf>
    <xf numFmtId="0" fontId="10" fillId="4" borderId="28" xfId="0" applyFont="1" applyFill="1" applyBorder="1"/>
    <xf numFmtId="0" fontId="10" fillId="4" borderId="57" xfId="0" applyFont="1" applyFill="1" applyBorder="1"/>
    <xf numFmtId="0" fontId="7" fillId="4" borderId="57" xfId="0" applyFont="1" applyFill="1" applyBorder="1" applyAlignment="1">
      <alignment horizontal="center" vertical="center"/>
    </xf>
    <xf numFmtId="0" fontId="0" fillId="4" borderId="57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10" fillId="4" borderId="45" xfId="0" applyFont="1" applyFill="1" applyBorder="1" applyAlignment="1">
      <alignment horizontal="left" vertical="center"/>
    </xf>
    <xf numFmtId="0" fontId="10" fillId="4" borderId="46" xfId="0" applyFont="1" applyFill="1" applyBorder="1" applyAlignment="1">
      <alignment horizontal="left" vertical="center"/>
    </xf>
    <xf numFmtId="0" fontId="0" fillId="4" borderId="46" xfId="0" applyFill="1" applyBorder="1" applyAlignment="1">
      <alignment horizontal="left" vertical="center"/>
    </xf>
    <xf numFmtId="0" fontId="0" fillId="4" borderId="60" xfId="0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4" fillId="5" borderId="0" xfId="0" applyFont="1" applyFill="1" applyBorder="1" applyAlignment="1">
      <alignment horizontal="left" vertical="center"/>
    </xf>
    <xf numFmtId="0" fontId="13" fillId="5" borderId="0" xfId="0" applyNumberFormat="1" applyFont="1" applyFill="1" applyBorder="1" applyAlignment="1">
      <alignment horizontal="left" vertical="center"/>
    </xf>
    <xf numFmtId="0" fontId="12" fillId="4" borderId="0" xfId="0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>
      <alignment horizontal="left" vertical="center"/>
    </xf>
    <xf numFmtId="0" fontId="15" fillId="4" borderId="0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left" vertical="center"/>
    </xf>
    <xf numFmtId="0" fontId="4" fillId="9" borderId="42" xfId="0" applyFont="1" applyFill="1" applyBorder="1" applyAlignment="1">
      <alignment horizontal="center" vertical="center"/>
    </xf>
    <xf numFmtId="0" fontId="4" fillId="9" borderId="53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left" vertical="center" wrapText="1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7" fillId="10" borderId="39" xfId="0" applyFont="1" applyFill="1" applyBorder="1" applyAlignment="1">
      <alignment horizontal="center" vertical="center" wrapText="1"/>
    </xf>
    <xf numFmtId="0" fontId="7" fillId="10" borderId="41" xfId="0" applyFont="1" applyFill="1" applyBorder="1" applyAlignment="1">
      <alignment horizontal="center" vertical="center" wrapText="1"/>
    </xf>
  </cellXfs>
  <cellStyles count="3">
    <cellStyle name="60% - Accent4" xfId="1" builtinId="44"/>
    <cellStyle name="60% - Accent5" xfId="2" builtinId="48"/>
    <cellStyle name="Normal" xfId="0" builtinId="0"/>
  </cellStyles>
  <dxfs count="20"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V45"/>
  <sheetViews>
    <sheetView workbookViewId="0">
      <selection activeCell="D14" sqref="D14"/>
    </sheetView>
  </sheetViews>
  <sheetFormatPr defaultRowHeight="12.75" x14ac:dyDescent="0.2"/>
  <cols>
    <col min="1" max="2" width="9.140625" style="1"/>
    <col min="3" max="5" width="18.7109375" style="1" customWidth="1"/>
    <col min="6" max="11" width="9.140625" style="1"/>
    <col min="12" max="12" width="12.140625" style="1" bestFit="1" customWidth="1"/>
    <col min="13" max="14" width="9.140625" style="1"/>
    <col min="15" max="15" width="10" style="1" bestFit="1" customWidth="1"/>
    <col min="16" max="16384" width="9.140625" style="1"/>
  </cols>
  <sheetData>
    <row r="1" spans="2:15" ht="17.100000000000001" customHeight="1" x14ac:dyDescent="0.2"/>
    <row r="2" spans="2:15" ht="17.100000000000001" customHeight="1" x14ac:dyDescent="0.2"/>
    <row r="3" spans="2:15" ht="17.100000000000001" customHeight="1" thickBot="1" x14ac:dyDescent="0.25"/>
    <row r="4" spans="2:15" ht="17.100000000000001" customHeight="1" thickBot="1" x14ac:dyDescent="0.25">
      <c r="C4" s="76" t="s">
        <v>17</v>
      </c>
      <c r="D4" s="77" t="s">
        <v>18</v>
      </c>
      <c r="E4" s="78" t="s">
        <v>19</v>
      </c>
      <c r="L4" s="128" t="s">
        <v>29</v>
      </c>
      <c r="M4" s="130"/>
      <c r="N4" s="130"/>
      <c r="O4" s="129"/>
    </row>
    <row r="5" spans="2:15" ht="17.100000000000001" customHeight="1" thickBot="1" x14ac:dyDescent="0.25">
      <c r="B5" s="97">
        <v>1</v>
      </c>
      <c r="C5" s="79" t="s">
        <v>20</v>
      </c>
      <c r="D5" s="80" t="s">
        <v>5</v>
      </c>
      <c r="E5" s="81" t="s">
        <v>11</v>
      </c>
      <c r="L5" s="88" t="s">
        <v>31</v>
      </c>
      <c r="M5" s="128" t="s">
        <v>35</v>
      </c>
      <c r="N5" s="129"/>
      <c r="O5" s="89" t="s">
        <v>36</v>
      </c>
    </row>
    <row r="6" spans="2:15" ht="17.100000000000001" customHeight="1" x14ac:dyDescent="0.2">
      <c r="B6" s="125">
        <v>2</v>
      </c>
      <c r="C6" s="82" t="s">
        <v>0</v>
      </c>
      <c r="D6" s="83" t="s">
        <v>6</v>
      </c>
      <c r="E6" s="84" t="s">
        <v>12</v>
      </c>
      <c r="L6" s="90">
        <v>1</v>
      </c>
      <c r="M6" s="64">
        <v>1</v>
      </c>
      <c r="N6" s="65">
        <v>4</v>
      </c>
      <c r="O6" s="91">
        <v>5</v>
      </c>
    </row>
    <row r="7" spans="2:15" ht="17.100000000000001" customHeight="1" x14ac:dyDescent="0.2">
      <c r="B7" s="125">
        <v>3</v>
      </c>
      <c r="C7" s="82" t="s">
        <v>1</v>
      </c>
      <c r="D7" s="83" t="s">
        <v>7</v>
      </c>
      <c r="E7" s="84" t="s">
        <v>13</v>
      </c>
      <c r="L7" s="92">
        <v>2</v>
      </c>
      <c r="M7" s="66">
        <v>2</v>
      </c>
      <c r="N7" s="67">
        <v>5</v>
      </c>
      <c r="O7" s="93">
        <v>1</v>
      </c>
    </row>
    <row r="8" spans="2:15" ht="17.100000000000001" customHeight="1" thickBot="1" x14ac:dyDescent="0.25">
      <c r="B8" s="125">
        <v>4</v>
      </c>
      <c r="C8" s="82" t="s">
        <v>2</v>
      </c>
      <c r="D8" s="83" t="s">
        <v>8</v>
      </c>
      <c r="E8" s="84" t="s">
        <v>14</v>
      </c>
      <c r="L8" s="94">
        <v>3</v>
      </c>
      <c r="M8" s="68">
        <v>3</v>
      </c>
      <c r="N8" s="69">
        <v>6</v>
      </c>
      <c r="O8" s="95">
        <v>2</v>
      </c>
    </row>
    <row r="9" spans="2:15" ht="17.100000000000001" customHeight="1" x14ac:dyDescent="0.2">
      <c r="B9" s="125">
        <v>5</v>
      </c>
      <c r="C9" s="82" t="s">
        <v>3</v>
      </c>
      <c r="D9" s="83" t="s">
        <v>9</v>
      </c>
      <c r="E9" s="84" t="s">
        <v>15</v>
      </c>
      <c r="L9" s="90">
        <v>4</v>
      </c>
      <c r="M9" s="64">
        <v>2</v>
      </c>
      <c r="N9" s="65">
        <v>4</v>
      </c>
      <c r="O9" s="91">
        <v>6</v>
      </c>
    </row>
    <row r="10" spans="2:15" ht="17.100000000000001" customHeight="1" thickBot="1" x14ac:dyDescent="0.25">
      <c r="B10" s="126">
        <v>6</v>
      </c>
      <c r="C10" s="85" t="s">
        <v>4</v>
      </c>
      <c r="D10" s="86" t="s">
        <v>10</v>
      </c>
      <c r="E10" s="87" t="s">
        <v>16</v>
      </c>
      <c r="L10" s="92">
        <v>5</v>
      </c>
      <c r="M10" s="66">
        <v>1</v>
      </c>
      <c r="N10" s="67">
        <v>6</v>
      </c>
      <c r="O10" s="93">
        <v>4</v>
      </c>
    </row>
    <row r="11" spans="2:15" ht="17.100000000000001" customHeight="1" thickBot="1" x14ac:dyDescent="0.25">
      <c r="L11" s="94">
        <v>6</v>
      </c>
      <c r="M11" s="68">
        <v>3</v>
      </c>
      <c r="N11" s="69">
        <v>5</v>
      </c>
      <c r="O11" s="95">
        <v>1</v>
      </c>
    </row>
    <row r="12" spans="2:15" ht="17.100000000000001" customHeight="1" x14ac:dyDescent="0.2">
      <c r="L12" s="90">
        <v>7</v>
      </c>
      <c r="M12" s="64">
        <v>2</v>
      </c>
      <c r="N12" s="65">
        <v>6</v>
      </c>
      <c r="O12" s="91">
        <v>3</v>
      </c>
    </row>
    <row r="13" spans="2:15" ht="17.100000000000001" customHeight="1" x14ac:dyDescent="0.2">
      <c r="L13" s="92">
        <v>8</v>
      </c>
      <c r="M13" s="66">
        <v>4</v>
      </c>
      <c r="N13" s="67">
        <v>5</v>
      </c>
      <c r="O13" s="93">
        <v>6</v>
      </c>
    </row>
    <row r="14" spans="2:15" ht="17.100000000000001" customHeight="1" thickBot="1" x14ac:dyDescent="0.25">
      <c r="L14" s="94">
        <v>9</v>
      </c>
      <c r="M14" s="68">
        <v>1</v>
      </c>
      <c r="N14" s="69">
        <v>3</v>
      </c>
      <c r="O14" s="95">
        <v>5</v>
      </c>
    </row>
    <row r="15" spans="2:15" ht="17.100000000000001" customHeight="1" x14ac:dyDescent="0.2">
      <c r="L15" s="90">
        <v>10</v>
      </c>
      <c r="M15" s="64">
        <v>4</v>
      </c>
      <c r="N15" s="65">
        <v>6</v>
      </c>
      <c r="O15" s="91">
        <v>3</v>
      </c>
    </row>
    <row r="16" spans="2:15" ht="17.100000000000001" customHeight="1" x14ac:dyDescent="0.2">
      <c r="C16" s="3"/>
      <c r="D16" s="3"/>
      <c r="E16" s="3"/>
      <c r="L16" s="92">
        <v>11</v>
      </c>
      <c r="M16" s="66">
        <v>2</v>
      </c>
      <c r="N16" s="67">
        <v>3</v>
      </c>
      <c r="O16" s="93">
        <v>4</v>
      </c>
    </row>
    <row r="17" spans="3:22" ht="17.100000000000001" customHeight="1" thickBot="1" x14ac:dyDescent="0.25">
      <c r="C17" s="3"/>
      <c r="D17" s="3"/>
      <c r="E17" s="3"/>
      <c r="L17" s="94">
        <v>12</v>
      </c>
      <c r="M17" s="68">
        <v>1</v>
      </c>
      <c r="N17" s="69">
        <v>5</v>
      </c>
      <c r="O17" s="95">
        <v>2</v>
      </c>
    </row>
    <row r="18" spans="3:22" ht="17.100000000000001" customHeight="1" x14ac:dyDescent="0.2">
      <c r="C18" s="3"/>
      <c r="D18" s="3"/>
      <c r="E18" s="3"/>
      <c r="L18" s="90">
        <v>13</v>
      </c>
      <c r="M18" s="64">
        <v>3</v>
      </c>
      <c r="N18" s="65">
        <v>4</v>
      </c>
      <c r="O18" s="91">
        <v>1</v>
      </c>
    </row>
    <row r="19" spans="3:22" ht="17.100000000000001" customHeight="1" x14ac:dyDescent="0.2">
      <c r="C19" s="3"/>
      <c r="D19" s="3"/>
      <c r="E19" s="3"/>
      <c r="L19" s="92">
        <v>14</v>
      </c>
      <c r="M19" s="66">
        <v>5</v>
      </c>
      <c r="N19" s="67">
        <v>6</v>
      </c>
      <c r="O19" s="93">
        <v>3</v>
      </c>
    </row>
    <row r="20" spans="3:22" ht="17.100000000000001" customHeight="1" thickBot="1" x14ac:dyDescent="0.25">
      <c r="C20" s="3"/>
      <c r="D20" s="3"/>
      <c r="E20" s="3"/>
      <c r="L20" s="94">
        <v>15</v>
      </c>
      <c r="M20" s="68">
        <v>1</v>
      </c>
      <c r="N20" s="69">
        <v>2</v>
      </c>
      <c r="O20" s="95">
        <v>6</v>
      </c>
    </row>
    <row r="21" spans="3:22" ht="17.100000000000001" customHeight="1" thickBot="1" x14ac:dyDescent="0.25"/>
    <row r="22" spans="3:22" ht="17.100000000000001" customHeight="1" x14ac:dyDescent="0.2">
      <c r="K22" s="2"/>
      <c r="L22" s="106"/>
      <c r="M22" s="107"/>
      <c r="N22" s="107"/>
      <c r="O22" s="108"/>
      <c r="P22" s="109"/>
      <c r="Q22" s="109"/>
      <c r="R22" s="109"/>
      <c r="S22" s="109"/>
      <c r="T22" s="109"/>
      <c r="U22" s="109"/>
      <c r="V22" s="110"/>
    </row>
    <row r="23" spans="3:22" ht="17.100000000000001" customHeight="1" x14ac:dyDescent="0.2">
      <c r="K23" s="2"/>
      <c r="L23" s="102"/>
      <c r="M23" s="115" t="s">
        <v>49</v>
      </c>
      <c r="N23" s="115"/>
      <c r="O23" s="115"/>
      <c r="P23" s="115"/>
      <c r="Q23" s="115"/>
      <c r="R23" s="115"/>
      <c r="S23" s="115"/>
      <c r="T23" s="115"/>
      <c r="U23" s="116"/>
      <c r="V23" s="103"/>
    </row>
    <row r="24" spans="3:22" ht="17.100000000000001" customHeight="1" x14ac:dyDescent="0.2">
      <c r="K24" s="2"/>
      <c r="L24" s="102"/>
      <c r="M24" s="117" t="s">
        <v>42</v>
      </c>
      <c r="N24" s="117"/>
      <c r="O24" s="117"/>
      <c r="P24" s="117"/>
      <c r="Q24" s="117"/>
      <c r="R24" s="117"/>
      <c r="S24" s="117"/>
      <c r="T24" s="117"/>
      <c r="U24" s="118"/>
      <c r="V24" s="103"/>
    </row>
    <row r="25" spans="3:22" ht="17.100000000000001" customHeight="1" x14ac:dyDescent="0.2">
      <c r="K25" s="2"/>
      <c r="L25" s="102"/>
      <c r="M25" s="117" t="s">
        <v>43</v>
      </c>
      <c r="N25" s="117"/>
      <c r="O25" s="117"/>
      <c r="P25" s="117"/>
      <c r="Q25" s="117"/>
      <c r="R25" s="117"/>
      <c r="S25" s="117"/>
      <c r="T25" s="117"/>
      <c r="U25" s="118"/>
      <c r="V25" s="103"/>
    </row>
    <row r="26" spans="3:22" ht="17.100000000000001" customHeight="1" x14ac:dyDescent="0.2">
      <c r="K26" s="2"/>
      <c r="L26" s="102"/>
      <c r="M26" s="127" t="s">
        <v>44</v>
      </c>
      <c r="N26" s="127"/>
      <c r="O26" s="127"/>
      <c r="P26" s="127"/>
      <c r="Q26" s="127"/>
      <c r="R26" s="127"/>
      <c r="S26" s="127"/>
      <c r="T26" s="127"/>
      <c r="U26" s="127"/>
      <c r="V26" s="103"/>
    </row>
    <row r="27" spans="3:22" ht="17.100000000000001" customHeight="1" x14ac:dyDescent="0.2">
      <c r="K27" s="2"/>
      <c r="L27" s="102"/>
      <c r="M27" s="127"/>
      <c r="N27" s="127"/>
      <c r="O27" s="127"/>
      <c r="P27" s="127"/>
      <c r="Q27" s="127"/>
      <c r="R27" s="127"/>
      <c r="S27" s="127"/>
      <c r="T27" s="127"/>
      <c r="U27" s="127"/>
      <c r="V27" s="103"/>
    </row>
    <row r="28" spans="3:22" ht="17.100000000000001" customHeight="1" x14ac:dyDescent="0.2">
      <c r="K28" s="2"/>
      <c r="L28" s="102"/>
      <c r="M28" s="117" t="s">
        <v>45</v>
      </c>
      <c r="N28" s="117"/>
      <c r="O28" s="117"/>
      <c r="P28" s="117"/>
      <c r="Q28" s="117"/>
      <c r="R28" s="117"/>
      <c r="S28" s="117"/>
      <c r="T28" s="117"/>
      <c r="U28" s="118"/>
      <c r="V28" s="103"/>
    </row>
    <row r="29" spans="3:22" ht="17.100000000000001" customHeight="1" x14ac:dyDescent="0.2">
      <c r="K29" s="2"/>
      <c r="L29" s="102"/>
      <c r="M29" s="117" t="s">
        <v>46</v>
      </c>
      <c r="N29" s="117"/>
      <c r="O29" s="117"/>
      <c r="P29" s="117"/>
      <c r="Q29" s="117"/>
      <c r="R29" s="117"/>
      <c r="S29" s="117"/>
      <c r="T29" s="117"/>
      <c r="U29" s="118"/>
      <c r="V29" s="103"/>
    </row>
    <row r="30" spans="3:22" ht="15" customHeight="1" x14ac:dyDescent="0.2">
      <c r="K30" s="2"/>
      <c r="L30" s="102"/>
      <c r="M30" s="119" t="s">
        <v>47</v>
      </c>
      <c r="N30" s="117"/>
      <c r="O30" s="117"/>
      <c r="P30" s="117"/>
      <c r="Q30" s="117"/>
      <c r="R30" s="117"/>
      <c r="S30" s="117"/>
      <c r="T30" s="117"/>
      <c r="U30" s="118"/>
      <c r="V30" s="103"/>
    </row>
    <row r="31" spans="3:22" ht="15" customHeight="1" x14ac:dyDescent="0.2">
      <c r="K31" s="2"/>
      <c r="L31" s="104"/>
      <c r="M31" s="120"/>
      <c r="N31" s="120"/>
      <c r="O31" s="120"/>
      <c r="P31" s="120"/>
      <c r="Q31" s="120"/>
      <c r="R31" s="120"/>
      <c r="S31" s="120"/>
      <c r="T31" s="120"/>
      <c r="U31" s="120"/>
      <c r="V31" s="105"/>
    </row>
    <row r="32" spans="3:22" ht="15" customHeight="1" x14ac:dyDescent="0.2">
      <c r="K32" s="2"/>
      <c r="L32" s="102"/>
      <c r="M32" s="115" t="s">
        <v>50</v>
      </c>
      <c r="N32" s="115"/>
      <c r="O32" s="115"/>
      <c r="P32" s="115"/>
      <c r="Q32" s="115"/>
      <c r="R32" s="115"/>
      <c r="S32" s="115"/>
      <c r="T32" s="115"/>
      <c r="U32" s="115"/>
      <c r="V32" s="103"/>
    </row>
    <row r="33" spans="11:22" ht="15" customHeight="1" x14ac:dyDescent="0.2">
      <c r="K33" s="2"/>
      <c r="L33" s="102"/>
      <c r="M33" s="117" t="s">
        <v>48</v>
      </c>
      <c r="N33" s="117"/>
      <c r="O33" s="117"/>
      <c r="P33" s="117"/>
      <c r="Q33" s="117"/>
      <c r="R33" s="117"/>
      <c r="S33" s="117"/>
      <c r="T33" s="117"/>
      <c r="U33" s="117"/>
      <c r="V33" s="103"/>
    </row>
    <row r="34" spans="11:22" ht="15" customHeight="1" x14ac:dyDescent="0.2">
      <c r="K34" s="2"/>
      <c r="L34" s="102"/>
      <c r="M34" s="127" t="s">
        <v>51</v>
      </c>
      <c r="N34" s="127"/>
      <c r="O34" s="127"/>
      <c r="P34" s="127"/>
      <c r="Q34" s="127"/>
      <c r="R34" s="127"/>
      <c r="S34" s="127"/>
      <c r="T34" s="127"/>
      <c r="U34" s="127"/>
      <c r="V34" s="103"/>
    </row>
    <row r="35" spans="11:22" ht="15" customHeight="1" x14ac:dyDescent="0.2">
      <c r="K35" s="2"/>
      <c r="L35" s="102"/>
      <c r="M35" s="127"/>
      <c r="N35" s="127"/>
      <c r="O35" s="127"/>
      <c r="P35" s="127"/>
      <c r="Q35" s="127"/>
      <c r="R35" s="127"/>
      <c r="S35" s="127"/>
      <c r="T35" s="127"/>
      <c r="U35" s="127"/>
      <c r="V35" s="103"/>
    </row>
    <row r="36" spans="11:22" ht="15" customHeight="1" x14ac:dyDescent="0.2">
      <c r="K36" s="2"/>
      <c r="L36" s="104"/>
      <c r="M36" s="121"/>
      <c r="N36" s="122"/>
      <c r="O36" s="123"/>
      <c r="P36" s="120"/>
      <c r="Q36" s="120"/>
      <c r="R36" s="120"/>
      <c r="S36" s="120"/>
      <c r="T36" s="120"/>
      <c r="U36" s="120"/>
      <c r="V36" s="105"/>
    </row>
    <row r="37" spans="11:22" ht="19.5" x14ac:dyDescent="0.2">
      <c r="K37" s="2"/>
      <c r="L37" s="102"/>
      <c r="M37" s="115" t="s">
        <v>52</v>
      </c>
      <c r="N37" s="124"/>
      <c r="O37" s="116"/>
      <c r="P37" s="116"/>
      <c r="Q37" s="116"/>
      <c r="R37" s="116"/>
      <c r="S37" s="116"/>
      <c r="T37" s="116"/>
      <c r="U37" s="116"/>
      <c r="V37" s="103"/>
    </row>
    <row r="38" spans="11:22" ht="12.75" customHeight="1" x14ac:dyDescent="0.2">
      <c r="L38" s="102"/>
      <c r="M38" s="117" t="s">
        <v>53</v>
      </c>
      <c r="N38" s="124"/>
      <c r="O38" s="116"/>
      <c r="P38" s="116"/>
      <c r="Q38" s="116"/>
      <c r="R38" s="116"/>
      <c r="S38" s="116"/>
      <c r="T38" s="116"/>
      <c r="U38" s="116"/>
      <c r="V38" s="103"/>
    </row>
    <row r="39" spans="11:22" x14ac:dyDescent="0.2">
      <c r="L39" s="104"/>
      <c r="M39" s="122"/>
      <c r="N39" s="122"/>
      <c r="O39" s="120"/>
      <c r="P39" s="120"/>
      <c r="Q39" s="120"/>
      <c r="R39" s="120"/>
      <c r="S39" s="120"/>
      <c r="T39" s="120"/>
      <c r="U39" s="120"/>
      <c r="V39" s="105"/>
    </row>
    <row r="40" spans="11:22" ht="19.5" x14ac:dyDescent="0.2">
      <c r="L40" s="102"/>
      <c r="M40" s="115" t="s">
        <v>54</v>
      </c>
      <c r="N40" s="124"/>
      <c r="O40" s="116"/>
      <c r="P40" s="116"/>
      <c r="Q40" s="116"/>
      <c r="R40" s="116"/>
      <c r="S40" s="116"/>
      <c r="T40" s="116"/>
      <c r="U40" s="116"/>
      <c r="V40" s="103"/>
    </row>
    <row r="41" spans="11:22" ht="16.5" x14ac:dyDescent="0.2">
      <c r="L41" s="102"/>
      <c r="M41" s="117" t="s">
        <v>55</v>
      </c>
      <c r="N41" s="124"/>
      <c r="O41" s="116"/>
      <c r="P41" s="116"/>
      <c r="Q41" s="116"/>
      <c r="R41" s="116"/>
      <c r="S41" s="116"/>
      <c r="T41" s="116"/>
      <c r="U41" s="116"/>
      <c r="V41" s="103"/>
    </row>
    <row r="42" spans="11:22" ht="13.5" thickBot="1" x14ac:dyDescent="0.25">
      <c r="L42" s="111"/>
      <c r="M42" s="112"/>
      <c r="N42" s="112"/>
      <c r="O42" s="113"/>
      <c r="P42" s="113"/>
      <c r="Q42" s="113"/>
      <c r="R42" s="113"/>
      <c r="S42" s="113"/>
      <c r="T42" s="113"/>
      <c r="U42" s="113"/>
      <c r="V42" s="114"/>
    </row>
    <row r="43" spans="11:22" x14ac:dyDescent="0.2">
      <c r="L43" s="98"/>
      <c r="M43" s="99"/>
      <c r="N43" s="98"/>
      <c r="O43" s="100"/>
      <c r="P43" s="100"/>
      <c r="Q43" s="100"/>
      <c r="R43" s="100"/>
      <c r="S43" s="100"/>
      <c r="T43" s="100"/>
      <c r="U43" s="100"/>
      <c r="V43" s="100"/>
    </row>
    <row r="44" spans="11:22" x14ac:dyDescent="0.2">
      <c r="L44" s="98"/>
      <c r="M44" s="98"/>
      <c r="N44" s="98"/>
      <c r="O44" s="100"/>
      <c r="P44" s="100"/>
      <c r="Q44" s="100"/>
      <c r="R44" s="100"/>
      <c r="S44" s="100"/>
      <c r="T44" s="100"/>
      <c r="U44" s="100"/>
      <c r="V44" s="100"/>
    </row>
    <row r="45" spans="11:22" x14ac:dyDescent="0.2"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</row>
  </sheetData>
  <mergeCells count="4">
    <mergeCell ref="M26:U27"/>
    <mergeCell ref="M34:U35"/>
    <mergeCell ref="M5:N5"/>
    <mergeCell ref="L4:O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E49"/>
  <sheetViews>
    <sheetView tabSelected="1" topLeftCell="J1" workbookViewId="0">
      <selection activeCell="R24" sqref="R24"/>
    </sheetView>
  </sheetViews>
  <sheetFormatPr defaultRowHeight="15" x14ac:dyDescent="0.2"/>
  <cols>
    <col min="1" max="1" width="1.7109375" style="1" customWidth="1"/>
    <col min="2" max="2" width="17.7109375" style="1" bestFit="1" customWidth="1"/>
    <col min="3" max="3" width="23.7109375" style="1" customWidth="1"/>
    <col min="4" max="4" width="9.140625" style="1"/>
    <col min="5" max="5" width="9.28515625" style="1" bestFit="1" customWidth="1"/>
    <col min="6" max="6" width="23.7109375" style="1" customWidth="1"/>
    <col min="7" max="7" width="9.140625" style="1"/>
    <col min="8" max="8" width="9.28515625" style="1" bestFit="1" customWidth="1"/>
    <col min="9" max="11" width="23.7109375" style="1" customWidth="1"/>
    <col min="12" max="12" width="14.7109375" style="1" customWidth="1"/>
    <col min="13" max="13" width="9.140625" style="1"/>
    <col min="14" max="14" width="6.42578125" style="43" bestFit="1" customWidth="1"/>
    <col min="15" max="15" width="17.28515625" style="43" customWidth="1"/>
    <col min="16" max="17" width="9.140625" style="43"/>
    <col min="18" max="18" width="19.28515625" style="43" bestFit="1" customWidth="1"/>
    <col min="19" max="20" width="9.140625" style="43"/>
    <col min="21" max="21" width="9.140625" style="43" hidden="1" customWidth="1"/>
    <col min="22" max="31" width="9.140625" style="43"/>
    <col min="32" max="16384" width="9.140625" style="1"/>
  </cols>
  <sheetData>
    <row r="2" spans="2:31" x14ac:dyDescent="0.2">
      <c r="B2" s="133" t="s">
        <v>39</v>
      </c>
      <c r="C2" s="133"/>
      <c r="D2" s="133"/>
      <c r="E2" s="133"/>
      <c r="F2" s="133"/>
      <c r="G2" s="133"/>
      <c r="H2" s="133"/>
      <c r="I2" s="133"/>
      <c r="J2" s="133"/>
      <c r="K2" s="133"/>
    </row>
    <row r="3" spans="2:31" x14ac:dyDescent="0.2"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2:31" x14ac:dyDescent="0.2">
      <c r="B4" s="133"/>
      <c r="C4" s="133"/>
      <c r="D4" s="133"/>
      <c r="E4" s="133"/>
      <c r="F4" s="133"/>
      <c r="G4" s="133"/>
      <c r="H4" s="133"/>
      <c r="I4" s="133"/>
      <c r="J4" s="133"/>
      <c r="K4" s="133"/>
    </row>
    <row r="5" spans="2:31" ht="15.75" thickBot="1" x14ac:dyDescent="0.25">
      <c r="B5" s="133"/>
      <c r="C5" s="133"/>
      <c r="D5" s="133"/>
      <c r="E5" s="133"/>
      <c r="F5" s="133"/>
      <c r="G5" s="133"/>
      <c r="H5" s="133"/>
      <c r="I5" s="133"/>
      <c r="J5" s="133"/>
      <c r="K5" s="133"/>
      <c r="M5" s="2"/>
    </row>
    <row r="6" spans="2:31" ht="15.75" thickBot="1" x14ac:dyDescent="0.25">
      <c r="L6" s="134" t="s">
        <v>30</v>
      </c>
      <c r="M6" s="2"/>
    </row>
    <row r="7" spans="2:31" s="4" customFormat="1" ht="16.5" thickBot="1" x14ac:dyDescent="0.25">
      <c r="B7" s="5" t="s">
        <v>26</v>
      </c>
      <c r="C7" s="6" t="s">
        <v>27</v>
      </c>
      <c r="D7" s="7" t="s">
        <v>24</v>
      </c>
      <c r="E7" s="8" t="s">
        <v>25</v>
      </c>
      <c r="F7" s="9" t="s">
        <v>27</v>
      </c>
      <c r="G7" s="10" t="s">
        <v>24</v>
      </c>
      <c r="H7" s="11" t="s">
        <v>25</v>
      </c>
      <c r="I7" s="37" t="s">
        <v>21</v>
      </c>
      <c r="J7" s="12" t="s">
        <v>22</v>
      </c>
      <c r="K7" s="40" t="s">
        <v>23</v>
      </c>
      <c r="L7" s="135"/>
      <c r="M7" s="1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2:31" s="4" customFormat="1" ht="16.5" thickBot="1" x14ac:dyDescent="0.25">
      <c r="B8" s="14">
        <v>0.45833333333333331</v>
      </c>
      <c r="C8" s="15" t="str">
        <f>O9</f>
        <v>Team1</v>
      </c>
      <c r="D8" s="16">
        <v>25</v>
      </c>
      <c r="E8" s="16">
        <f>D8-G8</f>
        <v>3</v>
      </c>
      <c r="F8" s="17" t="str">
        <f>O12</f>
        <v>Team 4</v>
      </c>
      <c r="G8" s="18">
        <v>22</v>
      </c>
      <c r="H8" s="18">
        <f>G8-D8</f>
        <v>-3</v>
      </c>
      <c r="I8" s="31" t="str">
        <f>O13</f>
        <v>Team 5</v>
      </c>
      <c r="J8" s="32" t="str">
        <f>IF(E8&gt;0,C8,IF(H8&gt;0,F8,"-"))</f>
        <v>Team1</v>
      </c>
      <c r="K8" s="33" t="str">
        <f>IF(E8&lt;0,C8,IF(H8&lt;0,F8,"-"))</f>
        <v>Team 4</v>
      </c>
      <c r="L8" s="45"/>
      <c r="M8" s="13"/>
      <c r="N8" s="131" t="s">
        <v>28</v>
      </c>
      <c r="O8" s="132"/>
      <c r="P8" s="55" t="s">
        <v>34</v>
      </c>
      <c r="Q8" s="48" t="s">
        <v>32</v>
      </c>
      <c r="R8" s="48" t="s">
        <v>33</v>
      </c>
      <c r="S8" s="49" t="s">
        <v>25</v>
      </c>
      <c r="T8" s="58" t="s">
        <v>38</v>
      </c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2:31" s="4" customFormat="1" ht="15.75" x14ac:dyDescent="0.2">
      <c r="B9" s="21">
        <v>0.47222222222222227</v>
      </c>
      <c r="C9" s="22" t="str">
        <f>O10</f>
        <v>Team 2</v>
      </c>
      <c r="D9" s="23">
        <v>25</v>
      </c>
      <c r="E9" s="23">
        <f t="shared" ref="E9:E22" si="0">D9-G9</f>
        <v>10</v>
      </c>
      <c r="F9" s="24" t="str">
        <f>O13</f>
        <v>Team 5</v>
      </c>
      <c r="G9" s="25">
        <v>15</v>
      </c>
      <c r="H9" s="25">
        <f t="shared" ref="H9:H22" si="1">G9-D9</f>
        <v>-10</v>
      </c>
      <c r="I9" s="34" t="str">
        <f>O9</f>
        <v>Team1</v>
      </c>
      <c r="J9" s="19" t="str">
        <f t="shared" ref="J9:J22" si="2">IF(E9&gt;0,C9,IF(H9&gt;0,F9,"-"))</f>
        <v>Team 2</v>
      </c>
      <c r="K9" s="20" t="str">
        <f t="shared" ref="K9:K22" si="3">IF(E9&lt;0,C9,IF(H9&lt;0,F9,"-"))</f>
        <v>Team 5</v>
      </c>
      <c r="L9" s="41"/>
      <c r="M9" s="13"/>
      <c r="N9" s="50">
        <v>1</v>
      </c>
      <c r="O9" s="51" t="str">
        <f>TeamOverview!C5</f>
        <v>Team1</v>
      </c>
      <c r="P9" s="56">
        <f>SUM(Q9:R9)</f>
        <v>5</v>
      </c>
      <c r="Q9" s="47">
        <f>COUNTIF($J$8:$J$22,O9)</f>
        <v>4</v>
      </c>
      <c r="R9" s="47">
        <f>COUNTIF($K$8:$K$22,O9)</f>
        <v>1</v>
      </c>
      <c r="S9" s="51">
        <f>(SUMIF($C$8:$C$22,O9,$E$8:$E$22)+SUMIF($F$8:$F$22,O9,$H$8:$H$22))</f>
        <v>28</v>
      </c>
      <c r="T9" s="59">
        <f>RANK(Q9,$Q$9:$Q$14)+SUMPRODUCT(($Q$9:$Q$14=Q9)*($S$9:$S$14&gt;S9))</f>
        <v>1</v>
      </c>
      <c r="U9" s="58" t="str">
        <f t="shared" ref="U9:U14" si="4">O9</f>
        <v>Team1</v>
      </c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2:31" s="4" customFormat="1" ht="15.75" x14ac:dyDescent="0.2">
      <c r="B10" s="21">
        <v>0.48611111111111099</v>
      </c>
      <c r="C10" s="22" t="str">
        <f>O11</f>
        <v>Team 3</v>
      </c>
      <c r="D10" s="23">
        <v>25</v>
      </c>
      <c r="E10" s="23">
        <f t="shared" si="0"/>
        <v>8</v>
      </c>
      <c r="F10" s="24" t="str">
        <f>O14</f>
        <v>Team 6</v>
      </c>
      <c r="G10" s="25">
        <v>17</v>
      </c>
      <c r="H10" s="25">
        <f t="shared" si="1"/>
        <v>-8</v>
      </c>
      <c r="I10" s="34" t="str">
        <f>O10</f>
        <v>Team 2</v>
      </c>
      <c r="J10" s="19" t="str">
        <f t="shared" si="2"/>
        <v>Team 3</v>
      </c>
      <c r="K10" s="20" t="str">
        <f t="shared" si="3"/>
        <v>Team 6</v>
      </c>
      <c r="L10" s="41"/>
      <c r="M10" s="13"/>
      <c r="N10" s="50">
        <v>2</v>
      </c>
      <c r="O10" s="51" t="str">
        <f>TeamOverview!C6</f>
        <v>Team 2</v>
      </c>
      <c r="P10" s="56">
        <f t="shared" ref="P10:P14" si="5">SUM(Q10:R10)</f>
        <v>5</v>
      </c>
      <c r="Q10" s="47">
        <f t="shared" ref="Q10:Q13" si="6">COUNTIF($J$8:$J$22,O10)</f>
        <v>4</v>
      </c>
      <c r="R10" s="47">
        <f t="shared" ref="R10:R13" si="7">COUNTIF($K$8:$K$22,O10)</f>
        <v>1</v>
      </c>
      <c r="S10" s="51">
        <f t="shared" ref="S10:S13" si="8">(SUMIF($C$8:$C$22,O10,$E$8:$E$22)+SUMIF($F$8:$F$22,O10,$H$8:$H$22))</f>
        <v>16</v>
      </c>
      <c r="T10" s="59">
        <f t="shared" ref="T10:T14" si="9">RANK(Q10,$Q$9:$Q$14)+SUMPRODUCT(($Q$9:$Q$14=Q10)*($S$9:$S$14&gt;S10))</f>
        <v>2</v>
      </c>
      <c r="U10" s="59" t="str">
        <f t="shared" si="4"/>
        <v>Team 2</v>
      </c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2:31" s="4" customFormat="1" ht="15.75" x14ac:dyDescent="0.2">
      <c r="B11" s="21">
        <v>0.5</v>
      </c>
      <c r="C11" s="22" t="str">
        <f>O10</f>
        <v>Team 2</v>
      </c>
      <c r="D11" s="23">
        <v>25</v>
      </c>
      <c r="E11" s="23">
        <f t="shared" si="0"/>
        <v>2</v>
      </c>
      <c r="F11" s="24" t="str">
        <f>O12</f>
        <v>Team 4</v>
      </c>
      <c r="G11" s="25">
        <v>23</v>
      </c>
      <c r="H11" s="25">
        <f t="shared" si="1"/>
        <v>-2</v>
      </c>
      <c r="I11" s="34" t="str">
        <f>O14</f>
        <v>Team 6</v>
      </c>
      <c r="J11" s="19" t="str">
        <f t="shared" si="2"/>
        <v>Team 2</v>
      </c>
      <c r="K11" s="20" t="str">
        <f t="shared" si="3"/>
        <v>Team 4</v>
      </c>
      <c r="L11" s="41"/>
      <c r="M11" s="13"/>
      <c r="N11" s="50">
        <v>3</v>
      </c>
      <c r="O11" s="51" t="str">
        <f>TeamOverview!C7</f>
        <v>Team 3</v>
      </c>
      <c r="P11" s="56">
        <f t="shared" si="5"/>
        <v>5</v>
      </c>
      <c r="Q11" s="47">
        <f t="shared" si="6"/>
        <v>2</v>
      </c>
      <c r="R11" s="47">
        <f t="shared" si="7"/>
        <v>3</v>
      </c>
      <c r="S11" s="51">
        <f t="shared" si="8"/>
        <v>3</v>
      </c>
      <c r="T11" s="59">
        <f t="shared" si="9"/>
        <v>4</v>
      </c>
      <c r="U11" s="59" t="str">
        <f t="shared" si="4"/>
        <v>Team 3</v>
      </c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2:31" s="4" customFormat="1" ht="15.75" x14ac:dyDescent="0.2">
      <c r="B12" s="21">
        <v>0.51388888888888895</v>
      </c>
      <c r="C12" s="22" t="str">
        <f>O9</f>
        <v>Team1</v>
      </c>
      <c r="D12" s="23">
        <v>25</v>
      </c>
      <c r="E12" s="23">
        <f t="shared" si="0"/>
        <v>-2</v>
      </c>
      <c r="F12" s="24" t="str">
        <f>O14</f>
        <v>Team 6</v>
      </c>
      <c r="G12" s="25">
        <v>27</v>
      </c>
      <c r="H12" s="25">
        <f t="shared" si="1"/>
        <v>2</v>
      </c>
      <c r="I12" s="34" t="str">
        <f>O12</f>
        <v>Team 4</v>
      </c>
      <c r="J12" s="19" t="str">
        <f t="shared" si="2"/>
        <v>Team 6</v>
      </c>
      <c r="K12" s="20" t="str">
        <f t="shared" si="3"/>
        <v>Team1</v>
      </c>
      <c r="L12" s="41"/>
      <c r="M12" s="13"/>
      <c r="N12" s="50">
        <v>4</v>
      </c>
      <c r="O12" s="51" t="str">
        <f>TeamOverview!C8</f>
        <v>Team 4</v>
      </c>
      <c r="P12" s="56">
        <f t="shared" si="5"/>
        <v>5</v>
      </c>
      <c r="Q12" s="47">
        <f t="shared" si="6"/>
        <v>2</v>
      </c>
      <c r="R12" s="47">
        <f t="shared" si="7"/>
        <v>3</v>
      </c>
      <c r="S12" s="51">
        <f t="shared" si="8"/>
        <v>8</v>
      </c>
      <c r="T12" s="59">
        <f t="shared" si="9"/>
        <v>3</v>
      </c>
      <c r="U12" s="59" t="str">
        <f t="shared" si="4"/>
        <v>Team 4</v>
      </c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2:31" s="4" customFormat="1" ht="15.75" x14ac:dyDescent="0.2">
      <c r="B13" s="21">
        <v>0.52777777777777801</v>
      </c>
      <c r="C13" s="22" t="str">
        <f>O11</f>
        <v>Team 3</v>
      </c>
      <c r="D13" s="23">
        <v>25</v>
      </c>
      <c r="E13" s="23">
        <f t="shared" si="0"/>
        <v>-2</v>
      </c>
      <c r="F13" s="24" t="str">
        <f>O13</f>
        <v>Team 5</v>
      </c>
      <c r="G13" s="25">
        <v>27</v>
      </c>
      <c r="H13" s="25">
        <f t="shared" si="1"/>
        <v>2</v>
      </c>
      <c r="I13" s="34" t="str">
        <f>O9</f>
        <v>Team1</v>
      </c>
      <c r="J13" s="19" t="str">
        <f t="shared" si="2"/>
        <v>Team 5</v>
      </c>
      <c r="K13" s="20" t="str">
        <f t="shared" si="3"/>
        <v>Team 3</v>
      </c>
      <c r="L13" s="41"/>
      <c r="M13" s="13"/>
      <c r="N13" s="50">
        <v>5</v>
      </c>
      <c r="O13" s="51" t="str">
        <f>TeamOverview!C9</f>
        <v>Team 5</v>
      </c>
      <c r="P13" s="56">
        <f t="shared" si="5"/>
        <v>5</v>
      </c>
      <c r="Q13" s="47">
        <f t="shared" si="6"/>
        <v>2</v>
      </c>
      <c r="R13" s="47">
        <f t="shared" si="7"/>
        <v>3</v>
      </c>
      <c r="S13" s="51">
        <f t="shared" si="8"/>
        <v>-17</v>
      </c>
      <c r="T13" s="59">
        <f t="shared" si="9"/>
        <v>5</v>
      </c>
      <c r="U13" s="59" t="str">
        <f t="shared" si="4"/>
        <v>Team 5</v>
      </c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2:31" s="4" customFormat="1" ht="16.5" thickBot="1" x14ac:dyDescent="0.25">
      <c r="B14" s="21">
        <v>0.54166666666666696</v>
      </c>
      <c r="C14" s="22" t="str">
        <f>O10</f>
        <v>Team 2</v>
      </c>
      <c r="D14" s="23">
        <v>25</v>
      </c>
      <c r="E14" s="23">
        <f t="shared" si="0"/>
        <v>10</v>
      </c>
      <c r="F14" s="24" t="str">
        <f>O14</f>
        <v>Team 6</v>
      </c>
      <c r="G14" s="25">
        <v>15</v>
      </c>
      <c r="H14" s="25">
        <f t="shared" si="1"/>
        <v>-10</v>
      </c>
      <c r="I14" s="34" t="str">
        <f>O11</f>
        <v>Team 3</v>
      </c>
      <c r="J14" s="19" t="str">
        <f t="shared" si="2"/>
        <v>Team 2</v>
      </c>
      <c r="K14" s="20" t="str">
        <f t="shared" si="3"/>
        <v>Team 6</v>
      </c>
      <c r="L14" s="41"/>
      <c r="M14" s="13"/>
      <c r="N14" s="52">
        <v>6</v>
      </c>
      <c r="O14" s="54" t="str">
        <f>TeamOverview!C10</f>
        <v>Team 6</v>
      </c>
      <c r="P14" s="57">
        <f t="shared" si="5"/>
        <v>5</v>
      </c>
      <c r="Q14" s="53">
        <f>COUNTIF($J$8:$J$22,O14)</f>
        <v>1</v>
      </c>
      <c r="R14" s="53">
        <f>COUNTIF($K$8:$K$22,O14)</f>
        <v>4</v>
      </c>
      <c r="S14" s="54">
        <f>(SUMIF($C$8:$C$22,O14,$E$8:$E$22)+SUMIF($F$8:$F$22,O14,$H$8:$H$22))</f>
        <v>-38</v>
      </c>
      <c r="T14" s="60">
        <f t="shared" si="9"/>
        <v>6</v>
      </c>
      <c r="U14" s="60" t="str">
        <f t="shared" si="4"/>
        <v>Team 6</v>
      </c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2:31" s="4" customFormat="1" ht="16.5" thickBot="1" x14ac:dyDescent="0.25">
      <c r="B15" s="21">
        <v>0.55555555555555602</v>
      </c>
      <c r="C15" s="22" t="str">
        <f>O12</f>
        <v>Team 4</v>
      </c>
      <c r="D15" s="23">
        <v>25</v>
      </c>
      <c r="E15" s="23">
        <f t="shared" si="0"/>
        <v>17</v>
      </c>
      <c r="F15" s="24" t="str">
        <f>O13</f>
        <v>Team 5</v>
      </c>
      <c r="G15" s="25">
        <v>8</v>
      </c>
      <c r="H15" s="25">
        <f t="shared" si="1"/>
        <v>-17</v>
      </c>
      <c r="I15" s="34" t="str">
        <f>O14</f>
        <v>Team 6</v>
      </c>
      <c r="J15" s="19" t="str">
        <f t="shared" si="2"/>
        <v>Team 4</v>
      </c>
      <c r="K15" s="20" t="str">
        <f t="shared" si="3"/>
        <v>Team 5</v>
      </c>
      <c r="L15" s="41"/>
      <c r="M15" s="1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2:31" s="4" customFormat="1" ht="15.75" x14ac:dyDescent="0.2">
      <c r="B16" s="21">
        <v>0.56944444444444497</v>
      </c>
      <c r="C16" s="22" t="str">
        <f>O9</f>
        <v>Team1</v>
      </c>
      <c r="D16" s="23">
        <v>25</v>
      </c>
      <c r="E16" s="23">
        <f t="shared" si="0"/>
        <v>6</v>
      </c>
      <c r="F16" s="24" t="str">
        <f>O11</f>
        <v>Team 3</v>
      </c>
      <c r="G16" s="25">
        <v>19</v>
      </c>
      <c r="H16" s="25">
        <f t="shared" si="1"/>
        <v>-6</v>
      </c>
      <c r="I16" s="34" t="str">
        <f>O13</f>
        <v>Team 5</v>
      </c>
      <c r="J16" s="19" t="str">
        <f t="shared" si="2"/>
        <v>Team1</v>
      </c>
      <c r="K16" s="20" t="str">
        <f t="shared" si="3"/>
        <v>Team 3</v>
      </c>
      <c r="L16" s="41"/>
      <c r="M16" s="13"/>
      <c r="N16" s="70" t="s">
        <v>38</v>
      </c>
      <c r="O16" s="71" t="s">
        <v>27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2:31" s="4" customFormat="1" ht="15.75" x14ac:dyDescent="0.2">
      <c r="B17" s="21">
        <v>0.58333333333333404</v>
      </c>
      <c r="C17" s="22" t="str">
        <f>O12</f>
        <v>Team 4</v>
      </c>
      <c r="D17" s="23">
        <v>25</v>
      </c>
      <c r="E17" s="23">
        <f t="shared" si="0"/>
        <v>4</v>
      </c>
      <c r="F17" s="24" t="str">
        <f>O14</f>
        <v>Team 6</v>
      </c>
      <c r="G17" s="25">
        <v>21</v>
      </c>
      <c r="H17" s="25">
        <f t="shared" si="1"/>
        <v>-4</v>
      </c>
      <c r="I17" s="34" t="str">
        <f>O11</f>
        <v>Team 3</v>
      </c>
      <c r="J17" s="19" t="str">
        <f t="shared" si="2"/>
        <v>Team 4</v>
      </c>
      <c r="K17" s="20" t="str">
        <f t="shared" si="3"/>
        <v>Team 6</v>
      </c>
      <c r="L17" s="41"/>
      <c r="M17" s="13"/>
      <c r="N17" s="72">
        <v>1</v>
      </c>
      <c r="O17" s="73" t="str">
        <f>VLOOKUP(N17,$T$9:$U$14,2,0)</f>
        <v>Team1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2:31" s="4" customFormat="1" ht="15.75" x14ac:dyDescent="0.2">
      <c r="B18" s="21">
        <v>0.59722222222222299</v>
      </c>
      <c r="C18" s="22" t="str">
        <f>O10</f>
        <v>Team 2</v>
      </c>
      <c r="D18" s="23">
        <v>25</v>
      </c>
      <c r="E18" s="23">
        <f t="shared" si="0"/>
        <v>5</v>
      </c>
      <c r="F18" s="24" t="str">
        <f>O11</f>
        <v>Team 3</v>
      </c>
      <c r="G18" s="25">
        <v>20</v>
      </c>
      <c r="H18" s="25">
        <f t="shared" si="1"/>
        <v>-5</v>
      </c>
      <c r="I18" s="34" t="str">
        <f>O12</f>
        <v>Team 4</v>
      </c>
      <c r="J18" s="19" t="str">
        <f t="shared" si="2"/>
        <v>Team 2</v>
      </c>
      <c r="K18" s="20" t="str">
        <f t="shared" si="3"/>
        <v>Team 3</v>
      </c>
      <c r="L18" s="41"/>
      <c r="M18" s="13"/>
      <c r="N18" s="72">
        <v>2</v>
      </c>
      <c r="O18" s="73" t="str">
        <f t="shared" ref="O18:O22" si="10">VLOOKUP(N18,$T$9:$U$14,2,0)</f>
        <v>Team 2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2:31" s="4" customFormat="1" ht="15.75" x14ac:dyDescent="0.2">
      <c r="B19" s="21">
        <v>0.61111111111111105</v>
      </c>
      <c r="C19" s="22" t="str">
        <f>O9</f>
        <v>Team1</v>
      </c>
      <c r="D19" s="23">
        <v>25</v>
      </c>
      <c r="E19" s="23">
        <f t="shared" si="0"/>
        <v>10</v>
      </c>
      <c r="F19" s="24" t="str">
        <f>O13</f>
        <v>Team 5</v>
      </c>
      <c r="G19" s="25">
        <v>15</v>
      </c>
      <c r="H19" s="25">
        <f t="shared" si="1"/>
        <v>-10</v>
      </c>
      <c r="I19" s="34" t="str">
        <f>O9</f>
        <v>Team1</v>
      </c>
      <c r="J19" s="19" t="str">
        <f t="shared" si="2"/>
        <v>Team1</v>
      </c>
      <c r="K19" s="20" t="str">
        <f t="shared" si="3"/>
        <v>Team 5</v>
      </c>
      <c r="L19" s="41"/>
      <c r="M19" s="13"/>
      <c r="N19" s="72">
        <v>3</v>
      </c>
      <c r="O19" s="73" t="str">
        <f t="shared" si="10"/>
        <v>Team 4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2:31" s="4" customFormat="1" ht="15.75" x14ac:dyDescent="0.2">
      <c r="B20" s="21">
        <v>0.625</v>
      </c>
      <c r="C20" s="22" t="str">
        <f>O11</f>
        <v>Team 3</v>
      </c>
      <c r="D20" s="23">
        <v>25</v>
      </c>
      <c r="E20" s="23">
        <f t="shared" si="0"/>
        <v>8</v>
      </c>
      <c r="F20" s="24" t="str">
        <f>O12</f>
        <v>Team 4</v>
      </c>
      <c r="G20" s="25">
        <v>17</v>
      </c>
      <c r="H20" s="25">
        <f t="shared" si="1"/>
        <v>-8</v>
      </c>
      <c r="I20" s="34" t="str">
        <f>O10</f>
        <v>Team 2</v>
      </c>
      <c r="J20" s="19" t="str">
        <f t="shared" si="2"/>
        <v>Team 3</v>
      </c>
      <c r="K20" s="20" t="str">
        <f t="shared" si="3"/>
        <v>Team 4</v>
      </c>
      <c r="L20" s="41"/>
      <c r="M20" s="13"/>
      <c r="N20" s="72">
        <v>4</v>
      </c>
      <c r="O20" s="73" t="str">
        <f t="shared" si="10"/>
        <v>Team 3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2:31" s="4" customFormat="1" ht="15.75" x14ac:dyDescent="0.2">
      <c r="B21" s="21">
        <v>0.63888888888888895</v>
      </c>
      <c r="C21" s="22" t="str">
        <f>O13</f>
        <v>Team 5</v>
      </c>
      <c r="D21" s="23">
        <v>25</v>
      </c>
      <c r="E21" s="23">
        <f t="shared" si="0"/>
        <v>18</v>
      </c>
      <c r="F21" s="24" t="str">
        <f>O14</f>
        <v>Team 6</v>
      </c>
      <c r="G21" s="25">
        <v>7</v>
      </c>
      <c r="H21" s="25">
        <f t="shared" si="1"/>
        <v>-18</v>
      </c>
      <c r="I21" s="34" t="str">
        <f>O14</f>
        <v>Team 6</v>
      </c>
      <c r="J21" s="19" t="str">
        <f t="shared" si="2"/>
        <v>Team 5</v>
      </c>
      <c r="K21" s="20" t="str">
        <f t="shared" si="3"/>
        <v>Team 6</v>
      </c>
      <c r="L21" s="41"/>
      <c r="M21" s="13"/>
      <c r="N21" s="72">
        <v>5</v>
      </c>
      <c r="O21" s="73" t="str">
        <f t="shared" si="10"/>
        <v>Team 5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2:31" s="4" customFormat="1" ht="16.5" thickBot="1" x14ac:dyDescent="0.25">
      <c r="B22" s="26">
        <v>0.65277777777777801</v>
      </c>
      <c r="C22" s="27" t="str">
        <f>O9</f>
        <v>Team1</v>
      </c>
      <c r="D22" s="28">
        <v>25</v>
      </c>
      <c r="E22" s="28">
        <f t="shared" si="0"/>
        <v>11</v>
      </c>
      <c r="F22" s="29" t="str">
        <f>O10</f>
        <v>Team 2</v>
      </c>
      <c r="G22" s="30">
        <v>14</v>
      </c>
      <c r="H22" s="30">
        <f t="shared" si="1"/>
        <v>-11</v>
      </c>
      <c r="I22" s="35" t="str">
        <f>O11</f>
        <v>Team 3</v>
      </c>
      <c r="J22" s="36" t="str">
        <f t="shared" si="2"/>
        <v>Team1</v>
      </c>
      <c r="K22" s="38" t="str">
        <f t="shared" si="3"/>
        <v>Team 2</v>
      </c>
      <c r="L22" s="42"/>
      <c r="M22" s="13"/>
      <c r="N22" s="74">
        <v>6</v>
      </c>
      <c r="O22" s="75" t="str">
        <f t="shared" si="10"/>
        <v>Team 6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2:31" ht="15.75" thickBot="1" x14ac:dyDescent="0.25">
      <c r="L23" s="2"/>
      <c r="M23" s="2"/>
    </row>
    <row r="24" spans="2:31" ht="15.75" thickBot="1" x14ac:dyDescent="0.25">
      <c r="C24" s="96"/>
      <c r="D24" s="96"/>
      <c r="E24" s="96"/>
      <c r="F24" s="96"/>
      <c r="K24" s="63" t="s">
        <v>37</v>
      </c>
      <c r="L24" s="46" t="str">
        <f>IF(AND(ABS(SUM(D8:D22)-SUM(G8:G22))=ABS(SUM(E8:E22)),SUM(S9:S14)=0,SUM(E8:E22)+SUM(H8:H22)=0),"Group OK","Group wrong")</f>
        <v>Group OK</v>
      </c>
      <c r="M24" s="2"/>
      <c r="R24" s="61"/>
    </row>
    <row r="25" spans="2:31" ht="15.75" thickBot="1" x14ac:dyDescent="0.25">
      <c r="C25" s="39"/>
      <c r="D25" s="96"/>
      <c r="E25" s="96"/>
      <c r="F25" s="39"/>
      <c r="K25" s="63" t="s">
        <v>56</v>
      </c>
      <c r="L25" s="46" t="str">
        <f>IF(SUM(T9:T14)=21,"Rank OK","Face to Face")</f>
        <v>Rank OK</v>
      </c>
      <c r="R25" s="61"/>
    </row>
    <row r="26" spans="2:31" x14ac:dyDescent="0.2">
      <c r="C26" s="39"/>
      <c r="D26" s="39"/>
      <c r="E26" s="39"/>
      <c r="F26" s="39"/>
    </row>
    <row r="27" spans="2:31" x14ac:dyDescent="0.2">
      <c r="C27" s="39"/>
      <c r="D27" s="39"/>
      <c r="E27" s="39"/>
      <c r="F27" s="39"/>
    </row>
    <row r="28" spans="2:31" x14ac:dyDescent="0.2">
      <c r="C28" s="39"/>
      <c r="D28" s="39"/>
      <c r="E28" s="39"/>
      <c r="F28" s="39"/>
    </row>
    <row r="29" spans="2:31" x14ac:dyDescent="0.2">
      <c r="C29" s="39"/>
      <c r="D29" s="39"/>
      <c r="E29" s="39"/>
      <c r="F29" s="39"/>
    </row>
    <row r="30" spans="2:31" x14ac:dyDescent="0.2">
      <c r="C30" s="39"/>
      <c r="D30" s="39"/>
      <c r="E30" s="39"/>
      <c r="F30" s="39"/>
      <c r="I30" s="2"/>
      <c r="J30" s="2"/>
      <c r="K30" s="2"/>
      <c r="N30" s="44"/>
      <c r="P30" s="44"/>
    </row>
    <row r="31" spans="2:31" x14ac:dyDescent="0.2">
      <c r="C31" s="39"/>
      <c r="D31" s="39"/>
      <c r="E31" s="39"/>
      <c r="F31" s="39"/>
      <c r="I31" s="2"/>
      <c r="J31" s="2"/>
      <c r="K31" s="2"/>
      <c r="N31" s="44"/>
      <c r="P31" s="44"/>
    </row>
    <row r="32" spans="2:31" x14ac:dyDescent="0.2">
      <c r="C32" s="39"/>
      <c r="D32" s="39"/>
      <c r="E32" s="39"/>
      <c r="F32" s="39"/>
      <c r="I32" s="2"/>
      <c r="J32" s="2"/>
      <c r="K32" s="2"/>
      <c r="N32" s="44"/>
      <c r="P32" s="44"/>
    </row>
    <row r="33" spans="3:16" x14ac:dyDescent="0.2">
      <c r="C33" s="39"/>
      <c r="D33" s="39"/>
      <c r="E33" s="39"/>
      <c r="F33" s="39"/>
      <c r="I33" s="2"/>
      <c r="J33" s="2"/>
      <c r="K33" s="2"/>
      <c r="N33" s="44"/>
      <c r="P33" s="44"/>
    </row>
    <row r="34" spans="3:16" x14ac:dyDescent="0.2">
      <c r="C34" s="39"/>
      <c r="D34" s="39"/>
      <c r="E34" s="39"/>
      <c r="F34" s="39"/>
      <c r="I34" s="2"/>
      <c r="J34" s="2"/>
      <c r="K34" s="2"/>
      <c r="N34" s="44"/>
      <c r="P34" s="44"/>
    </row>
    <row r="35" spans="3:16" x14ac:dyDescent="0.2">
      <c r="C35" s="39"/>
      <c r="D35" s="39"/>
      <c r="E35" s="39"/>
      <c r="F35" s="39"/>
      <c r="I35" s="2"/>
      <c r="J35" s="2"/>
      <c r="K35" s="2"/>
      <c r="N35" s="44"/>
      <c r="P35" s="44"/>
    </row>
    <row r="36" spans="3:16" x14ac:dyDescent="0.2">
      <c r="C36" s="39"/>
      <c r="D36" s="39"/>
      <c r="E36" s="39"/>
      <c r="F36" s="39"/>
      <c r="I36" s="2"/>
      <c r="J36" s="2"/>
      <c r="K36" s="2"/>
      <c r="L36" s="2"/>
      <c r="M36" s="2"/>
      <c r="N36" s="44"/>
      <c r="P36" s="44"/>
    </row>
    <row r="37" spans="3:16" x14ac:dyDescent="0.2">
      <c r="C37" s="39"/>
      <c r="D37" s="39"/>
      <c r="E37" s="39"/>
      <c r="F37" s="39"/>
      <c r="I37" s="2"/>
      <c r="J37" s="2"/>
      <c r="K37" s="2"/>
      <c r="L37" s="2"/>
      <c r="M37" s="2"/>
      <c r="N37" s="44"/>
      <c r="P37" s="44"/>
    </row>
    <row r="38" spans="3:16" x14ac:dyDescent="0.2">
      <c r="C38" s="39"/>
      <c r="D38" s="39"/>
      <c r="E38" s="39"/>
      <c r="F38" s="39"/>
      <c r="I38" s="2"/>
      <c r="J38" s="2"/>
      <c r="K38" s="2"/>
      <c r="L38" s="2"/>
      <c r="M38" s="2"/>
      <c r="N38" s="44"/>
      <c r="P38" s="44"/>
    </row>
    <row r="39" spans="3:16" x14ac:dyDescent="0.2">
      <c r="C39" s="39"/>
      <c r="D39" s="39"/>
      <c r="E39" s="39"/>
      <c r="F39" s="39"/>
      <c r="I39" s="2"/>
      <c r="J39" s="2"/>
      <c r="K39" s="2"/>
      <c r="L39" s="2"/>
      <c r="M39" s="2"/>
      <c r="N39" s="44"/>
      <c r="P39" s="44"/>
    </row>
    <row r="40" spans="3:16" x14ac:dyDescent="0.2">
      <c r="C40" s="39"/>
      <c r="D40" s="39"/>
      <c r="E40" s="39"/>
      <c r="F40" s="39"/>
      <c r="I40" s="2"/>
      <c r="J40" s="2"/>
      <c r="K40" s="2"/>
      <c r="L40" s="2"/>
      <c r="M40" s="2"/>
      <c r="N40" s="44"/>
    </row>
    <row r="41" spans="3:16" x14ac:dyDescent="0.2">
      <c r="C41" s="2"/>
      <c r="D41" s="2"/>
      <c r="E41" s="2"/>
      <c r="F41" s="2"/>
      <c r="I41" s="2"/>
      <c r="J41" s="2"/>
      <c r="K41" s="2"/>
      <c r="N41" s="44"/>
      <c r="P41" s="44"/>
    </row>
    <row r="42" spans="3:16" x14ac:dyDescent="0.2">
      <c r="I42" s="2"/>
      <c r="J42" s="2"/>
      <c r="K42" s="2"/>
      <c r="N42" s="44"/>
      <c r="P42" s="44"/>
    </row>
    <row r="43" spans="3:16" x14ac:dyDescent="0.2">
      <c r="I43" s="2"/>
      <c r="J43" s="2"/>
      <c r="K43" s="2"/>
      <c r="N43" s="44"/>
    </row>
    <row r="44" spans="3:16" x14ac:dyDescent="0.2">
      <c r="I44" s="2"/>
      <c r="J44" s="2"/>
      <c r="K44" s="2"/>
      <c r="N44" s="44"/>
      <c r="P44" s="44"/>
    </row>
    <row r="45" spans="3:16" x14ac:dyDescent="0.2">
      <c r="I45" s="2"/>
      <c r="J45" s="2"/>
      <c r="K45" s="2"/>
    </row>
    <row r="46" spans="3:16" x14ac:dyDescent="0.2">
      <c r="I46" s="2"/>
      <c r="J46" s="2"/>
      <c r="K46" s="2"/>
    </row>
    <row r="47" spans="3:16" x14ac:dyDescent="0.2">
      <c r="I47" s="2"/>
      <c r="J47" s="2"/>
      <c r="K47" s="2"/>
    </row>
    <row r="48" spans="3:16" x14ac:dyDescent="0.2">
      <c r="I48" s="2"/>
      <c r="J48" s="2"/>
      <c r="K48" s="2"/>
    </row>
    <row r="49" spans="9:11" x14ac:dyDescent="0.2">
      <c r="I49" s="2"/>
      <c r="J49" s="2"/>
      <c r="K49" s="2"/>
    </row>
  </sheetData>
  <mergeCells count="3">
    <mergeCell ref="N8:O8"/>
    <mergeCell ref="B2:K5"/>
    <mergeCell ref="L6:L7"/>
  </mergeCells>
  <conditionalFormatting sqref="L8">
    <cfRule type="expression" dxfId="7" priority="11">
      <formula>J8&lt;&gt;K8</formula>
    </cfRule>
    <cfRule type="expression" dxfId="6" priority="12">
      <formula>J8=K8</formula>
    </cfRule>
  </conditionalFormatting>
  <conditionalFormatting sqref="L9:L22">
    <cfRule type="expression" dxfId="5" priority="7">
      <formula>J9&lt;&gt;K9</formula>
    </cfRule>
    <cfRule type="expression" dxfId="4" priority="8">
      <formula>J9=K9</formula>
    </cfRule>
  </conditionalFormatting>
  <conditionalFormatting sqref="L24">
    <cfRule type="cellIs" dxfId="3" priority="5" operator="equal">
      <formula>"Group OK"</formula>
    </cfRule>
    <cfRule type="cellIs" dxfId="2" priority="6" operator="equal">
      <formula>"Group wrong"</formula>
    </cfRule>
  </conditionalFormatting>
  <conditionalFormatting sqref="L25">
    <cfRule type="cellIs" dxfId="1" priority="1" operator="equal">
      <formula>"Rank OK"</formula>
    </cfRule>
    <cfRule type="cellIs" dxfId="0" priority="2" operator="equal">
      <formula>"Face to face"</formula>
    </cfRule>
  </conditionalFormatting>
  <pageMargins left="0.7" right="0.7" top="0.75" bottom="0.75" header="0.3" footer="0.3"/>
  <pageSetup paperSize="9" orientation="portrait" r:id="rId1"/>
  <ignoredErrors>
    <ignoredError sqref="F1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AE49"/>
  <sheetViews>
    <sheetView workbookViewId="0">
      <selection activeCell="B2" sqref="B2:K5"/>
    </sheetView>
  </sheetViews>
  <sheetFormatPr defaultRowHeight="15" x14ac:dyDescent="0.2"/>
  <cols>
    <col min="1" max="1" width="1.7109375" style="1" customWidth="1"/>
    <col min="2" max="2" width="17.7109375" style="1" bestFit="1" customWidth="1"/>
    <col min="3" max="3" width="23.7109375" style="1" customWidth="1"/>
    <col min="4" max="4" width="9.140625" style="1"/>
    <col min="5" max="5" width="9.28515625" style="1" bestFit="1" customWidth="1"/>
    <col min="6" max="6" width="23.7109375" style="1" customWidth="1"/>
    <col min="7" max="7" width="9.140625" style="1"/>
    <col min="8" max="8" width="9.28515625" style="1" bestFit="1" customWidth="1"/>
    <col min="9" max="11" width="23.7109375" style="1" customWidth="1"/>
    <col min="12" max="12" width="14.7109375" style="1" customWidth="1"/>
    <col min="13" max="13" width="9.140625" style="1"/>
    <col min="14" max="14" width="6.42578125" style="43" bestFit="1" customWidth="1"/>
    <col min="15" max="15" width="17.28515625" style="43" customWidth="1"/>
    <col min="16" max="17" width="9.140625" style="43"/>
    <col min="18" max="18" width="19.28515625" style="43" bestFit="1" customWidth="1"/>
    <col min="19" max="20" width="9.140625" style="43"/>
    <col min="21" max="21" width="9.140625" style="43" hidden="1" customWidth="1"/>
    <col min="22" max="31" width="9.140625" style="43"/>
    <col min="32" max="16384" width="9.140625" style="1"/>
  </cols>
  <sheetData>
    <row r="2" spans="2:31" x14ac:dyDescent="0.2">
      <c r="B2" s="133" t="s">
        <v>40</v>
      </c>
      <c r="C2" s="133"/>
      <c r="D2" s="133"/>
      <c r="E2" s="133"/>
      <c r="F2" s="133"/>
      <c r="G2" s="133"/>
      <c r="H2" s="133"/>
      <c r="I2" s="133"/>
      <c r="J2" s="133"/>
      <c r="K2" s="133"/>
    </row>
    <row r="3" spans="2:31" x14ac:dyDescent="0.2"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2:31" x14ac:dyDescent="0.2">
      <c r="B4" s="133"/>
      <c r="C4" s="133"/>
      <c r="D4" s="133"/>
      <c r="E4" s="133"/>
      <c r="F4" s="133"/>
      <c r="G4" s="133"/>
      <c r="H4" s="133"/>
      <c r="I4" s="133"/>
      <c r="J4" s="133"/>
      <c r="K4" s="133"/>
    </row>
    <row r="5" spans="2:31" ht="15.75" thickBot="1" x14ac:dyDescent="0.25">
      <c r="B5" s="133"/>
      <c r="C5" s="133"/>
      <c r="D5" s="133"/>
      <c r="E5" s="133"/>
      <c r="F5" s="133"/>
      <c r="G5" s="133"/>
      <c r="H5" s="133"/>
      <c r="I5" s="133"/>
      <c r="J5" s="133"/>
      <c r="K5" s="133"/>
      <c r="M5" s="2"/>
    </row>
    <row r="6" spans="2:31" ht="15.75" thickBot="1" x14ac:dyDescent="0.25">
      <c r="L6" s="134" t="s">
        <v>30</v>
      </c>
      <c r="M6" s="2"/>
    </row>
    <row r="7" spans="2:31" s="4" customFormat="1" ht="16.5" thickBot="1" x14ac:dyDescent="0.25">
      <c r="B7" s="5" t="s">
        <v>26</v>
      </c>
      <c r="C7" s="6" t="s">
        <v>27</v>
      </c>
      <c r="D7" s="7" t="s">
        <v>24</v>
      </c>
      <c r="E7" s="8" t="s">
        <v>25</v>
      </c>
      <c r="F7" s="9" t="s">
        <v>27</v>
      </c>
      <c r="G7" s="10" t="s">
        <v>24</v>
      </c>
      <c r="H7" s="11" t="s">
        <v>25</v>
      </c>
      <c r="I7" s="37" t="s">
        <v>21</v>
      </c>
      <c r="J7" s="12" t="s">
        <v>22</v>
      </c>
      <c r="K7" s="40" t="s">
        <v>23</v>
      </c>
      <c r="L7" s="135"/>
      <c r="M7" s="1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2:31" s="4" customFormat="1" ht="16.5" thickBot="1" x14ac:dyDescent="0.25">
      <c r="B8" s="14">
        <v>0.45833333333333331</v>
      </c>
      <c r="C8" s="15" t="str">
        <f>O9</f>
        <v>Team 7</v>
      </c>
      <c r="D8" s="16">
        <v>25</v>
      </c>
      <c r="E8" s="16">
        <f>D8-G8</f>
        <v>3</v>
      </c>
      <c r="F8" s="17" t="str">
        <f>O12</f>
        <v>Team 10</v>
      </c>
      <c r="G8" s="18">
        <v>22</v>
      </c>
      <c r="H8" s="18">
        <f>G8-D8</f>
        <v>-3</v>
      </c>
      <c r="I8" s="31" t="str">
        <f>O13</f>
        <v>Team 11</v>
      </c>
      <c r="J8" s="32" t="str">
        <f>IF(E8&gt;0,C8,IF(H8&gt;0,F8,"-"))</f>
        <v>Team 7</v>
      </c>
      <c r="K8" s="33" t="str">
        <f>IF(E8&lt;0,C8,IF(H8&lt;0,F8,"-"))</f>
        <v>Team 10</v>
      </c>
      <c r="L8" s="45"/>
      <c r="M8" s="13"/>
      <c r="N8" s="131" t="s">
        <v>28</v>
      </c>
      <c r="O8" s="132"/>
      <c r="P8" s="55" t="s">
        <v>34</v>
      </c>
      <c r="Q8" s="48" t="s">
        <v>32</v>
      </c>
      <c r="R8" s="48" t="s">
        <v>33</v>
      </c>
      <c r="S8" s="49" t="s">
        <v>25</v>
      </c>
      <c r="T8" s="58" t="s">
        <v>38</v>
      </c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2:31" s="4" customFormat="1" ht="15.75" x14ac:dyDescent="0.2">
      <c r="B9" s="21">
        <v>0.47222222222222227</v>
      </c>
      <c r="C9" s="22" t="str">
        <f>O10</f>
        <v>Team 8</v>
      </c>
      <c r="D9" s="23">
        <v>25</v>
      </c>
      <c r="E9" s="23">
        <f t="shared" ref="E9:E22" si="0">D9-G9</f>
        <v>10</v>
      </c>
      <c r="F9" s="24" t="str">
        <f>O13</f>
        <v>Team 11</v>
      </c>
      <c r="G9" s="25">
        <v>15</v>
      </c>
      <c r="H9" s="25">
        <f t="shared" ref="H9:H22" si="1">G9-D9</f>
        <v>-10</v>
      </c>
      <c r="I9" s="34" t="str">
        <f>O9</f>
        <v>Team 7</v>
      </c>
      <c r="J9" s="19" t="str">
        <f t="shared" ref="J9:J22" si="2">IF(E9&gt;0,C9,IF(H9&gt;0,F9,"-"))</f>
        <v>Team 8</v>
      </c>
      <c r="K9" s="20" t="str">
        <f t="shared" ref="K9:K22" si="3">IF(E9&lt;0,C9,IF(H9&lt;0,F9,"-"))</f>
        <v>Team 11</v>
      </c>
      <c r="L9" s="41"/>
      <c r="M9" s="13"/>
      <c r="N9" s="50">
        <v>1</v>
      </c>
      <c r="O9" s="51" t="str">
        <f>TeamOverview!D5</f>
        <v>Team 7</v>
      </c>
      <c r="P9" s="56">
        <f>SUM(Q9:R9)</f>
        <v>5</v>
      </c>
      <c r="Q9" s="47">
        <f>COUNTIF($J$8:$J$22,O9)</f>
        <v>4</v>
      </c>
      <c r="R9" s="47">
        <f>COUNTIF($K$8:$K$22,O9)</f>
        <v>1</v>
      </c>
      <c r="S9" s="51">
        <f>(SUMIF($C$8:$C$22,O9,$E$8:$E$22)+SUMIF($F$8:$F$22,O9,$H$8:$H$22))</f>
        <v>28</v>
      </c>
      <c r="T9" s="59">
        <f>RANK(Q9,$Q$9:$Q$14)+SUMPRODUCT(($Q$9:$Q$14=Q9)*($S$9:$S$14&gt;S9))</f>
        <v>1</v>
      </c>
      <c r="U9" s="58" t="str">
        <f t="shared" ref="U9:U14" si="4">O9</f>
        <v>Team 7</v>
      </c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2:31" s="4" customFormat="1" ht="15.75" x14ac:dyDescent="0.2">
      <c r="B10" s="21">
        <v>0.48611111111111099</v>
      </c>
      <c r="C10" s="22" t="str">
        <f>O11</f>
        <v>Team 9</v>
      </c>
      <c r="D10" s="23">
        <v>25</v>
      </c>
      <c r="E10" s="23">
        <f t="shared" si="0"/>
        <v>8</v>
      </c>
      <c r="F10" s="24" t="str">
        <f>O14</f>
        <v>Team 12</v>
      </c>
      <c r="G10" s="25">
        <v>17</v>
      </c>
      <c r="H10" s="25">
        <f t="shared" si="1"/>
        <v>-8</v>
      </c>
      <c r="I10" s="34" t="str">
        <f>O10</f>
        <v>Team 8</v>
      </c>
      <c r="J10" s="19" t="str">
        <f t="shared" si="2"/>
        <v>Team 9</v>
      </c>
      <c r="K10" s="20" t="str">
        <f t="shared" si="3"/>
        <v>Team 12</v>
      </c>
      <c r="L10" s="41"/>
      <c r="M10" s="13"/>
      <c r="N10" s="50">
        <v>2</v>
      </c>
      <c r="O10" s="51" t="str">
        <f>TeamOverview!D6</f>
        <v>Team 8</v>
      </c>
      <c r="P10" s="56">
        <f t="shared" ref="P10:P14" si="5">SUM(Q10:R10)</f>
        <v>5</v>
      </c>
      <c r="Q10" s="47">
        <f t="shared" ref="Q10:Q13" si="6">COUNTIF($J$8:$J$22,O10)</f>
        <v>4</v>
      </c>
      <c r="R10" s="47">
        <f t="shared" ref="R10:R13" si="7">COUNTIF($K$8:$K$22,O10)</f>
        <v>1</v>
      </c>
      <c r="S10" s="51">
        <f t="shared" ref="S10:S13" si="8">(SUMIF($C$8:$C$22,O10,$E$8:$E$22)+SUMIF($F$8:$F$22,O10,$H$8:$H$22))</f>
        <v>16</v>
      </c>
      <c r="T10" s="59">
        <f t="shared" ref="T10:T14" si="9">RANK(Q10,$Q$9:$Q$14)+SUMPRODUCT(($Q$9:$Q$14=Q10)*($S$9:$S$14&gt;S10))</f>
        <v>2</v>
      </c>
      <c r="U10" s="59" t="str">
        <f t="shared" si="4"/>
        <v>Team 8</v>
      </c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2:31" s="4" customFormat="1" ht="15.75" x14ac:dyDescent="0.2">
      <c r="B11" s="21">
        <v>0.5</v>
      </c>
      <c r="C11" s="22" t="str">
        <f>O10</f>
        <v>Team 8</v>
      </c>
      <c r="D11" s="23">
        <v>25</v>
      </c>
      <c r="E11" s="23">
        <f t="shared" si="0"/>
        <v>2</v>
      </c>
      <c r="F11" s="24" t="str">
        <f>O12</f>
        <v>Team 10</v>
      </c>
      <c r="G11" s="25">
        <v>23</v>
      </c>
      <c r="H11" s="25">
        <f t="shared" si="1"/>
        <v>-2</v>
      </c>
      <c r="I11" s="34" t="str">
        <f>O14</f>
        <v>Team 12</v>
      </c>
      <c r="J11" s="19" t="str">
        <f t="shared" si="2"/>
        <v>Team 8</v>
      </c>
      <c r="K11" s="20" t="str">
        <f t="shared" si="3"/>
        <v>Team 10</v>
      </c>
      <c r="L11" s="41"/>
      <c r="M11" s="13"/>
      <c r="N11" s="50">
        <v>3</v>
      </c>
      <c r="O11" s="51" t="str">
        <f>TeamOverview!D7</f>
        <v>Team 9</v>
      </c>
      <c r="P11" s="56">
        <f t="shared" si="5"/>
        <v>5</v>
      </c>
      <c r="Q11" s="47">
        <f t="shared" si="6"/>
        <v>2</v>
      </c>
      <c r="R11" s="47">
        <f t="shared" si="7"/>
        <v>3</v>
      </c>
      <c r="S11" s="51">
        <f t="shared" si="8"/>
        <v>3</v>
      </c>
      <c r="T11" s="59">
        <f t="shared" si="9"/>
        <v>4</v>
      </c>
      <c r="U11" s="59" t="str">
        <f t="shared" si="4"/>
        <v>Team 9</v>
      </c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2:31" s="4" customFormat="1" ht="15.75" x14ac:dyDescent="0.2">
      <c r="B12" s="21">
        <v>0.51388888888888895</v>
      </c>
      <c r="C12" s="22" t="str">
        <f>O9</f>
        <v>Team 7</v>
      </c>
      <c r="D12" s="23">
        <v>25</v>
      </c>
      <c r="E12" s="23">
        <f t="shared" si="0"/>
        <v>-2</v>
      </c>
      <c r="F12" s="24" t="str">
        <f>O14</f>
        <v>Team 12</v>
      </c>
      <c r="G12" s="25">
        <v>27</v>
      </c>
      <c r="H12" s="25">
        <f t="shared" si="1"/>
        <v>2</v>
      </c>
      <c r="I12" s="34" t="str">
        <f>O12</f>
        <v>Team 10</v>
      </c>
      <c r="J12" s="19" t="str">
        <f t="shared" si="2"/>
        <v>Team 12</v>
      </c>
      <c r="K12" s="20" t="str">
        <f t="shared" si="3"/>
        <v>Team 7</v>
      </c>
      <c r="L12" s="41"/>
      <c r="M12" s="13"/>
      <c r="N12" s="50">
        <v>4</v>
      </c>
      <c r="O12" s="51" t="str">
        <f>TeamOverview!D8</f>
        <v>Team 10</v>
      </c>
      <c r="P12" s="56">
        <f t="shared" si="5"/>
        <v>5</v>
      </c>
      <c r="Q12" s="47">
        <f t="shared" si="6"/>
        <v>2</v>
      </c>
      <c r="R12" s="47">
        <f t="shared" si="7"/>
        <v>3</v>
      </c>
      <c r="S12" s="51">
        <f t="shared" si="8"/>
        <v>8</v>
      </c>
      <c r="T12" s="59">
        <f t="shared" si="9"/>
        <v>3</v>
      </c>
      <c r="U12" s="59" t="str">
        <f t="shared" si="4"/>
        <v>Team 10</v>
      </c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2:31" s="4" customFormat="1" ht="15.75" x14ac:dyDescent="0.2">
      <c r="B13" s="21">
        <v>0.52777777777777801</v>
      </c>
      <c r="C13" s="22" t="str">
        <f>O11</f>
        <v>Team 9</v>
      </c>
      <c r="D13" s="23">
        <v>25</v>
      </c>
      <c r="E13" s="23">
        <f t="shared" si="0"/>
        <v>-2</v>
      </c>
      <c r="F13" s="24" t="str">
        <f>O13</f>
        <v>Team 11</v>
      </c>
      <c r="G13" s="25">
        <v>27</v>
      </c>
      <c r="H13" s="25">
        <f t="shared" si="1"/>
        <v>2</v>
      </c>
      <c r="I13" s="34" t="str">
        <f>O9</f>
        <v>Team 7</v>
      </c>
      <c r="J13" s="19" t="str">
        <f t="shared" si="2"/>
        <v>Team 11</v>
      </c>
      <c r="K13" s="20" t="str">
        <f t="shared" si="3"/>
        <v>Team 9</v>
      </c>
      <c r="L13" s="41"/>
      <c r="M13" s="13"/>
      <c r="N13" s="50">
        <v>5</v>
      </c>
      <c r="O13" s="51" t="str">
        <f>TeamOverview!D9</f>
        <v>Team 11</v>
      </c>
      <c r="P13" s="56">
        <f t="shared" si="5"/>
        <v>5</v>
      </c>
      <c r="Q13" s="47">
        <f t="shared" si="6"/>
        <v>2</v>
      </c>
      <c r="R13" s="47">
        <f t="shared" si="7"/>
        <v>3</v>
      </c>
      <c r="S13" s="51">
        <f t="shared" si="8"/>
        <v>-17</v>
      </c>
      <c r="T13" s="59">
        <f t="shared" si="9"/>
        <v>5</v>
      </c>
      <c r="U13" s="59" t="str">
        <f t="shared" si="4"/>
        <v>Team 11</v>
      </c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2:31" s="4" customFormat="1" ht="16.5" thickBot="1" x14ac:dyDescent="0.25">
      <c r="B14" s="21">
        <v>0.54166666666666696</v>
      </c>
      <c r="C14" s="22" t="str">
        <f>O10</f>
        <v>Team 8</v>
      </c>
      <c r="D14" s="23">
        <v>25</v>
      </c>
      <c r="E14" s="23">
        <f t="shared" si="0"/>
        <v>10</v>
      </c>
      <c r="F14" s="24" t="str">
        <f>O14</f>
        <v>Team 12</v>
      </c>
      <c r="G14" s="25">
        <v>15</v>
      </c>
      <c r="H14" s="25">
        <f t="shared" si="1"/>
        <v>-10</v>
      </c>
      <c r="I14" s="34" t="str">
        <f>O11</f>
        <v>Team 9</v>
      </c>
      <c r="J14" s="19" t="str">
        <f t="shared" si="2"/>
        <v>Team 8</v>
      </c>
      <c r="K14" s="20" t="str">
        <f t="shared" si="3"/>
        <v>Team 12</v>
      </c>
      <c r="L14" s="41"/>
      <c r="M14" s="13"/>
      <c r="N14" s="52">
        <v>6</v>
      </c>
      <c r="O14" s="54" t="str">
        <f>TeamOverview!D10</f>
        <v>Team 12</v>
      </c>
      <c r="P14" s="57">
        <f t="shared" si="5"/>
        <v>5</v>
      </c>
      <c r="Q14" s="53">
        <f>COUNTIF($J$8:$J$22,O14)</f>
        <v>1</v>
      </c>
      <c r="R14" s="53">
        <f>COUNTIF($K$8:$K$22,O14)</f>
        <v>4</v>
      </c>
      <c r="S14" s="54">
        <f>(SUMIF($C$8:$C$22,O14,$E$8:$E$22)+SUMIF($F$8:$F$22,O14,$H$8:$H$22))</f>
        <v>-38</v>
      </c>
      <c r="T14" s="60">
        <f t="shared" si="9"/>
        <v>6</v>
      </c>
      <c r="U14" s="60" t="str">
        <f t="shared" si="4"/>
        <v>Team 12</v>
      </c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2:31" s="4" customFormat="1" ht="16.5" thickBot="1" x14ac:dyDescent="0.25">
      <c r="B15" s="21">
        <v>0.55555555555555602</v>
      </c>
      <c r="C15" s="22" t="str">
        <f>O12</f>
        <v>Team 10</v>
      </c>
      <c r="D15" s="23">
        <v>25</v>
      </c>
      <c r="E15" s="23">
        <f t="shared" si="0"/>
        <v>17</v>
      </c>
      <c r="F15" s="24" t="str">
        <f>O13</f>
        <v>Team 11</v>
      </c>
      <c r="G15" s="25">
        <v>8</v>
      </c>
      <c r="H15" s="25">
        <f t="shared" si="1"/>
        <v>-17</v>
      </c>
      <c r="I15" s="34" t="str">
        <f>O14</f>
        <v>Team 12</v>
      </c>
      <c r="J15" s="19" t="str">
        <f t="shared" si="2"/>
        <v>Team 10</v>
      </c>
      <c r="K15" s="20" t="str">
        <f t="shared" si="3"/>
        <v>Team 11</v>
      </c>
      <c r="L15" s="41"/>
      <c r="M15" s="1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2:31" s="4" customFormat="1" ht="15.75" x14ac:dyDescent="0.2">
      <c r="B16" s="21">
        <v>0.56944444444444497</v>
      </c>
      <c r="C16" s="22" t="str">
        <f>O9</f>
        <v>Team 7</v>
      </c>
      <c r="D16" s="23">
        <v>25</v>
      </c>
      <c r="E16" s="23">
        <f t="shared" si="0"/>
        <v>6</v>
      </c>
      <c r="F16" s="24" t="str">
        <f>O11</f>
        <v>Team 9</v>
      </c>
      <c r="G16" s="25">
        <v>19</v>
      </c>
      <c r="H16" s="25">
        <f t="shared" si="1"/>
        <v>-6</v>
      </c>
      <c r="I16" s="34" t="str">
        <f>O13</f>
        <v>Team 11</v>
      </c>
      <c r="J16" s="19" t="str">
        <f t="shared" si="2"/>
        <v>Team 7</v>
      </c>
      <c r="K16" s="20" t="str">
        <f t="shared" si="3"/>
        <v>Team 9</v>
      </c>
      <c r="L16" s="41"/>
      <c r="M16" s="13"/>
      <c r="N16" s="70" t="s">
        <v>38</v>
      </c>
      <c r="O16" s="71" t="s">
        <v>27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2:31" s="4" customFormat="1" ht="15.75" x14ac:dyDescent="0.2">
      <c r="B17" s="21">
        <v>0.58333333333333404</v>
      </c>
      <c r="C17" s="22" t="str">
        <f>O12</f>
        <v>Team 10</v>
      </c>
      <c r="D17" s="23">
        <v>25</v>
      </c>
      <c r="E17" s="23">
        <f t="shared" si="0"/>
        <v>4</v>
      </c>
      <c r="F17" s="24" t="str">
        <f>O14</f>
        <v>Team 12</v>
      </c>
      <c r="G17" s="25">
        <v>21</v>
      </c>
      <c r="H17" s="25">
        <f t="shared" si="1"/>
        <v>-4</v>
      </c>
      <c r="I17" s="34" t="str">
        <f>O11</f>
        <v>Team 9</v>
      </c>
      <c r="J17" s="19" t="str">
        <f t="shared" si="2"/>
        <v>Team 10</v>
      </c>
      <c r="K17" s="20" t="str">
        <f t="shared" si="3"/>
        <v>Team 12</v>
      </c>
      <c r="L17" s="41"/>
      <c r="M17" s="13"/>
      <c r="N17" s="72">
        <v>1</v>
      </c>
      <c r="O17" s="73" t="str">
        <f>VLOOKUP(N17,$T$9:$U$14,2,0)</f>
        <v>Team 7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2:31" s="4" customFormat="1" ht="15.75" x14ac:dyDescent="0.2">
      <c r="B18" s="21">
        <v>0.59722222222222299</v>
      </c>
      <c r="C18" s="22" t="str">
        <f>O10</f>
        <v>Team 8</v>
      </c>
      <c r="D18" s="23">
        <v>25</v>
      </c>
      <c r="E18" s="23">
        <f t="shared" si="0"/>
        <v>5</v>
      </c>
      <c r="F18" s="24" t="str">
        <f>O11</f>
        <v>Team 9</v>
      </c>
      <c r="G18" s="25">
        <v>20</v>
      </c>
      <c r="H18" s="25">
        <f t="shared" si="1"/>
        <v>-5</v>
      </c>
      <c r="I18" s="34" t="str">
        <f>O12</f>
        <v>Team 10</v>
      </c>
      <c r="J18" s="19" t="str">
        <f t="shared" si="2"/>
        <v>Team 8</v>
      </c>
      <c r="K18" s="20" t="str">
        <f t="shared" si="3"/>
        <v>Team 9</v>
      </c>
      <c r="L18" s="41"/>
      <c r="M18" s="13"/>
      <c r="N18" s="72">
        <v>2</v>
      </c>
      <c r="O18" s="73" t="str">
        <f t="shared" ref="O18:O22" si="10">VLOOKUP(N18,$T$9:$U$14,2,0)</f>
        <v>Team 8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2:31" s="4" customFormat="1" ht="15.75" x14ac:dyDescent="0.2">
      <c r="B19" s="21">
        <v>0.61111111111111105</v>
      </c>
      <c r="C19" s="22" t="str">
        <f>O9</f>
        <v>Team 7</v>
      </c>
      <c r="D19" s="23">
        <v>25</v>
      </c>
      <c r="E19" s="23">
        <f t="shared" si="0"/>
        <v>10</v>
      </c>
      <c r="F19" s="24" t="str">
        <f>O13</f>
        <v>Team 11</v>
      </c>
      <c r="G19" s="25">
        <v>15</v>
      </c>
      <c r="H19" s="25">
        <f t="shared" si="1"/>
        <v>-10</v>
      </c>
      <c r="I19" s="34" t="str">
        <f>O9</f>
        <v>Team 7</v>
      </c>
      <c r="J19" s="19" t="str">
        <f t="shared" si="2"/>
        <v>Team 7</v>
      </c>
      <c r="K19" s="20" t="str">
        <f t="shared" si="3"/>
        <v>Team 11</v>
      </c>
      <c r="L19" s="41"/>
      <c r="M19" s="13"/>
      <c r="N19" s="72">
        <v>3</v>
      </c>
      <c r="O19" s="73" t="str">
        <f t="shared" si="10"/>
        <v>Team 10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2:31" s="4" customFormat="1" ht="15.75" x14ac:dyDescent="0.2">
      <c r="B20" s="21">
        <v>0.625</v>
      </c>
      <c r="C20" s="22" t="str">
        <f>O11</f>
        <v>Team 9</v>
      </c>
      <c r="D20" s="23">
        <v>25</v>
      </c>
      <c r="E20" s="23">
        <f t="shared" si="0"/>
        <v>8</v>
      </c>
      <c r="F20" s="24" t="str">
        <f>O12</f>
        <v>Team 10</v>
      </c>
      <c r="G20" s="25">
        <v>17</v>
      </c>
      <c r="H20" s="25">
        <f t="shared" si="1"/>
        <v>-8</v>
      </c>
      <c r="I20" s="34" t="str">
        <f>O10</f>
        <v>Team 8</v>
      </c>
      <c r="J20" s="19" t="str">
        <f t="shared" si="2"/>
        <v>Team 9</v>
      </c>
      <c r="K20" s="20" t="str">
        <f t="shared" si="3"/>
        <v>Team 10</v>
      </c>
      <c r="L20" s="41"/>
      <c r="M20" s="13"/>
      <c r="N20" s="72">
        <v>4</v>
      </c>
      <c r="O20" s="73" t="str">
        <f t="shared" si="10"/>
        <v>Team 9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2:31" s="4" customFormat="1" ht="15.75" x14ac:dyDescent="0.2">
      <c r="B21" s="21">
        <v>0.63888888888888895</v>
      </c>
      <c r="C21" s="22" t="str">
        <f>O13</f>
        <v>Team 11</v>
      </c>
      <c r="D21" s="23">
        <v>25</v>
      </c>
      <c r="E21" s="23">
        <f t="shared" si="0"/>
        <v>18</v>
      </c>
      <c r="F21" s="24" t="str">
        <f>O14</f>
        <v>Team 12</v>
      </c>
      <c r="G21" s="25">
        <v>7</v>
      </c>
      <c r="H21" s="25">
        <f t="shared" si="1"/>
        <v>-18</v>
      </c>
      <c r="I21" s="34" t="str">
        <f>O14</f>
        <v>Team 12</v>
      </c>
      <c r="J21" s="19" t="str">
        <f t="shared" si="2"/>
        <v>Team 11</v>
      </c>
      <c r="K21" s="20" t="str">
        <f t="shared" si="3"/>
        <v>Team 12</v>
      </c>
      <c r="L21" s="41"/>
      <c r="M21" s="13"/>
      <c r="N21" s="72">
        <v>5</v>
      </c>
      <c r="O21" s="73" t="str">
        <f t="shared" si="10"/>
        <v>Team 11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2:31" s="4" customFormat="1" ht="16.5" thickBot="1" x14ac:dyDescent="0.25">
      <c r="B22" s="26">
        <v>0.65277777777777801</v>
      </c>
      <c r="C22" s="27" t="str">
        <f>O9</f>
        <v>Team 7</v>
      </c>
      <c r="D22" s="28">
        <v>25</v>
      </c>
      <c r="E22" s="28">
        <f t="shared" si="0"/>
        <v>11</v>
      </c>
      <c r="F22" s="29" t="str">
        <f>O10</f>
        <v>Team 8</v>
      </c>
      <c r="G22" s="30">
        <v>14</v>
      </c>
      <c r="H22" s="30">
        <f t="shared" si="1"/>
        <v>-11</v>
      </c>
      <c r="I22" s="35" t="str">
        <f>O11</f>
        <v>Team 9</v>
      </c>
      <c r="J22" s="36" t="str">
        <f t="shared" si="2"/>
        <v>Team 7</v>
      </c>
      <c r="K22" s="38" t="str">
        <f t="shared" si="3"/>
        <v>Team 8</v>
      </c>
      <c r="L22" s="42"/>
      <c r="M22" s="13"/>
      <c r="N22" s="74">
        <v>6</v>
      </c>
      <c r="O22" s="75" t="str">
        <f t="shared" si="10"/>
        <v>Team 12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2:31" ht="15.75" thickBot="1" x14ac:dyDescent="0.25">
      <c r="L23" s="2"/>
      <c r="M23" s="2"/>
    </row>
    <row r="24" spans="2:31" ht="15.75" thickBot="1" x14ac:dyDescent="0.25">
      <c r="K24" s="63" t="s">
        <v>37</v>
      </c>
      <c r="L24" s="46" t="str">
        <f>IF(AND(ABS(SUM(D8:D22)-SUM(G8:G22))=ABS(SUM(E8:E22)),SUM(S9:S14)=0,SUM(E8:E22)+SUM(H8:H22)=0),"Group OK","Group wrong")</f>
        <v>Group OK</v>
      </c>
      <c r="M24" s="2"/>
      <c r="R24" s="61"/>
    </row>
    <row r="25" spans="2:31" x14ac:dyDescent="0.2">
      <c r="K25" s="62"/>
      <c r="R25" s="61"/>
    </row>
    <row r="27" spans="2:31" x14ac:dyDescent="0.2">
      <c r="C27" s="2"/>
    </row>
    <row r="28" spans="2:31" x14ac:dyDescent="0.2">
      <c r="C28" s="2"/>
    </row>
    <row r="30" spans="2:31" x14ac:dyDescent="0.2">
      <c r="I30" s="2"/>
      <c r="J30" s="2"/>
      <c r="K30" s="2"/>
      <c r="N30" s="44"/>
      <c r="P30" s="44"/>
    </row>
    <row r="31" spans="2:31" x14ac:dyDescent="0.2">
      <c r="I31" s="2"/>
      <c r="J31" s="2"/>
      <c r="K31" s="2"/>
      <c r="N31" s="44"/>
      <c r="P31" s="44"/>
    </row>
    <row r="32" spans="2:31" x14ac:dyDescent="0.2">
      <c r="I32" s="2"/>
      <c r="J32" s="2"/>
      <c r="K32" s="2"/>
      <c r="N32" s="44"/>
      <c r="P32" s="44"/>
    </row>
    <row r="33" spans="9:16" x14ac:dyDescent="0.2">
      <c r="I33" s="2"/>
      <c r="J33" s="2"/>
      <c r="K33" s="2"/>
      <c r="N33" s="44"/>
      <c r="P33" s="44"/>
    </row>
    <row r="34" spans="9:16" x14ac:dyDescent="0.2">
      <c r="I34" s="2"/>
      <c r="J34" s="2"/>
      <c r="K34" s="2"/>
      <c r="N34" s="44"/>
      <c r="P34" s="44"/>
    </row>
    <row r="35" spans="9:16" x14ac:dyDescent="0.2">
      <c r="I35" s="2"/>
      <c r="J35" s="2"/>
      <c r="K35" s="2"/>
      <c r="N35" s="44"/>
      <c r="P35" s="44"/>
    </row>
    <row r="36" spans="9:16" x14ac:dyDescent="0.2">
      <c r="I36" s="2"/>
      <c r="J36" s="2"/>
      <c r="K36" s="2"/>
      <c r="L36" s="2"/>
      <c r="M36" s="2"/>
      <c r="N36" s="44"/>
      <c r="P36" s="44"/>
    </row>
    <row r="37" spans="9:16" x14ac:dyDescent="0.2">
      <c r="I37" s="2"/>
      <c r="J37" s="2"/>
      <c r="K37" s="2"/>
      <c r="L37" s="2"/>
      <c r="M37" s="2"/>
      <c r="N37" s="44"/>
      <c r="P37" s="44"/>
    </row>
    <row r="38" spans="9:16" x14ac:dyDescent="0.2">
      <c r="I38" s="2"/>
      <c r="J38" s="2"/>
      <c r="K38" s="2"/>
      <c r="L38" s="2"/>
      <c r="M38" s="2"/>
      <c r="N38" s="44"/>
      <c r="P38" s="44"/>
    </row>
    <row r="39" spans="9:16" x14ac:dyDescent="0.2">
      <c r="I39" s="2"/>
      <c r="J39" s="2"/>
      <c r="K39" s="2"/>
      <c r="L39" s="2"/>
      <c r="M39" s="2"/>
      <c r="N39" s="44"/>
      <c r="P39" s="44"/>
    </row>
    <row r="40" spans="9:16" x14ac:dyDescent="0.2">
      <c r="I40" s="2"/>
      <c r="J40" s="2"/>
      <c r="K40" s="2"/>
      <c r="L40" s="2"/>
      <c r="M40" s="2"/>
      <c r="N40" s="44"/>
    </row>
    <row r="41" spans="9:16" x14ac:dyDescent="0.2">
      <c r="I41" s="2"/>
      <c r="J41" s="2"/>
      <c r="K41" s="2"/>
      <c r="N41" s="44"/>
      <c r="P41" s="44"/>
    </row>
    <row r="42" spans="9:16" x14ac:dyDescent="0.2">
      <c r="I42" s="2"/>
      <c r="J42" s="2"/>
      <c r="K42" s="2"/>
      <c r="N42" s="44"/>
      <c r="P42" s="44"/>
    </row>
    <row r="43" spans="9:16" x14ac:dyDescent="0.2">
      <c r="I43" s="2"/>
      <c r="J43" s="2"/>
      <c r="K43" s="2"/>
      <c r="N43" s="44"/>
    </row>
    <row r="44" spans="9:16" x14ac:dyDescent="0.2">
      <c r="I44" s="2"/>
      <c r="J44" s="2"/>
      <c r="K44" s="2"/>
      <c r="N44" s="44"/>
      <c r="P44" s="44"/>
    </row>
    <row r="45" spans="9:16" x14ac:dyDescent="0.2">
      <c r="I45" s="2"/>
      <c r="J45" s="2"/>
      <c r="K45" s="2"/>
    </row>
    <row r="46" spans="9:16" x14ac:dyDescent="0.2">
      <c r="I46" s="2"/>
      <c r="J46" s="2"/>
      <c r="K46" s="2"/>
    </row>
    <row r="47" spans="9:16" x14ac:dyDescent="0.2">
      <c r="I47" s="2"/>
      <c r="J47" s="2"/>
      <c r="K47" s="2"/>
    </row>
    <row r="48" spans="9:16" x14ac:dyDescent="0.2">
      <c r="I48" s="2"/>
      <c r="J48" s="2"/>
      <c r="K48" s="2"/>
    </row>
    <row r="49" spans="9:11" x14ac:dyDescent="0.2">
      <c r="I49" s="2"/>
      <c r="J49" s="2"/>
      <c r="K49" s="2"/>
    </row>
  </sheetData>
  <mergeCells count="3">
    <mergeCell ref="B2:K5"/>
    <mergeCell ref="L6:L7"/>
    <mergeCell ref="N8:O8"/>
  </mergeCells>
  <conditionalFormatting sqref="L8">
    <cfRule type="expression" dxfId="19" priority="5">
      <formula>J8&lt;&gt;K8</formula>
    </cfRule>
    <cfRule type="expression" dxfId="18" priority="6">
      <formula>J8=K8</formula>
    </cfRule>
  </conditionalFormatting>
  <conditionalFormatting sqref="L9:L22">
    <cfRule type="expression" dxfId="17" priority="3">
      <formula>J9&lt;&gt;K9</formula>
    </cfRule>
    <cfRule type="expression" dxfId="16" priority="4">
      <formula>J9=K9</formula>
    </cfRule>
  </conditionalFormatting>
  <conditionalFormatting sqref="L24">
    <cfRule type="cellIs" dxfId="15" priority="1" operator="equal">
      <formula>"Group OK"</formula>
    </cfRule>
    <cfRule type="cellIs" dxfId="14" priority="2" operator="equal">
      <formula>"Group wrong"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AE49"/>
  <sheetViews>
    <sheetView topLeftCell="A16" workbookViewId="0">
      <selection activeCell="J30" sqref="J30"/>
    </sheetView>
  </sheetViews>
  <sheetFormatPr defaultRowHeight="15" x14ac:dyDescent="0.2"/>
  <cols>
    <col min="1" max="1" width="1.7109375" style="1" customWidth="1"/>
    <col min="2" max="2" width="17.7109375" style="1" bestFit="1" customWidth="1"/>
    <col min="3" max="3" width="23.7109375" style="1" customWidth="1"/>
    <col min="4" max="4" width="9.140625" style="1"/>
    <col min="5" max="5" width="9.28515625" style="1" bestFit="1" customWidth="1"/>
    <col min="6" max="6" width="23.7109375" style="1" customWidth="1"/>
    <col min="7" max="7" width="9.140625" style="1"/>
    <col min="8" max="8" width="9.28515625" style="1" bestFit="1" customWidth="1"/>
    <col min="9" max="11" width="23.7109375" style="1" customWidth="1"/>
    <col min="12" max="12" width="14.7109375" style="1" customWidth="1"/>
    <col min="13" max="13" width="9.140625" style="1"/>
    <col min="14" max="14" width="6.42578125" style="43" bestFit="1" customWidth="1"/>
    <col min="15" max="15" width="17.28515625" style="43" customWidth="1"/>
    <col min="16" max="17" width="9.140625" style="43"/>
    <col min="18" max="18" width="19.28515625" style="43" bestFit="1" customWidth="1"/>
    <col min="19" max="20" width="9.140625" style="43"/>
    <col min="21" max="21" width="9.140625" style="43" hidden="1" customWidth="1"/>
    <col min="22" max="31" width="9.140625" style="43"/>
    <col min="32" max="16384" width="9.140625" style="1"/>
  </cols>
  <sheetData>
    <row r="2" spans="2:31" x14ac:dyDescent="0.2">
      <c r="B2" s="133" t="s">
        <v>41</v>
      </c>
      <c r="C2" s="133"/>
      <c r="D2" s="133"/>
      <c r="E2" s="133"/>
      <c r="F2" s="133"/>
      <c r="G2" s="133"/>
      <c r="H2" s="133"/>
      <c r="I2" s="133"/>
      <c r="J2" s="133"/>
      <c r="K2" s="133"/>
    </row>
    <row r="3" spans="2:31" x14ac:dyDescent="0.2"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2:31" x14ac:dyDescent="0.2">
      <c r="B4" s="133"/>
      <c r="C4" s="133"/>
      <c r="D4" s="133"/>
      <c r="E4" s="133"/>
      <c r="F4" s="133"/>
      <c r="G4" s="133"/>
      <c r="H4" s="133"/>
      <c r="I4" s="133"/>
      <c r="J4" s="133"/>
      <c r="K4" s="133"/>
    </row>
    <row r="5" spans="2:31" ht="15.75" thickBot="1" x14ac:dyDescent="0.25">
      <c r="B5" s="133"/>
      <c r="C5" s="133"/>
      <c r="D5" s="133"/>
      <c r="E5" s="133"/>
      <c r="F5" s="133"/>
      <c r="G5" s="133"/>
      <c r="H5" s="133"/>
      <c r="I5" s="133"/>
      <c r="J5" s="133"/>
      <c r="K5" s="133"/>
      <c r="M5" s="2"/>
    </row>
    <row r="6" spans="2:31" ht="15.75" thickBot="1" x14ac:dyDescent="0.25">
      <c r="L6" s="134" t="s">
        <v>30</v>
      </c>
      <c r="M6" s="2"/>
    </row>
    <row r="7" spans="2:31" s="4" customFormat="1" ht="16.5" thickBot="1" x14ac:dyDescent="0.25">
      <c r="B7" s="5" t="s">
        <v>26</v>
      </c>
      <c r="C7" s="6" t="s">
        <v>27</v>
      </c>
      <c r="D7" s="7" t="s">
        <v>24</v>
      </c>
      <c r="E7" s="8" t="s">
        <v>25</v>
      </c>
      <c r="F7" s="9" t="s">
        <v>27</v>
      </c>
      <c r="G7" s="10" t="s">
        <v>24</v>
      </c>
      <c r="H7" s="11" t="s">
        <v>25</v>
      </c>
      <c r="I7" s="37" t="s">
        <v>21</v>
      </c>
      <c r="J7" s="12" t="s">
        <v>22</v>
      </c>
      <c r="K7" s="40" t="s">
        <v>23</v>
      </c>
      <c r="L7" s="135"/>
      <c r="M7" s="1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</row>
    <row r="8" spans="2:31" s="4" customFormat="1" ht="16.5" thickBot="1" x14ac:dyDescent="0.25">
      <c r="B8" s="14">
        <v>0.45833333333333331</v>
      </c>
      <c r="C8" s="15" t="str">
        <f>O9</f>
        <v>Team 13</v>
      </c>
      <c r="D8" s="16">
        <v>25</v>
      </c>
      <c r="E8" s="16">
        <f>D8-G8</f>
        <v>3</v>
      </c>
      <c r="F8" s="17" t="str">
        <f>O12</f>
        <v>Team 16</v>
      </c>
      <c r="G8" s="18">
        <v>22</v>
      </c>
      <c r="H8" s="18">
        <f>G8-D8</f>
        <v>-3</v>
      </c>
      <c r="I8" s="31" t="str">
        <f>O13</f>
        <v>Team 17</v>
      </c>
      <c r="J8" s="32" t="str">
        <f>IF(E8&gt;0,C8,IF(H8&gt;0,F8,"-"))</f>
        <v>Team 13</v>
      </c>
      <c r="K8" s="33" t="str">
        <f>IF(E8&lt;0,C8,IF(H8&lt;0,F8,"-"))</f>
        <v>Team 16</v>
      </c>
      <c r="L8" s="45"/>
      <c r="M8" s="13"/>
      <c r="N8" s="131" t="s">
        <v>28</v>
      </c>
      <c r="O8" s="132"/>
      <c r="P8" s="55" t="s">
        <v>34</v>
      </c>
      <c r="Q8" s="48" t="s">
        <v>32</v>
      </c>
      <c r="R8" s="48" t="s">
        <v>33</v>
      </c>
      <c r="S8" s="49" t="s">
        <v>25</v>
      </c>
      <c r="T8" s="58" t="s">
        <v>38</v>
      </c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</row>
    <row r="9" spans="2:31" s="4" customFormat="1" ht="15.75" x14ac:dyDescent="0.2">
      <c r="B9" s="21">
        <v>0.47222222222222227</v>
      </c>
      <c r="C9" s="22" t="str">
        <f>O10</f>
        <v>Team 14</v>
      </c>
      <c r="D9" s="23">
        <v>25</v>
      </c>
      <c r="E9" s="23">
        <f t="shared" ref="E9:E22" si="0">D9-G9</f>
        <v>10</v>
      </c>
      <c r="F9" s="24" t="str">
        <f>O13</f>
        <v>Team 17</v>
      </c>
      <c r="G9" s="25">
        <v>15</v>
      </c>
      <c r="H9" s="25">
        <f t="shared" ref="H9:H22" si="1">G9-D9</f>
        <v>-10</v>
      </c>
      <c r="I9" s="34" t="str">
        <f>O9</f>
        <v>Team 13</v>
      </c>
      <c r="J9" s="19" t="str">
        <f t="shared" ref="J9:J22" si="2">IF(E9&gt;0,C9,IF(H9&gt;0,F9,"-"))</f>
        <v>Team 14</v>
      </c>
      <c r="K9" s="20" t="str">
        <f t="shared" ref="K9:K22" si="3">IF(E9&lt;0,C9,IF(H9&lt;0,F9,"-"))</f>
        <v>Team 17</v>
      </c>
      <c r="L9" s="41"/>
      <c r="M9" s="13"/>
      <c r="N9" s="50">
        <v>1</v>
      </c>
      <c r="O9" s="51" t="str">
        <f>TeamOverview!E5</f>
        <v>Team 13</v>
      </c>
      <c r="P9" s="56">
        <f>SUM(Q9:R9)</f>
        <v>5</v>
      </c>
      <c r="Q9" s="47">
        <f>COUNTIF($J$8:$J$22,O9)</f>
        <v>4</v>
      </c>
      <c r="R9" s="47">
        <f>COUNTIF($K$8:$K$22,O9)</f>
        <v>1</v>
      </c>
      <c r="S9" s="51">
        <f>(SUMIF($C$8:$C$22,O9,$E$8:$E$22)+SUMIF($F$8:$F$22,O9,$H$8:$H$22))</f>
        <v>28</v>
      </c>
      <c r="T9" s="59">
        <f>RANK(Q9,$Q$9:$Q$14)+SUMPRODUCT(($Q$9:$Q$14=Q9)*($S$9:$S$14&gt;S9))</f>
        <v>1</v>
      </c>
      <c r="U9" s="58" t="str">
        <f t="shared" ref="U9:U14" si="4">O9</f>
        <v>Team 13</v>
      </c>
      <c r="V9" s="43"/>
      <c r="W9" s="43"/>
      <c r="X9" s="43"/>
      <c r="Y9" s="43"/>
      <c r="Z9" s="43"/>
      <c r="AA9" s="43"/>
      <c r="AB9" s="43"/>
      <c r="AC9" s="43"/>
      <c r="AD9" s="43"/>
      <c r="AE9" s="43"/>
    </row>
    <row r="10" spans="2:31" s="4" customFormat="1" ht="15.75" x14ac:dyDescent="0.2">
      <c r="B10" s="21">
        <v>0.48611111111111099</v>
      </c>
      <c r="C10" s="22" t="str">
        <f>O11</f>
        <v>Team 15</v>
      </c>
      <c r="D10" s="23">
        <v>25</v>
      </c>
      <c r="E10" s="23">
        <f t="shared" si="0"/>
        <v>8</v>
      </c>
      <c r="F10" s="24" t="str">
        <f>O14</f>
        <v>Team 18</v>
      </c>
      <c r="G10" s="25">
        <v>17</v>
      </c>
      <c r="H10" s="25">
        <f t="shared" si="1"/>
        <v>-8</v>
      </c>
      <c r="I10" s="34" t="str">
        <f>O10</f>
        <v>Team 14</v>
      </c>
      <c r="J10" s="19" t="str">
        <f t="shared" si="2"/>
        <v>Team 15</v>
      </c>
      <c r="K10" s="20" t="str">
        <f t="shared" si="3"/>
        <v>Team 18</v>
      </c>
      <c r="L10" s="41"/>
      <c r="M10" s="13"/>
      <c r="N10" s="50">
        <v>2</v>
      </c>
      <c r="O10" s="51" t="str">
        <f>TeamOverview!E6</f>
        <v>Team 14</v>
      </c>
      <c r="P10" s="56">
        <f t="shared" ref="P10:P14" si="5">SUM(Q10:R10)</f>
        <v>5</v>
      </c>
      <c r="Q10" s="47">
        <f t="shared" ref="Q10:Q13" si="6">COUNTIF($J$8:$J$22,O10)</f>
        <v>4</v>
      </c>
      <c r="R10" s="47">
        <f t="shared" ref="R10:R13" si="7">COUNTIF($K$8:$K$22,O10)</f>
        <v>1</v>
      </c>
      <c r="S10" s="51">
        <f t="shared" ref="S10:S13" si="8">(SUMIF($C$8:$C$22,O10,$E$8:$E$22)+SUMIF($F$8:$F$22,O10,$H$8:$H$22))</f>
        <v>16</v>
      </c>
      <c r="T10" s="59">
        <f t="shared" ref="T10:T14" si="9">RANK(Q10,$Q$9:$Q$14)+SUMPRODUCT(($Q$9:$Q$14=Q10)*($S$9:$S$14&gt;S10))</f>
        <v>2</v>
      </c>
      <c r="U10" s="59" t="str">
        <f t="shared" si="4"/>
        <v>Team 14</v>
      </c>
      <c r="V10" s="43"/>
      <c r="W10" s="43"/>
      <c r="X10" s="43"/>
      <c r="Y10" s="43"/>
      <c r="Z10" s="43"/>
      <c r="AA10" s="43"/>
      <c r="AB10" s="43"/>
      <c r="AC10" s="43"/>
      <c r="AD10" s="43"/>
      <c r="AE10" s="43"/>
    </row>
    <row r="11" spans="2:31" s="4" customFormat="1" ht="15.75" x14ac:dyDescent="0.2">
      <c r="B11" s="21">
        <v>0.5</v>
      </c>
      <c r="C11" s="22" t="str">
        <f>O10</f>
        <v>Team 14</v>
      </c>
      <c r="D11" s="23">
        <v>25</v>
      </c>
      <c r="E11" s="23">
        <f t="shared" si="0"/>
        <v>2</v>
      </c>
      <c r="F11" s="24" t="str">
        <f>O12</f>
        <v>Team 16</v>
      </c>
      <c r="G11" s="25">
        <v>23</v>
      </c>
      <c r="H11" s="25">
        <f t="shared" si="1"/>
        <v>-2</v>
      </c>
      <c r="I11" s="34" t="str">
        <f>O14</f>
        <v>Team 18</v>
      </c>
      <c r="J11" s="19" t="str">
        <f t="shared" si="2"/>
        <v>Team 14</v>
      </c>
      <c r="K11" s="20" t="str">
        <f t="shared" si="3"/>
        <v>Team 16</v>
      </c>
      <c r="L11" s="41"/>
      <c r="M11" s="13"/>
      <c r="N11" s="50">
        <v>3</v>
      </c>
      <c r="O11" s="51" t="str">
        <f>TeamOverview!E7</f>
        <v>Team 15</v>
      </c>
      <c r="P11" s="56">
        <f t="shared" si="5"/>
        <v>5</v>
      </c>
      <c r="Q11" s="47">
        <f t="shared" si="6"/>
        <v>2</v>
      </c>
      <c r="R11" s="47">
        <f t="shared" si="7"/>
        <v>3</v>
      </c>
      <c r="S11" s="51">
        <f t="shared" si="8"/>
        <v>3</v>
      </c>
      <c r="T11" s="59">
        <f t="shared" si="9"/>
        <v>4</v>
      </c>
      <c r="U11" s="59" t="str">
        <f t="shared" si="4"/>
        <v>Team 15</v>
      </c>
      <c r="V11" s="43"/>
      <c r="W11" s="43"/>
      <c r="X11" s="43"/>
      <c r="Y11" s="43"/>
      <c r="Z11" s="43"/>
      <c r="AA11" s="43"/>
      <c r="AB11" s="43"/>
      <c r="AC11" s="43"/>
      <c r="AD11" s="43"/>
      <c r="AE11" s="43"/>
    </row>
    <row r="12" spans="2:31" s="4" customFormat="1" ht="15.75" x14ac:dyDescent="0.2">
      <c r="B12" s="21">
        <v>0.51388888888888895</v>
      </c>
      <c r="C12" s="22" t="str">
        <f>O9</f>
        <v>Team 13</v>
      </c>
      <c r="D12" s="23">
        <v>25</v>
      </c>
      <c r="E12" s="23">
        <f t="shared" si="0"/>
        <v>-2</v>
      </c>
      <c r="F12" s="24" t="str">
        <f>O14</f>
        <v>Team 18</v>
      </c>
      <c r="G12" s="25">
        <v>27</v>
      </c>
      <c r="H12" s="25">
        <f t="shared" si="1"/>
        <v>2</v>
      </c>
      <c r="I12" s="34" t="str">
        <f>O12</f>
        <v>Team 16</v>
      </c>
      <c r="J12" s="19" t="str">
        <f t="shared" si="2"/>
        <v>Team 18</v>
      </c>
      <c r="K12" s="20" t="str">
        <f t="shared" si="3"/>
        <v>Team 13</v>
      </c>
      <c r="L12" s="41"/>
      <c r="M12" s="13"/>
      <c r="N12" s="50">
        <v>4</v>
      </c>
      <c r="O12" s="51" t="str">
        <f>TeamOverview!E8</f>
        <v>Team 16</v>
      </c>
      <c r="P12" s="56">
        <f t="shared" si="5"/>
        <v>5</v>
      </c>
      <c r="Q12" s="47">
        <f t="shared" si="6"/>
        <v>2</v>
      </c>
      <c r="R12" s="47">
        <f t="shared" si="7"/>
        <v>3</v>
      </c>
      <c r="S12" s="51">
        <f t="shared" si="8"/>
        <v>8</v>
      </c>
      <c r="T12" s="59">
        <f t="shared" si="9"/>
        <v>3</v>
      </c>
      <c r="U12" s="59" t="str">
        <f t="shared" si="4"/>
        <v>Team 16</v>
      </c>
      <c r="V12" s="43"/>
      <c r="W12" s="43"/>
      <c r="X12" s="43"/>
      <c r="Y12" s="43"/>
      <c r="Z12" s="43"/>
      <c r="AA12" s="43"/>
      <c r="AB12" s="43"/>
      <c r="AC12" s="43"/>
      <c r="AD12" s="43"/>
      <c r="AE12" s="43"/>
    </row>
    <row r="13" spans="2:31" s="4" customFormat="1" ht="15.75" x14ac:dyDescent="0.2">
      <c r="B13" s="21">
        <v>0.52777777777777801</v>
      </c>
      <c r="C13" s="22" t="str">
        <f>O11</f>
        <v>Team 15</v>
      </c>
      <c r="D13" s="23">
        <v>25</v>
      </c>
      <c r="E13" s="23">
        <f t="shared" si="0"/>
        <v>-2</v>
      </c>
      <c r="F13" s="24" t="str">
        <f>O13</f>
        <v>Team 17</v>
      </c>
      <c r="G13" s="25">
        <v>27</v>
      </c>
      <c r="H13" s="25">
        <f t="shared" si="1"/>
        <v>2</v>
      </c>
      <c r="I13" s="34" t="str">
        <f>O9</f>
        <v>Team 13</v>
      </c>
      <c r="J13" s="19" t="str">
        <f t="shared" si="2"/>
        <v>Team 17</v>
      </c>
      <c r="K13" s="20" t="str">
        <f t="shared" si="3"/>
        <v>Team 15</v>
      </c>
      <c r="L13" s="41"/>
      <c r="M13" s="13"/>
      <c r="N13" s="50">
        <v>5</v>
      </c>
      <c r="O13" s="51" t="str">
        <f>TeamOverview!E9</f>
        <v>Team 17</v>
      </c>
      <c r="P13" s="56">
        <f t="shared" si="5"/>
        <v>5</v>
      </c>
      <c r="Q13" s="47">
        <f t="shared" si="6"/>
        <v>2</v>
      </c>
      <c r="R13" s="47">
        <f t="shared" si="7"/>
        <v>3</v>
      </c>
      <c r="S13" s="51">
        <f t="shared" si="8"/>
        <v>-17</v>
      </c>
      <c r="T13" s="59">
        <f t="shared" si="9"/>
        <v>5</v>
      </c>
      <c r="U13" s="59" t="str">
        <f t="shared" si="4"/>
        <v>Team 17</v>
      </c>
      <c r="V13" s="43"/>
      <c r="W13" s="43"/>
      <c r="X13" s="43"/>
      <c r="Y13" s="43"/>
      <c r="Z13" s="43"/>
      <c r="AA13" s="43"/>
      <c r="AB13" s="43"/>
      <c r="AC13" s="43"/>
      <c r="AD13" s="43"/>
      <c r="AE13" s="43"/>
    </row>
    <row r="14" spans="2:31" s="4" customFormat="1" ht="16.5" thickBot="1" x14ac:dyDescent="0.25">
      <c r="B14" s="21">
        <v>0.54166666666666696</v>
      </c>
      <c r="C14" s="22" t="str">
        <f>O10</f>
        <v>Team 14</v>
      </c>
      <c r="D14" s="23">
        <v>25</v>
      </c>
      <c r="E14" s="23">
        <f t="shared" si="0"/>
        <v>10</v>
      </c>
      <c r="F14" s="24" t="str">
        <f>O14</f>
        <v>Team 18</v>
      </c>
      <c r="G14" s="25">
        <v>15</v>
      </c>
      <c r="H14" s="25">
        <f t="shared" si="1"/>
        <v>-10</v>
      </c>
      <c r="I14" s="34" t="str">
        <f>O11</f>
        <v>Team 15</v>
      </c>
      <c r="J14" s="19" t="str">
        <f t="shared" si="2"/>
        <v>Team 14</v>
      </c>
      <c r="K14" s="20" t="str">
        <f t="shared" si="3"/>
        <v>Team 18</v>
      </c>
      <c r="L14" s="41"/>
      <c r="M14" s="13"/>
      <c r="N14" s="52">
        <v>6</v>
      </c>
      <c r="O14" s="54" t="str">
        <f>TeamOverview!E10</f>
        <v>Team 18</v>
      </c>
      <c r="P14" s="57">
        <f t="shared" si="5"/>
        <v>5</v>
      </c>
      <c r="Q14" s="53">
        <f>COUNTIF($J$8:$J$22,O14)</f>
        <v>1</v>
      </c>
      <c r="R14" s="53">
        <f>COUNTIF($K$8:$K$22,O14)</f>
        <v>4</v>
      </c>
      <c r="S14" s="54">
        <f>(SUMIF($C$8:$C$22,O14,$E$8:$E$22)+SUMIF($F$8:$F$22,O14,$H$8:$H$22))</f>
        <v>-38</v>
      </c>
      <c r="T14" s="60">
        <f t="shared" si="9"/>
        <v>6</v>
      </c>
      <c r="U14" s="60" t="str">
        <f t="shared" si="4"/>
        <v>Team 18</v>
      </c>
      <c r="V14" s="43"/>
      <c r="W14" s="43"/>
      <c r="X14" s="43"/>
      <c r="Y14" s="43"/>
      <c r="Z14" s="43"/>
      <c r="AA14" s="43"/>
      <c r="AB14" s="43"/>
      <c r="AC14" s="43"/>
      <c r="AD14" s="43"/>
      <c r="AE14" s="43"/>
    </row>
    <row r="15" spans="2:31" s="4" customFormat="1" ht="16.5" thickBot="1" x14ac:dyDescent="0.25">
      <c r="B15" s="21">
        <v>0.55555555555555602</v>
      </c>
      <c r="C15" s="22" t="str">
        <f>O12</f>
        <v>Team 16</v>
      </c>
      <c r="D15" s="23">
        <v>25</v>
      </c>
      <c r="E15" s="23">
        <f t="shared" si="0"/>
        <v>17</v>
      </c>
      <c r="F15" s="24" t="str">
        <f>O13</f>
        <v>Team 17</v>
      </c>
      <c r="G15" s="25">
        <v>8</v>
      </c>
      <c r="H15" s="25">
        <f t="shared" si="1"/>
        <v>-17</v>
      </c>
      <c r="I15" s="34" t="str">
        <f>O14</f>
        <v>Team 18</v>
      </c>
      <c r="J15" s="19" t="str">
        <f t="shared" si="2"/>
        <v>Team 16</v>
      </c>
      <c r="K15" s="20" t="str">
        <f t="shared" si="3"/>
        <v>Team 17</v>
      </c>
      <c r="L15" s="41"/>
      <c r="M15" s="1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</row>
    <row r="16" spans="2:31" s="4" customFormat="1" ht="15.75" x14ac:dyDescent="0.2">
      <c r="B16" s="21">
        <v>0.56944444444444497</v>
      </c>
      <c r="C16" s="22" t="str">
        <f>O9</f>
        <v>Team 13</v>
      </c>
      <c r="D16" s="23">
        <v>25</v>
      </c>
      <c r="E16" s="23">
        <f t="shared" si="0"/>
        <v>6</v>
      </c>
      <c r="F16" s="24" t="str">
        <f>O11</f>
        <v>Team 15</v>
      </c>
      <c r="G16" s="25">
        <v>19</v>
      </c>
      <c r="H16" s="25">
        <f t="shared" si="1"/>
        <v>-6</v>
      </c>
      <c r="I16" s="34" t="str">
        <f>O13</f>
        <v>Team 17</v>
      </c>
      <c r="J16" s="19" t="str">
        <f t="shared" si="2"/>
        <v>Team 13</v>
      </c>
      <c r="K16" s="20" t="str">
        <f t="shared" si="3"/>
        <v>Team 15</v>
      </c>
      <c r="L16" s="41"/>
      <c r="M16" s="13"/>
      <c r="N16" s="70" t="s">
        <v>38</v>
      </c>
      <c r="O16" s="71" t="s">
        <v>27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</row>
    <row r="17" spans="2:31" s="4" customFormat="1" ht="15.75" x14ac:dyDescent="0.2">
      <c r="B17" s="21">
        <v>0.58333333333333404</v>
      </c>
      <c r="C17" s="22" t="str">
        <f>O12</f>
        <v>Team 16</v>
      </c>
      <c r="D17" s="23">
        <v>25</v>
      </c>
      <c r="E17" s="23">
        <f t="shared" si="0"/>
        <v>4</v>
      </c>
      <c r="F17" s="24" t="str">
        <f>O14</f>
        <v>Team 18</v>
      </c>
      <c r="G17" s="25">
        <v>21</v>
      </c>
      <c r="H17" s="25">
        <f t="shared" si="1"/>
        <v>-4</v>
      </c>
      <c r="I17" s="34" t="str">
        <f>O11</f>
        <v>Team 15</v>
      </c>
      <c r="J17" s="19" t="str">
        <f t="shared" si="2"/>
        <v>Team 16</v>
      </c>
      <c r="K17" s="20" t="str">
        <f t="shared" si="3"/>
        <v>Team 18</v>
      </c>
      <c r="L17" s="41"/>
      <c r="M17" s="13"/>
      <c r="N17" s="72">
        <v>1</v>
      </c>
      <c r="O17" s="73" t="str">
        <f>VLOOKUP(N17,$T$9:$U$14,2,0)</f>
        <v>Team 13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</row>
    <row r="18" spans="2:31" s="4" customFormat="1" ht="15.75" x14ac:dyDescent="0.2">
      <c r="B18" s="21">
        <v>0.59722222222222299</v>
      </c>
      <c r="C18" s="22" t="str">
        <f>O10</f>
        <v>Team 14</v>
      </c>
      <c r="D18" s="23">
        <v>25</v>
      </c>
      <c r="E18" s="23">
        <f t="shared" si="0"/>
        <v>5</v>
      </c>
      <c r="F18" s="24" t="str">
        <f>O11</f>
        <v>Team 15</v>
      </c>
      <c r="G18" s="25">
        <v>20</v>
      </c>
      <c r="H18" s="25">
        <f t="shared" si="1"/>
        <v>-5</v>
      </c>
      <c r="I18" s="34" t="str">
        <f>O12</f>
        <v>Team 16</v>
      </c>
      <c r="J18" s="19" t="str">
        <f t="shared" si="2"/>
        <v>Team 14</v>
      </c>
      <c r="K18" s="20" t="str">
        <f t="shared" si="3"/>
        <v>Team 15</v>
      </c>
      <c r="L18" s="41"/>
      <c r="M18" s="13"/>
      <c r="N18" s="72">
        <v>2</v>
      </c>
      <c r="O18" s="73" t="str">
        <f t="shared" ref="O18:O22" si="10">VLOOKUP(N18,$T$9:$U$14,2,0)</f>
        <v>Team 14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</row>
    <row r="19" spans="2:31" s="4" customFormat="1" ht="15.75" x14ac:dyDescent="0.2">
      <c r="B19" s="21">
        <v>0.61111111111111105</v>
      </c>
      <c r="C19" s="22" t="str">
        <f>O9</f>
        <v>Team 13</v>
      </c>
      <c r="D19" s="23">
        <v>25</v>
      </c>
      <c r="E19" s="23">
        <f t="shared" si="0"/>
        <v>10</v>
      </c>
      <c r="F19" s="24" t="str">
        <f>O13</f>
        <v>Team 17</v>
      </c>
      <c r="G19" s="25">
        <v>15</v>
      </c>
      <c r="H19" s="25">
        <f t="shared" si="1"/>
        <v>-10</v>
      </c>
      <c r="I19" s="34" t="str">
        <f>O9</f>
        <v>Team 13</v>
      </c>
      <c r="J19" s="19" t="str">
        <f t="shared" si="2"/>
        <v>Team 13</v>
      </c>
      <c r="K19" s="20" t="str">
        <f t="shared" si="3"/>
        <v>Team 17</v>
      </c>
      <c r="L19" s="41"/>
      <c r="M19" s="13"/>
      <c r="N19" s="72">
        <v>3</v>
      </c>
      <c r="O19" s="73" t="str">
        <f t="shared" si="10"/>
        <v>Team 16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</row>
    <row r="20" spans="2:31" s="4" customFormat="1" ht="15.75" x14ac:dyDescent="0.2">
      <c r="B20" s="21">
        <v>0.625</v>
      </c>
      <c r="C20" s="22" t="str">
        <f>O11</f>
        <v>Team 15</v>
      </c>
      <c r="D20" s="23">
        <v>25</v>
      </c>
      <c r="E20" s="23">
        <f t="shared" si="0"/>
        <v>8</v>
      </c>
      <c r="F20" s="24" t="str">
        <f>O12</f>
        <v>Team 16</v>
      </c>
      <c r="G20" s="25">
        <v>17</v>
      </c>
      <c r="H20" s="25">
        <f t="shared" si="1"/>
        <v>-8</v>
      </c>
      <c r="I20" s="34" t="str">
        <f>O10</f>
        <v>Team 14</v>
      </c>
      <c r="J20" s="19" t="str">
        <f t="shared" si="2"/>
        <v>Team 15</v>
      </c>
      <c r="K20" s="20" t="str">
        <f t="shared" si="3"/>
        <v>Team 16</v>
      </c>
      <c r="L20" s="41"/>
      <c r="M20" s="13"/>
      <c r="N20" s="72">
        <v>4</v>
      </c>
      <c r="O20" s="73" t="str">
        <f t="shared" si="10"/>
        <v>Team 15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</row>
    <row r="21" spans="2:31" s="4" customFormat="1" ht="15.75" x14ac:dyDescent="0.2">
      <c r="B21" s="21">
        <v>0.63888888888888895</v>
      </c>
      <c r="C21" s="22" t="str">
        <f>O13</f>
        <v>Team 17</v>
      </c>
      <c r="D21" s="23">
        <v>25</v>
      </c>
      <c r="E21" s="23">
        <f t="shared" si="0"/>
        <v>18</v>
      </c>
      <c r="F21" s="24" t="str">
        <f>O14</f>
        <v>Team 18</v>
      </c>
      <c r="G21" s="25">
        <v>7</v>
      </c>
      <c r="H21" s="25">
        <f t="shared" si="1"/>
        <v>-18</v>
      </c>
      <c r="I21" s="34" t="str">
        <f>O14</f>
        <v>Team 18</v>
      </c>
      <c r="J21" s="19" t="str">
        <f t="shared" si="2"/>
        <v>Team 17</v>
      </c>
      <c r="K21" s="20" t="str">
        <f t="shared" si="3"/>
        <v>Team 18</v>
      </c>
      <c r="L21" s="41"/>
      <c r="M21" s="13"/>
      <c r="N21" s="72">
        <v>5</v>
      </c>
      <c r="O21" s="73" t="str">
        <f t="shared" si="10"/>
        <v>Team 17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</row>
    <row r="22" spans="2:31" s="4" customFormat="1" ht="16.5" thickBot="1" x14ac:dyDescent="0.25">
      <c r="B22" s="26">
        <v>0.65277777777777801</v>
      </c>
      <c r="C22" s="27" t="str">
        <f>O9</f>
        <v>Team 13</v>
      </c>
      <c r="D22" s="28">
        <v>25</v>
      </c>
      <c r="E22" s="28">
        <f t="shared" si="0"/>
        <v>11</v>
      </c>
      <c r="F22" s="29" t="str">
        <f>O10</f>
        <v>Team 14</v>
      </c>
      <c r="G22" s="30">
        <v>14</v>
      </c>
      <c r="H22" s="30">
        <f t="shared" si="1"/>
        <v>-11</v>
      </c>
      <c r="I22" s="35" t="str">
        <f>O11</f>
        <v>Team 15</v>
      </c>
      <c r="J22" s="36" t="str">
        <f t="shared" si="2"/>
        <v>Team 13</v>
      </c>
      <c r="K22" s="38" t="str">
        <f t="shared" si="3"/>
        <v>Team 14</v>
      </c>
      <c r="L22" s="42"/>
      <c r="M22" s="13"/>
      <c r="N22" s="74">
        <v>6</v>
      </c>
      <c r="O22" s="75" t="str">
        <f t="shared" si="10"/>
        <v>Team 18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</row>
    <row r="23" spans="2:31" ht="15.75" thickBot="1" x14ac:dyDescent="0.25">
      <c r="L23" s="2"/>
      <c r="M23" s="2"/>
    </row>
    <row r="24" spans="2:31" ht="15.75" thickBot="1" x14ac:dyDescent="0.25">
      <c r="K24" s="63" t="s">
        <v>37</v>
      </c>
      <c r="L24" s="46" t="str">
        <f>IF(AND(ABS(SUM(D8:D22)-SUM(G8:G22))=ABS(SUM(E8:E22)),SUM(S9:S14)=0,SUM(E8:E22)+SUM(H8:H22)=0),"Group OK","Group wrong")</f>
        <v>Group OK</v>
      </c>
      <c r="M24" s="2"/>
      <c r="R24" s="61"/>
    </row>
    <row r="25" spans="2:31" x14ac:dyDescent="0.2">
      <c r="K25" s="62"/>
      <c r="R25" s="61"/>
    </row>
    <row r="27" spans="2:31" x14ac:dyDescent="0.2">
      <c r="C27" s="2"/>
    </row>
    <row r="28" spans="2:31" x14ac:dyDescent="0.2">
      <c r="C28" s="2"/>
    </row>
    <row r="30" spans="2:31" x14ac:dyDescent="0.2">
      <c r="I30" s="2"/>
      <c r="J30" s="2"/>
      <c r="K30" s="2"/>
      <c r="N30" s="44"/>
      <c r="P30" s="44"/>
    </row>
    <row r="31" spans="2:31" x14ac:dyDescent="0.2">
      <c r="I31" s="2"/>
      <c r="J31" s="2"/>
      <c r="K31" s="2"/>
      <c r="N31" s="44"/>
      <c r="P31" s="44"/>
    </row>
    <row r="32" spans="2:31" x14ac:dyDescent="0.2">
      <c r="I32" s="2"/>
      <c r="J32" s="2"/>
      <c r="K32" s="2"/>
      <c r="N32" s="44"/>
      <c r="P32" s="44"/>
    </row>
    <row r="33" spans="9:16" x14ac:dyDescent="0.2">
      <c r="I33" s="2"/>
      <c r="J33" s="2"/>
      <c r="K33" s="2"/>
      <c r="N33" s="44"/>
      <c r="P33" s="44"/>
    </row>
    <row r="34" spans="9:16" x14ac:dyDescent="0.2">
      <c r="I34" s="2"/>
      <c r="J34" s="2"/>
      <c r="K34" s="2"/>
      <c r="N34" s="44"/>
      <c r="P34" s="44"/>
    </row>
    <row r="35" spans="9:16" x14ac:dyDescent="0.2">
      <c r="I35" s="2"/>
      <c r="J35" s="2"/>
      <c r="K35" s="2"/>
      <c r="N35" s="44"/>
      <c r="P35" s="44"/>
    </row>
    <row r="36" spans="9:16" x14ac:dyDescent="0.2">
      <c r="I36" s="2"/>
      <c r="J36" s="2"/>
      <c r="K36" s="2"/>
      <c r="L36" s="2"/>
      <c r="M36" s="2"/>
      <c r="N36" s="44"/>
      <c r="P36" s="44"/>
    </row>
    <row r="37" spans="9:16" x14ac:dyDescent="0.2">
      <c r="I37" s="2"/>
      <c r="J37" s="2"/>
      <c r="K37" s="2"/>
      <c r="L37" s="2"/>
      <c r="M37" s="2"/>
      <c r="N37" s="44"/>
      <c r="P37" s="44"/>
    </row>
    <row r="38" spans="9:16" x14ac:dyDescent="0.2">
      <c r="I38" s="2"/>
      <c r="J38" s="2"/>
      <c r="K38" s="2"/>
      <c r="L38" s="2"/>
      <c r="M38" s="2"/>
      <c r="N38" s="44"/>
      <c r="P38" s="44"/>
    </row>
    <row r="39" spans="9:16" x14ac:dyDescent="0.2">
      <c r="I39" s="2"/>
      <c r="J39" s="2"/>
      <c r="K39" s="2"/>
      <c r="L39" s="2"/>
      <c r="M39" s="2"/>
      <c r="N39" s="44"/>
      <c r="P39" s="44"/>
    </row>
    <row r="40" spans="9:16" x14ac:dyDescent="0.2">
      <c r="I40" s="2"/>
      <c r="J40" s="2"/>
      <c r="K40" s="2"/>
      <c r="L40" s="2"/>
      <c r="M40" s="2"/>
      <c r="N40" s="44"/>
    </row>
    <row r="41" spans="9:16" x14ac:dyDescent="0.2">
      <c r="I41" s="2"/>
      <c r="J41" s="2"/>
      <c r="K41" s="2"/>
      <c r="N41" s="44"/>
      <c r="P41" s="44"/>
    </row>
    <row r="42" spans="9:16" x14ac:dyDescent="0.2">
      <c r="I42" s="2"/>
      <c r="J42" s="2"/>
      <c r="K42" s="2"/>
      <c r="N42" s="44"/>
      <c r="P42" s="44"/>
    </row>
    <row r="43" spans="9:16" x14ac:dyDescent="0.2">
      <c r="I43" s="2"/>
      <c r="J43" s="2"/>
      <c r="K43" s="2"/>
      <c r="N43" s="44"/>
    </row>
    <row r="44" spans="9:16" x14ac:dyDescent="0.2">
      <c r="I44" s="2"/>
      <c r="J44" s="2"/>
      <c r="K44" s="2"/>
      <c r="N44" s="44"/>
      <c r="P44" s="44"/>
    </row>
    <row r="45" spans="9:16" x14ac:dyDescent="0.2">
      <c r="I45" s="2"/>
      <c r="J45" s="2"/>
      <c r="K45" s="2"/>
    </row>
    <row r="46" spans="9:16" x14ac:dyDescent="0.2">
      <c r="I46" s="2"/>
      <c r="J46" s="2"/>
      <c r="K46" s="2"/>
    </row>
    <row r="47" spans="9:16" x14ac:dyDescent="0.2">
      <c r="I47" s="2"/>
      <c r="J47" s="2"/>
      <c r="K47" s="2"/>
    </row>
    <row r="48" spans="9:16" x14ac:dyDescent="0.2">
      <c r="I48" s="2"/>
      <c r="J48" s="2"/>
      <c r="K48" s="2"/>
    </row>
    <row r="49" spans="9:11" x14ac:dyDescent="0.2">
      <c r="I49" s="2"/>
      <c r="J49" s="2"/>
      <c r="K49" s="2"/>
    </row>
  </sheetData>
  <mergeCells count="3">
    <mergeCell ref="B2:K5"/>
    <mergeCell ref="L6:L7"/>
    <mergeCell ref="N8:O8"/>
  </mergeCells>
  <conditionalFormatting sqref="L8">
    <cfRule type="expression" dxfId="13" priority="5">
      <formula>J8&lt;&gt;K8</formula>
    </cfRule>
    <cfRule type="expression" dxfId="12" priority="6">
      <formula>J8=K8</formula>
    </cfRule>
  </conditionalFormatting>
  <conditionalFormatting sqref="L9:L22">
    <cfRule type="expression" dxfId="11" priority="3">
      <formula>J9&lt;&gt;K9</formula>
    </cfRule>
    <cfRule type="expression" dxfId="10" priority="4">
      <formula>J9=K9</formula>
    </cfRule>
  </conditionalFormatting>
  <conditionalFormatting sqref="L24">
    <cfRule type="cellIs" dxfId="9" priority="1" operator="equal">
      <formula>"Group OK"</formula>
    </cfRule>
    <cfRule type="cellIs" dxfId="8" priority="2" operator="equal">
      <formula>"Group wrong"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D33" sqref="D33"/>
    </sheetView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E18" sqref="E18"/>
    </sheetView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J34" sqref="J34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TeamOverview</vt:lpstr>
      <vt:lpstr>Group A</vt:lpstr>
      <vt:lpstr>Group B</vt:lpstr>
      <vt:lpstr>Group C</vt:lpstr>
      <vt:lpstr>Play off</vt:lpstr>
      <vt:lpstr>Play down</vt:lpstr>
      <vt:lpstr>Field occupation</vt:lpstr>
    </vt:vector>
  </TitlesOfParts>
  <Company>OC Oerlikon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Janot, Remi</dc:creator>
  <cp:lastModifiedBy>Janot, Remi</cp:lastModifiedBy>
  <dcterms:created xsi:type="dcterms:W3CDTF">2012-10-10T14:05:35Z</dcterms:created>
  <dcterms:modified xsi:type="dcterms:W3CDTF">2012-11-27T13:43:01Z</dcterms:modified>
</cp:coreProperties>
</file>