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480" yWindow="15" windowWidth="14265" windowHeight="10185" activeTab="5"/>
  </bookViews>
  <sheets>
    <sheet name="A Voir" sheetId="5" r:id="rId1"/>
    <sheet name="Janv" sheetId="1" r:id="rId2"/>
    <sheet name="Fév" sheetId="6" r:id="rId3"/>
    <sheet name="Mars" sheetId="7" r:id="rId4"/>
    <sheet name="Avril" sheetId="8" r:id="rId5"/>
    <sheet name="Mai" sheetId="9" r:id="rId6"/>
    <sheet name="Juin" sheetId="10" r:id="rId7"/>
    <sheet name="Juillet" sheetId="12" r:id="rId8"/>
    <sheet name="Aout" sheetId="11" r:id="rId9"/>
    <sheet name="Sept" sheetId="13" r:id="rId10"/>
    <sheet name="Oct" sheetId="14" r:id="rId11"/>
    <sheet name="Nov" sheetId="15" r:id="rId12"/>
    <sheet name="Déc" sheetId="16" r:id="rId13"/>
    <sheet name="fériés" sheetId="4" r:id="rId14"/>
  </sheets>
  <externalReferences>
    <externalReference r:id="rId15"/>
  </externalReferences>
  <definedNames>
    <definedName name="Année">Janv!$E$1</definedName>
    <definedName name="CRETS">#REF!</definedName>
    <definedName name="Férié">fériés!$B$5:$B$17</definedName>
    <definedName name="Fériés" localSheetId="13">fériés!#REF!</definedName>
    <definedName name="Fériés">#REF!</definedName>
    <definedName name="m">#REF!</definedName>
    <definedName name="Trois">fériés!$B$5:$C$17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K35" i="9" l="1"/>
  <c r="L35" i="9" s="1"/>
  <c r="K28" i="9"/>
  <c r="L28" i="9" s="1"/>
  <c r="K21" i="9"/>
  <c r="L21" i="9" s="1"/>
  <c r="D21" i="9"/>
  <c r="D20" i="9"/>
  <c r="D19" i="9"/>
  <c r="D18" i="9"/>
  <c r="D17" i="9"/>
  <c r="D16" i="9"/>
  <c r="D15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14" i="9"/>
  <c r="D13" i="9"/>
  <c r="D12" i="9"/>
  <c r="D11" i="9"/>
  <c r="D10" i="9"/>
  <c r="D9" i="9"/>
  <c r="D8" i="9"/>
  <c r="D2" i="11"/>
  <c r="G2" i="11"/>
  <c r="B5" i="1"/>
  <c r="B2" i="4"/>
  <c r="B8" i="4"/>
  <c r="D2" i="8"/>
  <c r="G2" i="8"/>
  <c r="D2" i="16"/>
  <c r="G2" i="16"/>
  <c r="D2" i="6"/>
  <c r="G2" i="6"/>
  <c r="G2" i="1"/>
  <c r="D2" i="1"/>
  <c r="D2" i="12"/>
  <c r="G2" i="12"/>
  <c r="D2" i="10"/>
  <c r="G2" i="10"/>
  <c r="D2" i="9"/>
  <c r="G2" i="9"/>
  <c r="D2" i="7"/>
  <c r="G2" i="7"/>
  <c r="D2" i="15"/>
  <c r="G2" i="15"/>
  <c r="D2" i="14"/>
  <c r="G2" i="14"/>
  <c r="D2" i="13"/>
  <c r="G2" i="13"/>
  <c r="B16" i="4"/>
  <c r="B6" i="4"/>
  <c r="K14" i="9" l="1"/>
  <c r="L14" i="9" s="1"/>
  <c r="B6" i="1"/>
  <c r="A5" i="1"/>
  <c r="B7" i="4"/>
  <c r="B10" i="4"/>
  <c r="B11" i="4"/>
  <c r="B12" i="4" s="1"/>
  <c r="B15" i="4"/>
  <c r="B9" i="4"/>
  <c r="B5" i="4"/>
  <c r="C5" i="1" s="1"/>
  <c r="B14" i="4"/>
  <c r="B17" i="4"/>
  <c r="B13" i="4"/>
  <c r="A6" i="1" l="1"/>
  <c r="B7" i="1"/>
  <c r="B8" i="1" l="1"/>
  <c r="A7" i="1"/>
  <c r="A8" i="1" l="1"/>
  <c r="B9" i="1"/>
  <c r="B10" i="1" l="1"/>
  <c r="A9" i="1"/>
  <c r="A10" i="1" l="1"/>
  <c r="B11" i="1"/>
  <c r="B12" i="1" l="1"/>
  <c r="A11" i="1"/>
  <c r="A12" i="1" l="1"/>
  <c r="B13" i="1"/>
  <c r="B14" i="1" l="1"/>
  <c r="A13" i="1"/>
  <c r="A14" i="1" l="1"/>
  <c r="B15" i="1"/>
  <c r="B16" i="1" l="1"/>
  <c r="A15" i="1"/>
  <c r="A16" i="1" l="1"/>
  <c r="B17" i="1"/>
  <c r="B18" i="1" l="1"/>
  <c r="A17" i="1"/>
  <c r="A18" i="1" l="1"/>
  <c r="B19" i="1"/>
  <c r="B20" i="1" l="1"/>
  <c r="A19" i="1"/>
  <c r="A20" i="1" l="1"/>
  <c r="B21" i="1"/>
  <c r="A21" i="1" l="1"/>
  <c r="B22" i="1"/>
  <c r="A22" i="1" l="1"/>
  <c r="B23" i="1"/>
  <c r="B24" i="1" l="1"/>
  <c r="A23" i="1"/>
  <c r="A24" i="1" l="1"/>
  <c r="B25" i="1"/>
  <c r="B26" i="1" l="1"/>
  <c r="A25" i="1"/>
  <c r="A26" i="1" l="1"/>
  <c r="B27" i="1"/>
  <c r="A27" i="1" l="1"/>
  <c r="B28" i="1"/>
  <c r="A28" i="1" l="1"/>
  <c r="B29" i="1"/>
  <c r="A29" i="1" l="1"/>
  <c r="B30" i="1"/>
  <c r="A30" i="1" l="1"/>
  <c r="B31" i="1"/>
  <c r="B32" i="1" l="1"/>
  <c r="A31" i="1"/>
  <c r="A32" i="1" l="1"/>
  <c r="B33" i="1"/>
  <c r="B34" i="1" l="1"/>
  <c r="A33" i="1"/>
  <c r="A34" i="1" l="1"/>
  <c r="B35" i="1"/>
  <c r="A35" i="1" l="1"/>
  <c r="B5" i="6"/>
  <c r="B6" i="6" l="1"/>
  <c r="C5" i="6"/>
  <c r="A5" i="6"/>
  <c r="B7" i="6" l="1"/>
  <c r="A6" i="6"/>
  <c r="C6" i="6"/>
  <c r="C7" i="6" l="1"/>
  <c r="A7" i="6"/>
  <c r="B8" i="6"/>
  <c r="B9" i="6" l="1"/>
  <c r="A8" i="6"/>
  <c r="C8" i="6"/>
  <c r="C9" i="6" l="1"/>
  <c r="A9" i="6"/>
  <c r="B10" i="6"/>
  <c r="A10" i="6" l="1"/>
  <c r="B11" i="6"/>
  <c r="C10" i="6"/>
  <c r="C11" i="6" l="1"/>
  <c r="A11" i="6"/>
  <c r="B12" i="6"/>
  <c r="B13" i="6" l="1"/>
  <c r="A12" i="6"/>
  <c r="C12" i="6"/>
  <c r="C13" i="6" l="1"/>
  <c r="A13" i="6"/>
  <c r="B14" i="6"/>
  <c r="A14" i="6" l="1"/>
  <c r="C14" i="6"/>
  <c r="B15" i="6"/>
  <c r="A15" i="6" l="1"/>
  <c r="B16" i="6"/>
  <c r="C15" i="6"/>
  <c r="B17" i="6" l="1"/>
  <c r="C16" i="6"/>
  <c r="A16" i="6"/>
  <c r="C17" i="6" l="1"/>
  <c r="B18" i="6"/>
  <c r="A17" i="6"/>
  <c r="A18" i="6" l="1"/>
  <c r="C18" i="6"/>
  <c r="B19" i="6"/>
  <c r="B20" i="6" l="1"/>
  <c r="A19" i="6"/>
  <c r="C19" i="6"/>
  <c r="B21" i="6" l="1"/>
  <c r="C20" i="6"/>
  <c r="A20" i="6"/>
  <c r="B22" i="6" l="1"/>
  <c r="A21" i="6"/>
  <c r="C21" i="6"/>
  <c r="B23" i="6" l="1"/>
  <c r="A22" i="6"/>
  <c r="C22" i="6"/>
  <c r="C23" i="6" l="1"/>
  <c r="B24" i="6"/>
  <c r="A23" i="6"/>
  <c r="B25" i="6" l="1"/>
  <c r="A24" i="6"/>
  <c r="C24" i="6"/>
  <c r="C25" i="6" l="1"/>
  <c r="A25" i="6"/>
  <c r="B26" i="6"/>
  <c r="A26" i="6" l="1"/>
  <c r="B27" i="6"/>
  <c r="C26" i="6"/>
  <c r="C27" i="6" l="1"/>
  <c r="A27" i="6"/>
  <c r="B28" i="6"/>
  <c r="B29" i="6" l="1"/>
  <c r="C28" i="6"/>
  <c r="A28" i="6"/>
  <c r="C29" i="6" l="1"/>
  <c r="A29" i="6"/>
  <c r="B30" i="6"/>
  <c r="A30" i="6" l="1"/>
  <c r="B31" i="6"/>
  <c r="C30" i="6"/>
  <c r="A31" i="6" l="1"/>
  <c r="B32" i="6"/>
  <c r="C31" i="6"/>
  <c r="B33" i="6" l="1"/>
  <c r="C32" i="6"/>
  <c r="A32" i="6"/>
  <c r="C33" i="6" l="1"/>
  <c r="B5" i="7"/>
  <c r="A33" i="6"/>
  <c r="A5" i="7" l="1"/>
  <c r="C5" i="7"/>
  <c r="B6" i="7"/>
  <c r="B7" i="7" l="1"/>
  <c r="C6" i="7"/>
  <c r="A6" i="7"/>
  <c r="B8" i="7" l="1"/>
  <c r="A7" i="7"/>
  <c r="C7" i="7"/>
  <c r="B9" i="7" l="1"/>
  <c r="A8" i="7"/>
  <c r="C8" i="7"/>
  <c r="B10" i="7" l="1"/>
  <c r="A9" i="7"/>
  <c r="C9" i="7"/>
  <c r="C10" i="7" l="1"/>
  <c r="B11" i="7"/>
  <c r="A10" i="7"/>
  <c r="B12" i="7" l="1"/>
  <c r="C11" i="7"/>
  <c r="A11" i="7"/>
  <c r="A12" i="7" l="1"/>
  <c r="C12" i="7"/>
  <c r="B13" i="7"/>
  <c r="A13" i="7" l="1"/>
  <c r="B14" i="7"/>
  <c r="C13" i="7"/>
  <c r="C14" i="7" l="1"/>
  <c r="A14" i="7"/>
  <c r="B15" i="7"/>
  <c r="B16" i="7" l="1"/>
  <c r="C15" i="7"/>
  <c r="A15" i="7"/>
  <c r="A16" i="7" l="1"/>
  <c r="C16" i="7"/>
  <c r="B17" i="7"/>
  <c r="A17" i="7" l="1"/>
  <c r="C17" i="7"/>
  <c r="B18" i="7"/>
  <c r="A18" i="7" l="1"/>
  <c r="B19" i="7"/>
  <c r="C18" i="7"/>
  <c r="B20" i="7" l="1"/>
  <c r="A19" i="7"/>
  <c r="C19" i="7"/>
  <c r="A20" i="7" l="1"/>
  <c r="B21" i="7"/>
  <c r="C20" i="7"/>
  <c r="A21" i="7" l="1"/>
  <c r="C21" i="7"/>
  <c r="B22" i="7"/>
  <c r="B23" i="7" l="1"/>
  <c r="A22" i="7"/>
  <c r="C22" i="7"/>
  <c r="B24" i="7" l="1"/>
  <c r="A23" i="7"/>
  <c r="C23" i="7"/>
  <c r="B25" i="7" l="1"/>
  <c r="A24" i="7"/>
  <c r="C24" i="7"/>
  <c r="B26" i="7" l="1"/>
  <c r="A25" i="7"/>
  <c r="C25" i="7"/>
  <c r="C26" i="7" l="1"/>
  <c r="B27" i="7"/>
  <c r="A26" i="7"/>
  <c r="B28" i="7" l="1"/>
  <c r="C27" i="7"/>
  <c r="A27" i="7"/>
  <c r="A28" i="7" l="1"/>
  <c r="C28" i="7"/>
  <c r="B29" i="7"/>
  <c r="A29" i="7" l="1"/>
  <c r="B30" i="7"/>
  <c r="C29" i="7"/>
  <c r="C30" i="7" l="1"/>
  <c r="A30" i="7"/>
  <c r="B31" i="7"/>
  <c r="B32" i="7" l="1"/>
  <c r="C31" i="7"/>
  <c r="A31" i="7"/>
  <c r="A32" i="7" l="1"/>
  <c r="C32" i="7"/>
  <c r="B33" i="7"/>
  <c r="C33" i="7" l="1"/>
  <c r="A33" i="7"/>
  <c r="B34" i="7"/>
  <c r="A34" i="7" l="1"/>
  <c r="B35" i="7"/>
  <c r="A35" i="7" l="1"/>
  <c r="B5" i="8"/>
  <c r="A5" i="8" l="1"/>
  <c r="C5" i="8"/>
  <c r="B6" i="8"/>
  <c r="A6" i="8" l="1"/>
  <c r="B7" i="8"/>
  <c r="C6" i="8"/>
  <c r="C7" i="8" l="1"/>
  <c r="A7" i="8"/>
  <c r="B8" i="8"/>
  <c r="C8" i="8" l="1"/>
  <c r="B9" i="8"/>
  <c r="A8" i="8"/>
  <c r="A9" i="8" l="1"/>
  <c r="C9" i="8"/>
  <c r="B10" i="8"/>
  <c r="A10" i="8" l="1"/>
  <c r="B11" i="8"/>
  <c r="C10" i="8"/>
  <c r="C11" i="8" l="1"/>
  <c r="B12" i="8"/>
  <c r="A11" i="8"/>
  <c r="C12" i="8" l="1"/>
  <c r="A12" i="8"/>
  <c r="B13" i="8"/>
  <c r="B14" i="8" l="1"/>
  <c r="C13" i="8"/>
  <c r="A13" i="8"/>
  <c r="A14" i="8" l="1"/>
  <c r="C14" i="8"/>
  <c r="B15" i="8"/>
  <c r="C15" i="8" l="1"/>
  <c r="B16" i="8"/>
  <c r="A15" i="8"/>
  <c r="C16" i="8" l="1"/>
  <c r="A16" i="8"/>
  <c r="B17" i="8"/>
  <c r="A17" i="8" l="1"/>
  <c r="C17" i="8"/>
  <c r="B18" i="8"/>
  <c r="A18" i="8" l="1"/>
  <c r="C18" i="8"/>
  <c r="B19" i="8"/>
  <c r="C19" i="8" l="1"/>
  <c r="A19" i="8"/>
  <c r="B20" i="8"/>
  <c r="C20" i="8" l="1"/>
  <c r="B21" i="8"/>
  <c r="A20" i="8"/>
  <c r="C21" i="8" l="1"/>
  <c r="B22" i="8"/>
  <c r="A21" i="8"/>
  <c r="C22" i="8" l="1"/>
  <c r="B23" i="8"/>
  <c r="A22" i="8"/>
  <c r="A23" i="8" l="1"/>
  <c r="C23" i="8"/>
  <c r="B24" i="8"/>
  <c r="A24" i="8" l="1"/>
  <c r="B25" i="8"/>
  <c r="C24" i="8"/>
  <c r="C25" i="8" l="1"/>
  <c r="A25" i="8"/>
  <c r="B26" i="8"/>
  <c r="C26" i="8" l="1"/>
  <c r="B27" i="8"/>
  <c r="A26" i="8"/>
  <c r="A27" i="8" l="1"/>
  <c r="B28" i="8"/>
  <c r="C27" i="8"/>
  <c r="C28" i="8" l="1"/>
  <c r="A28" i="8"/>
  <c r="B29" i="8"/>
  <c r="A29" i="8" l="1"/>
  <c r="B30" i="8"/>
  <c r="C29" i="8"/>
  <c r="C30" i="8" l="1"/>
  <c r="A30" i="8"/>
  <c r="B31" i="8"/>
  <c r="A31" i="8" l="1"/>
  <c r="B32" i="8"/>
  <c r="C31" i="8"/>
  <c r="C32" i="8" l="1"/>
  <c r="B33" i="8"/>
  <c r="A32" i="8"/>
  <c r="B34" i="8" l="1"/>
  <c r="C33" i="8"/>
  <c r="A33" i="8"/>
  <c r="A34" i="8" l="1"/>
  <c r="B5" i="9"/>
  <c r="C5" i="9" l="1"/>
  <c r="B6" i="9"/>
  <c r="A5" i="9"/>
  <c r="A6" i="9" l="1"/>
  <c r="C6" i="9"/>
  <c r="B7" i="9"/>
  <c r="C7" i="9" l="1"/>
  <c r="B8" i="9"/>
  <c r="A7" i="9"/>
  <c r="A8" i="9" l="1"/>
  <c r="C8" i="9"/>
  <c r="B9" i="9"/>
  <c r="B10" i="9" l="1"/>
  <c r="A9" i="9"/>
  <c r="C9" i="9"/>
  <c r="C10" i="9" l="1"/>
  <c r="A10" i="9"/>
  <c r="B11" i="9"/>
  <c r="C11" i="9" l="1"/>
  <c r="A11" i="9"/>
  <c r="B12" i="9"/>
  <c r="A12" i="9" l="1"/>
  <c r="B13" i="9"/>
  <c r="C12" i="9"/>
  <c r="B14" i="9" l="1"/>
  <c r="C13" i="9"/>
  <c r="A13" i="9"/>
  <c r="C14" i="9" l="1"/>
  <c r="B15" i="9"/>
  <c r="A14" i="9"/>
  <c r="A15" i="9" l="1"/>
  <c r="C15" i="9"/>
  <c r="B16" i="9"/>
  <c r="B17" i="9" l="1"/>
  <c r="C16" i="9"/>
  <c r="A16" i="9"/>
  <c r="B18" i="9" l="1"/>
  <c r="A17" i="9"/>
  <c r="C17" i="9"/>
  <c r="C18" i="9" l="1"/>
  <c r="B19" i="9"/>
  <c r="A18" i="9"/>
  <c r="A19" i="9" l="1"/>
  <c r="C19" i="9"/>
  <c r="B20" i="9"/>
  <c r="B21" i="9" l="1"/>
  <c r="C20" i="9"/>
  <c r="A20" i="9"/>
  <c r="B22" i="9" l="1"/>
  <c r="C21" i="9"/>
  <c r="A21" i="9"/>
  <c r="C22" i="9" l="1"/>
  <c r="A22" i="9"/>
  <c r="B23" i="9"/>
  <c r="A23" i="9" l="1"/>
  <c r="B24" i="9"/>
  <c r="C23" i="9"/>
  <c r="A24" i="9" l="1"/>
  <c r="B25" i="9"/>
  <c r="C24" i="9"/>
  <c r="B26" i="9" l="1"/>
  <c r="C25" i="9"/>
  <c r="A25" i="9"/>
  <c r="C26" i="9" l="1"/>
  <c r="A26" i="9"/>
  <c r="B27" i="9"/>
  <c r="B28" i="9" l="1"/>
  <c r="C27" i="9"/>
  <c r="A27" i="9"/>
  <c r="B29" i="9" l="1"/>
  <c r="A28" i="9"/>
  <c r="C28" i="9"/>
  <c r="B30" i="9" l="1"/>
  <c r="A29" i="9"/>
  <c r="C29" i="9"/>
  <c r="C30" i="9" l="1"/>
  <c r="B31" i="9"/>
  <c r="A30" i="9"/>
  <c r="A31" i="9" l="1"/>
  <c r="B32" i="9"/>
  <c r="C31" i="9"/>
  <c r="B33" i="9" l="1"/>
  <c r="C32" i="9"/>
  <c r="A32" i="9"/>
  <c r="B34" i="9" l="1"/>
  <c r="A33" i="9"/>
  <c r="C33" i="9"/>
  <c r="A34" i="9" l="1"/>
  <c r="B35" i="9"/>
  <c r="B5" i="10" l="1"/>
  <c r="A35" i="9"/>
  <c r="A5" i="10" l="1"/>
  <c r="B6" i="10"/>
  <c r="C5" i="10"/>
  <c r="A6" i="10" l="1"/>
  <c r="C6" i="10"/>
  <c r="B7" i="10"/>
  <c r="B8" i="10" l="1"/>
  <c r="A7" i="10"/>
  <c r="C7" i="10"/>
  <c r="B9" i="10" l="1"/>
  <c r="A8" i="10"/>
  <c r="C8" i="10"/>
  <c r="A9" i="10" l="1"/>
  <c r="B10" i="10"/>
  <c r="C9" i="10"/>
  <c r="A10" i="10" l="1"/>
  <c r="C10" i="10"/>
  <c r="B11" i="10"/>
  <c r="B12" i="10" l="1"/>
  <c r="A11" i="10"/>
  <c r="C11" i="10"/>
  <c r="C12" i="10" l="1"/>
  <c r="B13" i="10"/>
  <c r="A12" i="10"/>
  <c r="C13" i="10" l="1"/>
  <c r="A13" i="10"/>
  <c r="B14" i="10"/>
  <c r="A14" i="10" l="1"/>
  <c r="B15" i="10"/>
  <c r="C14" i="10"/>
  <c r="C15" i="10" l="1"/>
  <c r="B16" i="10"/>
  <c r="A15" i="10"/>
  <c r="B17" i="10" l="1"/>
  <c r="C16" i="10"/>
  <c r="A16" i="10"/>
  <c r="A17" i="10" l="1"/>
  <c r="C17" i="10"/>
  <c r="B18" i="10"/>
  <c r="A18" i="10" l="1"/>
  <c r="B19" i="10"/>
  <c r="C18" i="10"/>
  <c r="A19" i="10" l="1"/>
  <c r="C19" i="10"/>
  <c r="B20" i="10"/>
  <c r="B21" i="10" l="1"/>
  <c r="C20" i="10"/>
  <c r="A20" i="10"/>
  <c r="A21" i="10" l="1"/>
  <c r="B22" i="10"/>
  <c r="C21" i="10"/>
  <c r="A22" i="10" l="1"/>
  <c r="B23" i="10"/>
  <c r="C22" i="10"/>
  <c r="B24" i="10" l="1"/>
  <c r="A23" i="10"/>
  <c r="C23" i="10"/>
  <c r="B25" i="10" l="1"/>
  <c r="A24" i="10"/>
  <c r="C24" i="10"/>
  <c r="A25" i="10" l="1"/>
  <c r="B26" i="10"/>
  <c r="C25" i="10"/>
  <c r="A26" i="10" l="1"/>
  <c r="C26" i="10"/>
  <c r="B27" i="10"/>
  <c r="B28" i="10" l="1"/>
  <c r="A27" i="10"/>
  <c r="C27" i="10"/>
  <c r="C28" i="10" l="1"/>
  <c r="A28" i="10"/>
  <c r="B29" i="10"/>
  <c r="C29" i="10" l="1"/>
  <c r="B30" i="10"/>
  <c r="A29" i="10"/>
  <c r="A30" i="10" l="1"/>
  <c r="C30" i="10"/>
  <c r="B31" i="10"/>
  <c r="A31" i="10" l="1"/>
  <c r="C31" i="10"/>
  <c r="B32" i="10"/>
  <c r="B33" i="10" l="1"/>
  <c r="C32" i="10"/>
  <c r="A32" i="10"/>
  <c r="A33" i="10" l="1"/>
  <c r="C33" i="10"/>
  <c r="B34" i="10"/>
  <c r="B5" i="12" l="1"/>
  <c r="A34" i="10"/>
  <c r="B6" i="12" l="1"/>
  <c r="C5" i="12"/>
  <c r="A5" i="12"/>
  <c r="A6" i="12" l="1"/>
  <c r="B7" i="12"/>
  <c r="C6" i="12"/>
  <c r="A7" i="12" l="1"/>
  <c r="C7" i="12"/>
  <c r="B8" i="12"/>
  <c r="B9" i="12" l="1"/>
  <c r="C8" i="12"/>
  <c r="A8" i="12"/>
  <c r="B10" i="12" l="1"/>
  <c r="A9" i="12"/>
  <c r="C9" i="12"/>
  <c r="A10" i="12" l="1"/>
  <c r="B11" i="12"/>
  <c r="C10" i="12"/>
  <c r="B12" i="12" l="1"/>
  <c r="A11" i="12"/>
  <c r="C11" i="12"/>
  <c r="A12" i="12" l="1"/>
  <c r="C12" i="12"/>
  <c r="B13" i="12"/>
  <c r="B14" i="12" l="1"/>
  <c r="C13" i="12"/>
  <c r="A13" i="12"/>
  <c r="A14" i="12" l="1"/>
  <c r="C14" i="12"/>
  <c r="B15" i="12"/>
  <c r="A15" i="12" l="1"/>
  <c r="B16" i="12"/>
  <c r="C15" i="12"/>
  <c r="C16" i="12" l="1"/>
  <c r="A16" i="12"/>
  <c r="B17" i="12"/>
  <c r="B18" i="12" l="1"/>
  <c r="C17" i="12"/>
  <c r="A17" i="12"/>
  <c r="A18" i="12" l="1"/>
  <c r="C18" i="12"/>
  <c r="B19" i="12"/>
  <c r="A19" i="12" l="1"/>
  <c r="C19" i="12"/>
  <c r="B20" i="12"/>
  <c r="A20" i="12" l="1"/>
  <c r="C20" i="12"/>
  <c r="B21" i="12"/>
  <c r="B22" i="12" l="1"/>
  <c r="C21" i="12"/>
  <c r="A21" i="12"/>
  <c r="B23" i="12" l="1"/>
  <c r="A22" i="12"/>
  <c r="C22" i="12"/>
  <c r="A23" i="12" l="1"/>
  <c r="C23" i="12"/>
  <c r="B24" i="12"/>
  <c r="B25" i="12" l="1"/>
  <c r="A24" i="12"/>
  <c r="C24" i="12"/>
  <c r="B26" i="12" l="1"/>
  <c r="A25" i="12"/>
  <c r="C25" i="12"/>
  <c r="A26" i="12" l="1"/>
  <c r="B27" i="12"/>
  <c r="C26" i="12"/>
  <c r="A27" i="12" l="1"/>
  <c r="C27" i="12"/>
  <c r="B28" i="12"/>
  <c r="A28" i="12" l="1"/>
  <c r="B29" i="12"/>
  <c r="C28" i="12"/>
  <c r="B30" i="12" l="1"/>
  <c r="C29" i="12"/>
  <c r="A29" i="12"/>
  <c r="A30" i="12" l="1"/>
  <c r="B31" i="12"/>
  <c r="C30" i="12"/>
  <c r="A31" i="12" l="1"/>
  <c r="B32" i="12"/>
  <c r="C31" i="12"/>
  <c r="B33" i="12" l="1"/>
  <c r="C32" i="12"/>
  <c r="A32" i="12"/>
  <c r="B34" i="12" l="1"/>
  <c r="C33" i="12"/>
  <c r="A33" i="12"/>
  <c r="B35" i="12" l="1"/>
  <c r="A34" i="12"/>
  <c r="B5" i="11" l="1"/>
  <c r="A35" i="12"/>
  <c r="B6" i="11" l="1"/>
  <c r="A5" i="11"/>
  <c r="C5" i="11"/>
  <c r="A6" i="11" l="1"/>
  <c r="B7" i="11"/>
  <c r="C6" i="11"/>
  <c r="A7" i="11" l="1"/>
  <c r="C7" i="11"/>
  <c r="B8" i="11"/>
  <c r="C8" i="11" l="1"/>
  <c r="A8" i="11"/>
  <c r="B9" i="11"/>
  <c r="A9" i="11" l="1"/>
  <c r="C9" i="11"/>
  <c r="B10" i="11"/>
  <c r="A10" i="11" l="1"/>
  <c r="B11" i="11"/>
  <c r="C10" i="11"/>
  <c r="A11" i="11" l="1"/>
  <c r="C11" i="11"/>
  <c r="B12" i="11"/>
  <c r="C12" i="11" l="1"/>
  <c r="A12" i="11"/>
  <c r="B13" i="11"/>
  <c r="C13" i="11" l="1"/>
  <c r="A13" i="11"/>
  <c r="B14" i="11"/>
  <c r="A14" i="11" l="1"/>
  <c r="B15" i="11"/>
  <c r="C14" i="11"/>
  <c r="A15" i="11" l="1"/>
  <c r="B16" i="11"/>
  <c r="C15" i="11"/>
  <c r="C16" i="11" l="1"/>
  <c r="B17" i="11"/>
  <c r="A16" i="11"/>
  <c r="A17" i="11" l="1"/>
  <c r="C17" i="11"/>
  <c r="B18" i="11"/>
  <c r="A18" i="11" l="1"/>
  <c r="B19" i="11"/>
  <c r="C18" i="11"/>
  <c r="A19" i="11" l="1"/>
  <c r="B20" i="11"/>
  <c r="C19" i="11"/>
  <c r="C20" i="11" l="1"/>
  <c r="B21" i="11"/>
  <c r="A20" i="11"/>
  <c r="A21" i="11" l="1"/>
  <c r="C21" i="11"/>
  <c r="B22" i="11"/>
  <c r="A22" i="11" l="1"/>
  <c r="C22" i="11"/>
  <c r="B23" i="11"/>
  <c r="B24" i="11" l="1"/>
  <c r="A23" i="11"/>
  <c r="C23" i="11"/>
  <c r="C24" i="11" l="1"/>
  <c r="B25" i="11"/>
  <c r="A24" i="11"/>
  <c r="A25" i="11" l="1"/>
  <c r="B26" i="11"/>
  <c r="C25" i="11"/>
  <c r="B27" i="11" l="1"/>
  <c r="C26" i="11"/>
  <c r="A26" i="11"/>
  <c r="A27" i="11" l="1"/>
  <c r="B28" i="11"/>
  <c r="C27" i="11"/>
  <c r="C28" i="11" l="1"/>
  <c r="A28" i="11"/>
  <c r="B29" i="11"/>
  <c r="C29" i="11" l="1"/>
  <c r="B30" i="11"/>
  <c r="A29" i="11"/>
  <c r="B31" i="11" l="1"/>
  <c r="A30" i="11"/>
  <c r="C30" i="11"/>
  <c r="A31" i="11" l="1"/>
  <c r="B32" i="11"/>
  <c r="C31" i="11"/>
  <c r="C32" i="11" l="1"/>
  <c r="A32" i="11"/>
  <c r="B33" i="11"/>
  <c r="A33" i="11" l="1"/>
  <c r="C33" i="11"/>
  <c r="B34" i="11"/>
  <c r="B35" i="11" l="1"/>
  <c r="A34" i="11"/>
  <c r="A35" i="11" l="1"/>
  <c r="B5" i="13"/>
  <c r="B6" i="13" l="1"/>
  <c r="A5" i="13"/>
  <c r="B7" i="13" l="1"/>
  <c r="A6" i="13"/>
  <c r="A7" i="13" l="1"/>
  <c r="B8" i="13"/>
  <c r="B9" i="13" l="1"/>
  <c r="A8" i="13"/>
  <c r="B10" i="13" l="1"/>
  <c r="A9" i="13"/>
  <c r="A10" i="13" l="1"/>
  <c r="B11" i="13"/>
  <c r="B12" i="13" l="1"/>
  <c r="A11" i="13"/>
  <c r="B13" i="13" l="1"/>
  <c r="A12" i="13"/>
  <c r="B14" i="13" l="1"/>
  <c r="A13" i="13"/>
  <c r="B15" i="13" l="1"/>
  <c r="A14" i="13"/>
  <c r="A15" i="13" l="1"/>
  <c r="B16" i="13"/>
  <c r="B17" i="13" l="1"/>
  <c r="A16" i="13"/>
  <c r="A17" i="13" l="1"/>
  <c r="B18" i="13"/>
  <c r="A18" i="13" l="1"/>
  <c r="B19" i="13"/>
  <c r="B20" i="13" l="1"/>
  <c r="A19" i="13"/>
  <c r="B21" i="13" l="1"/>
  <c r="A20" i="13"/>
  <c r="B22" i="13" l="1"/>
  <c r="A21" i="13"/>
  <c r="B23" i="13" l="1"/>
  <c r="A22" i="13"/>
  <c r="A23" i="13" l="1"/>
  <c r="B24" i="13"/>
  <c r="B25" i="13" l="1"/>
  <c r="A24" i="13"/>
  <c r="B26" i="13" l="1"/>
  <c r="A25" i="13"/>
  <c r="B27" i="13" l="1"/>
  <c r="A26" i="13"/>
  <c r="B28" i="13" l="1"/>
  <c r="A27" i="13"/>
  <c r="B29" i="13" l="1"/>
  <c r="A28" i="13"/>
  <c r="B30" i="13" l="1"/>
  <c r="A29" i="13"/>
  <c r="B31" i="13" l="1"/>
  <c r="A30" i="13"/>
  <c r="A31" i="13" l="1"/>
  <c r="B32" i="13"/>
  <c r="B33" i="13" l="1"/>
  <c r="A32" i="13"/>
  <c r="A33" i="13" l="1"/>
  <c r="B34" i="13"/>
  <c r="A34" i="13" l="1"/>
  <c r="B5" i="14"/>
  <c r="B6" i="14" l="1"/>
  <c r="A5" i="14"/>
  <c r="B7" i="14" l="1"/>
  <c r="A6" i="14"/>
  <c r="B8" i="14" l="1"/>
  <c r="A7" i="14"/>
  <c r="B9" i="14" l="1"/>
  <c r="A8" i="14"/>
  <c r="A9" i="14" l="1"/>
  <c r="B10" i="14"/>
  <c r="B11" i="14" l="1"/>
  <c r="A10" i="14"/>
  <c r="A11" i="14" l="1"/>
  <c r="B12" i="14"/>
  <c r="A12" i="14" l="1"/>
  <c r="B13" i="14"/>
  <c r="B14" i="14" l="1"/>
  <c r="A13" i="14"/>
  <c r="A14" i="14" l="1"/>
  <c r="B15" i="14"/>
  <c r="B16" i="14" l="1"/>
  <c r="A15" i="14"/>
  <c r="A16" i="14" l="1"/>
  <c r="B17" i="14"/>
  <c r="B18" i="14" l="1"/>
  <c r="A17" i="14"/>
  <c r="A18" i="14" l="1"/>
  <c r="B19" i="14"/>
  <c r="A19" i="14" l="1"/>
  <c r="B20" i="14"/>
  <c r="A20" i="14" l="1"/>
  <c r="B21" i="14"/>
  <c r="B22" i="14" l="1"/>
  <c r="A21" i="14"/>
  <c r="A22" i="14" l="1"/>
  <c r="B23" i="14"/>
  <c r="B24" i="14" l="1"/>
  <c r="A23" i="14"/>
  <c r="A24" i="14" l="1"/>
  <c r="B25" i="14"/>
  <c r="B26" i="14" l="1"/>
  <c r="A25" i="14"/>
  <c r="A26" i="14" l="1"/>
  <c r="B27" i="14"/>
  <c r="A27" i="14" l="1"/>
  <c r="B28" i="14"/>
  <c r="A28" i="14" l="1"/>
  <c r="B29" i="14"/>
  <c r="B30" i="14" l="1"/>
  <c r="A29" i="14"/>
  <c r="A30" i="14" l="1"/>
  <c r="B31" i="14"/>
  <c r="B32" i="14" l="1"/>
  <c r="A31" i="14"/>
  <c r="A32" i="14" l="1"/>
  <c r="B33" i="14"/>
  <c r="B34" i="14" l="1"/>
  <c r="A33" i="14"/>
  <c r="A34" i="14" l="1"/>
  <c r="B35" i="14"/>
  <c r="A35" i="14" l="1"/>
  <c r="B5" i="15"/>
  <c r="B6" i="15" l="1"/>
  <c r="C5" i="15"/>
  <c r="A5" i="15"/>
  <c r="B7" i="15" l="1"/>
  <c r="A6" i="15"/>
  <c r="B8" i="15" l="1"/>
  <c r="A7" i="15"/>
  <c r="B9" i="15" l="1"/>
  <c r="A8" i="15"/>
  <c r="B10" i="15" l="1"/>
  <c r="A9" i="15"/>
  <c r="A10" i="15" l="1"/>
  <c r="B11" i="15"/>
  <c r="B12" i="15" l="1"/>
  <c r="A11" i="15"/>
  <c r="B13" i="15" l="1"/>
  <c r="A12" i="15"/>
  <c r="A13" i="15" l="1"/>
  <c r="B14" i="15"/>
  <c r="B15" i="15" l="1"/>
  <c r="A14" i="15"/>
  <c r="A15" i="15" l="1"/>
  <c r="B16" i="15"/>
  <c r="C15" i="15"/>
  <c r="A16" i="15" l="1"/>
  <c r="B17" i="15"/>
  <c r="A17" i="15" l="1"/>
  <c r="B18" i="15"/>
  <c r="A18" i="15" l="1"/>
  <c r="B19" i="15"/>
  <c r="B20" i="15" l="1"/>
  <c r="A19" i="15"/>
  <c r="B21" i="15" l="1"/>
  <c r="A20" i="15"/>
  <c r="A21" i="15" l="1"/>
  <c r="B22" i="15"/>
  <c r="A22" i="15" l="1"/>
  <c r="B23" i="15"/>
  <c r="B24" i="15" l="1"/>
  <c r="A23" i="15"/>
  <c r="A24" i="15" l="1"/>
  <c r="B25" i="15"/>
  <c r="A25" i="15" l="1"/>
  <c r="B26" i="15"/>
  <c r="A26" i="15" l="1"/>
  <c r="B27" i="15"/>
  <c r="B28" i="15" l="1"/>
  <c r="A27" i="15"/>
  <c r="A28" i="15" l="1"/>
  <c r="B29" i="15"/>
  <c r="A29" i="15" l="1"/>
  <c r="B30" i="15"/>
  <c r="A30" i="15" l="1"/>
  <c r="B31" i="15"/>
  <c r="B32" i="15" l="1"/>
  <c r="A31" i="15"/>
  <c r="A32" i="15" l="1"/>
  <c r="B33" i="15"/>
  <c r="A33" i="15" l="1"/>
  <c r="B34" i="15"/>
  <c r="A34" i="15" l="1"/>
  <c r="B5" i="16"/>
  <c r="B6" i="16" l="1"/>
  <c r="A5" i="16"/>
  <c r="B7" i="16" l="1"/>
  <c r="A6" i="16"/>
  <c r="A7" i="16" l="1"/>
  <c r="B8" i="16"/>
  <c r="A8" i="16" l="1"/>
  <c r="B9" i="16"/>
  <c r="B10" i="16" l="1"/>
  <c r="A9" i="16"/>
  <c r="A10" i="16" l="1"/>
  <c r="B11" i="16"/>
  <c r="A11" i="16" l="1"/>
  <c r="B12" i="16"/>
  <c r="A12" i="16" l="1"/>
  <c r="B13" i="16"/>
  <c r="B14" i="16" l="1"/>
  <c r="A13" i="16"/>
  <c r="B15" i="16" l="1"/>
  <c r="A14" i="16"/>
  <c r="B16" i="16" l="1"/>
  <c r="A15" i="16"/>
  <c r="A16" i="16" l="1"/>
  <c r="B17" i="16"/>
  <c r="A17" i="16" l="1"/>
  <c r="B18" i="16"/>
  <c r="B19" i="16" l="1"/>
  <c r="A18" i="16"/>
  <c r="B20" i="16" l="1"/>
  <c r="A19" i="16"/>
  <c r="A20" i="16" l="1"/>
  <c r="B21" i="16"/>
  <c r="B22" i="16" l="1"/>
  <c r="A21" i="16"/>
  <c r="B23" i="16" l="1"/>
  <c r="A22" i="16"/>
  <c r="B24" i="16" l="1"/>
  <c r="A23" i="16"/>
  <c r="A24" i="16" l="1"/>
  <c r="B25" i="16"/>
  <c r="A25" i="16" l="1"/>
  <c r="B26" i="16"/>
  <c r="B27" i="16" l="1"/>
  <c r="A26" i="16"/>
  <c r="B28" i="16" l="1"/>
  <c r="A27" i="16"/>
  <c r="A28" i="16" l="1"/>
  <c r="B29" i="16"/>
  <c r="B30" i="16" l="1"/>
  <c r="A29" i="16"/>
  <c r="C29" i="16"/>
  <c r="A30" i="16" l="1"/>
  <c r="B31" i="16"/>
  <c r="B32" i="16" l="1"/>
  <c r="A31" i="16"/>
  <c r="B33" i="16" l="1"/>
  <c r="A32" i="16"/>
  <c r="A33" i="16" l="1"/>
  <c r="B34" i="16"/>
  <c r="B35" i="16" l="1"/>
  <c r="A35" i="16" s="1"/>
  <c r="A34" i="16"/>
</calcChain>
</file>

<file path=xl/sharedStrings.xml><?xml version="1.0" encoding="utf-8"?>
<sst xmlns="http://schemas.openxmlformats.org/spreadsheetml/2006/main" count="238" uniqueCount="67">
  <si>
    <t>Jour</t>
  </si>
  <si>
    <t>Date</t>
  </si>
  <si>
    <t>8 - 9 H</t>
  </si>
  <si>
    <t>9 - 10 H</t>
  </si>
  <si>
    <t>10 - 11 H</t>
  </si>
  <si>
    <t>11 - 12 H</t>
  </si>
  <si>
    <t>12 - 13 H</t>
  </si>
  <si>
    <t>13 - 14 H</t>
  </si>
  <si>
    <t>14 - 15 H</t>
  </si>
  <si>
    <t>15 - 16 H</t>
  </si>
  <si>
    <t>16 - 17 H</t>
  </si>
  <si>
    <t>17 - 18 H</t>
  </si>
  <si>
    <t>18 - 19 H</t>
  </si>
  <si>
    <t>19 - 20 H</t>
  </si>
  <si>
    <t>Choix de l'Année</t>
  </si>
  <si>
    <t>JOURS FÉRIÉS FRANÇAIS</t>
  </si>
  <si>
    <t>1er  Janvier</t>
  </si>
  <si>
    <t>Pâques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</si>
  <si>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</si>
  <si>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</si>
  <si>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</si>
  <si>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</si>
  <si>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</si>
  <si>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</si>
  <si>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14 Juillet Fête Nationale France</t>
  </si>
  <si>
    <t>15 Août Assomption</t>
  </si>
  <si>
    <t>1 NovembreToussaint</t>
  </si>
  <si>
    <t>11 Novembre Armistice 1918</t>
  </si>
  <si>
    <t>25 décembre Noël</t>
  </si>
  <si>
    <t>N.An</t>
  </si>
  <si>
    <t>Pâq</t>
  </si>
  <si>
    <t>L.Pâq</t>
  </si>
  <si>
    <t>F.T</t>
  </si>
  <si>
    <t>Vict</t>
  </si>
  <si>
    <t>Asc</t>
  </si>
  <si>
    <t>Pent</t>
  </si>
  <si>
    <t>L.Pent</t>
  </si>
  <si>
    <t>F.Nat</t>
  </si>
  <si>
    <t>Asso</t>
  </si>
  <si>
    <t>Tous</t>
  </si>
  <si>
    <t>Armi</t>
  </si>
  <si>
    <t>Noël</t>
  </si>
  <si>
    <t>Fériés</t>
  </si>
  <si>
    <t>Utilisation:</t>
  </si>
  <si>
    <t>Sélectionner l'année à l'aide du curseur</t>
  </si>
  <si>
    <t>Noter à votre convenance sur les  cellules "blanches" situées sous les heures</t>
  </si>
  <si>
    <t>Pour faire apparaître les entêtes des colonnes et des lignes</t>
  </si>
  <si>
    <t>( Outils - Options - Affichage - En-tête de ligne et de colonne)</t>
  </si>
  <si>
    <t xml:space="preserve">   Après, vous pouvez modifier la hauteur des ligne, la couleur  etc….</t>
  </si>
  <si>
    <t>http://excel.1.free.fr</t>
  </si>
  <si>
    <t>Remerciements : B.D'HULST</t>
  </si>
  <si>
    <t>Aujourd'hui</t>
  </si>
  <si>
    <t>Mise à jour 18 octobre 2006</t>
  </si>
  <si>
    <t>TOTAL</t>
  </si>
  <si>
    <t>Contrat Hrs Hebdo</t>
  </si>
  <si>
    <t>Employée 1</t>
  </si>
  <si>
    <t>Matin</t>
  </si>
  <si>
    <t>Après midi</t>
  </si>
  <si>
    <t>Heure début</t>
  </si>
  <si>
    <t>Heure fin</t>
  </si>
  <si>
    <t>Pause</t>
  </si>
  <si>
    <t>Total</t>
  </si>
  <si>
    <t>Différences</t>
  </si>
  <si>
    <t>Heures</t>
  </si>
  <si>
    <t>Heures prestées</t>
  </si>
  <si>
    <t xml:space="preserve">les cellules grisées </t>
  </si>
  <si>
    <t>contiennent des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</si>
</sst>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2" formatCode="mmmm\ yyyy"/>
    <numFmt numFmtId="173" formatCode="dddd"/>
    <numFmt numFmtId="175" formatCode="dd\ mmmm\ yyyy"/>
    <numFmt numFmtId="186" formatCode="dddd\ dd\ mmm\ yyyy"/>
    <numFmt numFmtId="192" formatCode="dddd\ dd\-\ mmmm\-\ yyyy"/>
    <numFmt numFmtId="193" formatCode="dd"/>
    <numFmt numFmtId="196" formatCode="[hh]:mm"/>
    <numFmt numFmtId="200" formatCode="h\.mm;@"/>
  </numFmts>
  <fonts count="31" x14ac:knownFonts="1">
    <font>
      <sz val="11"/>
      <name val="Arial"/>
    </font>
    <font>
      <sz val="10"/>
      <name val="Arial"/>
      <family val="2"/>
    </font>
    <font>
      <sz val="10"/>
      <color indexed="47"/>
      <name val="Arial"/>
      <family val="2"/>
    </font>
    <font>
      <sz val="10"/>
      <color indexed="45"/>
      <name val="Arial"/>
      <family val="2"/>
    </font>
    <font>
      <sz val="10"/>
      <color indexed="22"/>
      <name val="Arial"/>
      <family val="2"/>
    </font>
    <font>
      <sz val="20"/>
      <color indexed="53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1"/>
      <color indexed="62"/>
      <name val="Arial"/>
      <family val="2"/>
    </font>
    <font>
      <sz val="12"/>
      <name val="Arial"/>
      <family val="2"/>
    </font>
    <font>
      <sz val="18"/>
      <color indexed="53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2"/>
      <name val="Arial"/>
      <family val="2"/>
    </font>
    <font>
      <u/>
      <sz val="14"/>
      <name val="Arial"/>
      <family val="2"/>
    </font>
    <font>
      <sz val="12"/>
      <color indexed="12"/>
      <name val="Arial"/>
      <family val="2"/>
    </font>
    <font>
      <b/>
      <u/>
      <sz val="11"/>
      <color indexed="12"/>
      <name val="Arial"/>
      <family val="2"/>
    </font>
    <font>
      <b/>
      <sz val="14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  <font>
      <b/>
      <sz val="14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39"/>
      </left>
      <right style="medium">
        <color indexed="39"/>
      </right>
      <top style="medium">
        <color indexed="39"/>
      </top>
      <bottom/>
      <diagonal/>
    </border>
    <border>
      <left style="medium">
        <color indexed="39"/>
      </left>
      <right style="medium">
        <color indexed="39"/>
      </right>
      <top/>
      <bottom style="medium">
        <color indexed="39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/>
  </cellStyleXfs>
  <cellXfs count="122">
    <xf numFmtId="0" fontId="0" fillId="0" borderId="0" xfId="0"/>
    <xf numFmtId="0" fontId="1" fillId="0" borderId="1" xfId="0" applyFont="1" applyFill="1" applyBorder="1" applyAlignment="1" applyProtection="1">
      <alignment wrapText="1"/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6" fillId="0" borderId="1" xfId="0" applyNumberFormat="1" applyFont="1" applyFill="1" applyBorder="1" applyAlignment="1" applyProtection="1">
      <alignment vertical="top" wrapText="1"/>
      <protection locked="0"/>
    </xf>
    <xf numFmtId="0" fontId="1" fillId="0" borderId="0" xfId="0" applyFont="1"/>
    <xf numFmtId="0" fontId="1" fillId="2" borderId="0" xfId="0" applyFont="1" applyFill="1"/>
    <xf numFmtId="0" fontId="2" fillId="2" borderId="0" xfId="0" applyFont="1" applyFill="1" applyProtection="1">
      <protection locked="0"/>
    </xf>
    <xf numFmtId="0" fontId="3" fillId="2" borderId="0" xfId="0" applyFont="1" applyFill="1"/>
    <xf numFmtId="0" fontId="4" fillId="2" borderId="0" xfId="0" applyFont="1" applyFill="1" applyProtection="1">
      <protection locked="0"/>
    </xf>
    <xf numFmtId="0" fontId="0" fillId="2" borderId="0" xfId="0" applyFill="1"/>
    <xf numFmtId="0" fontId="8" fillId="2" borderId="0" xfId="0" applyFont="1" applyFill="1" applyAlignment="1">
      <alignment horizontal="right" vertical="center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/>
    <xf numFmtId="0" fontId="0" fillId="0" borderId="0" xfId="0" applyFill="1"/>
    <xf numFmtId="14" fontId="13" fillId="2" borderId="2" xfId="0" applyNumberFormat="1" applyFont="1" applyFill="1" applyBorder="1" applyAlignment="1">
      <alignment vertical="justify"/>
    </xf>
    <xf numFmtId="173" fontId="17" fillId="0" borderId="1" xfId="0" applyNumberFormat="1" applyFont="1" applyBorder="1" applyAlignment="1" applyProtection="1">
      <alignment horizontal="center" vertical="center"/>
      <protection hidden="1"/>
    </xf>
    <xf numFmtId="193" fontId="17" fillId="0" borderId="1" xfId="0" applyNumberFormat="1" applyFont="1" applyBorder="1" applyAlignment="1" applyProtection="1">
      <alignment horizontal="center" vertical="center"/>
      <protection hidden="1"/>
    </xf>
    <xf numFmtId="1" fontId="17" fillId="0" borderId="1" xfId="0" applyNumberFormat="1" applyFont="1" applyBorder="1" applyAlignment="1" applyProtection="1">
      <alignment horizontal="center" vertical="center"/>
      <protection hidden="1"/>
    </xf>
    <xf numFmtId="0" fontId="15" fillId="0" borderId="0" xfId="2"/>
    <xf numFmtId="0" fontId="18" fillId="0" borderId="0" xfId="2" applyFont="1"/>
    <xf numFmtId="0" fontId="19" fillId="0" borderId="0" xfId="2" applyFont="1"/>
    <xf numFmtId="0" fontId="10" fillId="0" borderId="0" xfId="2" applyFont="1"/>
    <xf numFmtId="0" fontId="20" fillId="0" borderId="0" xfId="1" applyFont="1" applyAlignment="1" applyProtection="1"/>
    <xf numFmtId="0" fontId="7" fillId="2" borderId="0" xfId="0" applyFont="1" applyFill="1" applyProtection="1">
      <protection locked="0"/>
    </xf>
    <xf numFmtId="0" fontId="15" fillId="0" borderId="0" xfId="2" applyFill="1" applyProtection="1">
      <protection hidden="1"/>
    </xf>
    <xf numFmtId="0" fontId="12" fillId="0" borderId="3" xfId="2" applyFont="1" applyFill="1" applyBorder="1" applyProtection="1">
      <protection hidden="1"/>
    </xf>
    <xf numFmtId="0" fontId="12" fillId="0" borderId="4" xfId="2" applyFont="1" applyFill="1" applyBorder="1" applyProtection="1">
      <protection hidden="1"/>
    </xf>
    <xf numFmtId="0" fontId="12" fillId="0" borderId="5" xfId="2" applyFont="1" applyFill="1" applyBorder="1" applyProtection="1">
      <protection hidden="1"/>
    </xf>
    <xf numFmtId="192" fontId="12" fillId="0" borderId="6" xfId="2" applyNumberFormat="1" applyFont="1" applyFill="1" applyBorder="1" applyProtection="1">
      <protection hidden="1"/>
    </xf>
    <xf numFmtId="186" fontId="12" fillId="0" borderId="7" xfId="2" applyNumberFormat="1" applyFont="1" applyFill="1" applyBorder="1" applyProtection="1">
      <protection hidden="1"/>
    </xf>
    <xf numFmtId="186" fontId="12" fillId="0" borderId="8" xfId="2" applyNumberFormat="1" applyFont="1" applyFill="1" applyBorder="1" applyProtection="1">
      <protection hidden="1"/>
    </xf>
    <xf numFmtId="1" fontId="13" fillId="0" borderId="1" xfId="0" applyNumberFormat="1" applyFont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22" fillId="2" borderId="0" xfId="0" applyFont="1" applyFill="1" applyAlignment="1" applyProtection="1">
      <alignment horizontal="center" vertical="center" wrapText="1"/>
      <protection hidden="1"/>
    </xf>
    <xf numFmtId="0" fontId="0" fillId="0" borderId="9" xfId="0" applyFill="1" applyBorder="1" applyProtection="1"/>
    <xf numFmtId="0" fontId="0" fillId="0" borderId="10" xfId="0" applyFill="1" applyBorder="1" applyAlignment="1" applyProtection="1">
      <alignment wrapText="1"/>
      <protection locked="0"/>
    </xf>
    <xf numFmtId="0" fontId="1" fillId="0" borderId="10" xfId="0" applyFont="1" applyFill="1" applyBorder="1" applyAlignment="1" applyProtection="1">
      <alignment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/>
    <xf numFmtId="0" fontId="0" fillId="0" borderId="1" xfId="0" applyBorder="1"/>
    <xf numFmtId="172" fontId="5" fillId="3" borderId="13" xfId="0" applyNumberFormat="1" applyFont="1" applyFill="1" applyBorder="1" applyAlignment="1" applyProtection="1">
      <alignment horizontal="center" vertical="center"/>
      <protection hidden="1"/>
    </xf>
    <xf numFmtId="172" fontId="5" fillId="3" borderId="14" xfId="0" applyNumberFormat="1" applyFont="1" applyFill="1" applyBorder="1" applyAlignment="1" applyProtection="1">
      <alignment horizontal="center" vertical="center"/>
      <protection hidden="1"/>
    </xf>
    <xf numFmtId="175" fontId="11" fillId="3" borderId="13" xfId="0" applyNumberFormat="1" applyFont="1" applyFill="1" applyBorder="1" applyAlignment="1" applyProtection="1">
      <alignment horizontal="center" vertical="center"/>
      <protection hidden="1"/>
    </xf>
    <xf numFmtId="175" fontId="11" fillId="3" borderId="14" xfId="0" applyNumberFormat="1" applyFont="1" applyFill="1" applyBorder="1" applyAlignment="1" applyProtection="1">
      <alignment horizontal="center" vertical="center"/>
      <protection hidden="1"/>
    </xf>
    <xf numFmtId="14" fontId="13" fillId="2" borderId="0" xfId="0" applyNumberFormat="1" applyFont="1" applyFill="1" applyAlignment="1">
      <alignment vertical="justify"/>
    </xf>
    <xf numFmtId="14" fontId="13" fillId="2" borderId="0" xfId="0" applyNumberFormat="1" applyFont="1" applyFill="1" applyBorder="1" applyAlignment="1">
      <alignment vertical="justify"/>
    </xf>
    <xf numFmtId="0" fontId="16" fillId="4" borderId="15" xfId="2" applyFont="1" applyFill="1" applyBorder="1" applyAlignment="1" applyProtection="1">
      <alignment horizontal="center" vertical="center"/>
      <protection hidden="1"/>
    </xf>
    <xf numFmtId="0" fontId="16" fillId="4" borderId="16" xfId="2" applyFont="1" applyFill="1" applyBorder="1" applyAlignment="1" applyProtection="1">
      <alignment horizontal="center" vertical="center"/>
      <protection hidden="1"/>
    </xf>
    <xf numFmtId="0" fontId="21" fillId="5" borderId="17" xfId="2" applyFont="1" applyFill="1" applyBorder="1" applyAlignment="1" applyProtection="1">
      <alignment horizontal="center" wrapText="1"/>
      <protection hidden="1"/>
    </xf>
    <xf numFmtId="0" fontId="21" fillId="5" borderId="0" xfId="2" applyFont="1" applyFill="1" applyBorder="1" applyAlignment="1" applyProtection="1">
      <alignment horizontal="center" wrapText="1"/>
      <protection hidden="1"/>
    </xf>
    <xf numFmtId="14" fontId="13" fillId="2" borderId="0" xfId="0" applyNumberFormat="1" applyFont="1" applyFill="1" applyAlignment="1">
      <alignment horizontal="center" vertical="justify"/>
    </xf>
    <xf numFmtId="14" fontId="13" fillId="2" borderId="0" xfId="0" applyNumberFormat="1" applyFont="1" applyFill="1" applyBorder="1" applyAlignment="1">
      <alignment horizontal="center" vertical="justify"/>
    </xf>
    <xf numFmtId="46" fontId="23" fillId="2" borderId="0" xfId="0" applyNumberFormat="1" applyFont="1" applyFill="1"/>
    <xf numFmtId="0" fontId="25" fillId="0" borderId="19" xfId="0" applyFont="1" applyBorder="1" applyAlignment="1" applyProtection="1">
      <alignment horizontal="center" vertical="center"/>
      <protection hidden="1"/>
    </xf>
    <xf numFmtId="0" fontId="25" fillId="0" borderId="20" xfId="0" applyFont="1" applyBorder="1" applyAlignment="1" applyProtection="1">
      <alignment horizontal="center" vertical="center"/>
      <protection hidden="1"/>
    </xf>
    <xf numFmtId="0" fontId="25" fillId="0" borderId="21" xfId="0" applyFont="1" applyBorder="1" applyAlignment="1" applyProtection="1">
      <alignment horizontal="center" vertical="center"/>
      <protection hidden="1"/>
    </xf>
    <xf numFmtId="0" fontId="0" fillId="0" borderId="26" xfId="0" applyFill="1" applyBorder="1" applyAlignment="1" applyProtection="1">
      <alignment wrapText="1"/>
      <protection locked="0"/>
    </xf>
    <xf numFmtId="20" fontId="0" fillId="0" borderId="0" xfId="0" applyNumberFormat="1" applyFont="1" applyBorder="1" applyAlignment="1" applyProtection="1">
      <alignment horizontal="center" vertical="center" wrapText="1"/>
      <protection hidden="1"/>
    </xf>
    <xf numFmtId="20" fontId="0" fillId="0" borderId="26" xfId="0" applyNumberFormat="1" applyFont="1" applyBorder="1" applyAlignment="1" applyProtection="1">
      <alignment horizontal="center" vertical="center" wrapText="1"/>
      <protection hidden="1"/>
    </xf>
    <xf numFmtId="0" fontId="9" fillId="0" borderId="27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/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1" fillId="0" borderId="0" xfId="0" applyFont="1" applyFill="1" applyBorder="1"/>
    <xf numFmtId="0" fontId="1" fillId="0" borderId="0" xfId="0" applyFont="1" applyBorder="1"/>
    <xf numFmtId="0" fontId="9" fillId="0" borderId="26" xfId="0" applyFont="1" applyFill="1" applyBorder="1" applyAlignment="1" applyProtection="1">
      <alignment horizontal="center" vertical="center" wrapText="1"/>
      <protection locked="0"/>
    </xf>
    <xf numFmtId="0" fontId="13" fillId="0" borderId="26" xfId="0" applyFont="1" applyFill="1" applyBorder="1" applyAlignment="1" applyProtection="1">
      <alignment wrapText="1"/>
      <protection locked="0"/>
    </xf>
    <xf numFmtId="0" fontId="1" fillId="0" borderId="26" xfId="0" applyFont="1" applyFill="1" applyBorder="1" applyAlignment="1" applyProtection="1">
      <alignment wrapText="1"/>
      <protection locked="0"/>
    </xf>
    <xf numFmtId="0" fontId="1" fillId="2" borderId="29" xfId="0" applyFont="1" applyFill="1" applyBorder="1"/>
    <xf numFmtId="0" fontId="1" fillId="0" borderId="0" xfId="2" applyFont="1"/>
    <xf numFmtId="0" fontId="1" fillId="0" borderId="29" xfId="0" applyFont="1" applyFill="1" applyBorder="1" applyAlignment="1" applyProtection="1">
      <alignment wrapText="1"/>
      <protection locked="0"/>
    </xf>
    <xf numFmtId="0" fontId="9" fillId="0" borderId="1" xfId="0" quotePrefix="1" applyFont="1" applyFill="1" applyBorder="1" applyAlignment="1" applyProtection="1">
      <alignment horizontal="center" vertical="center" wrapText="1"/>
      <protection locked="0"/>
    </xf>
    <xf numFmtId="0" fontId="0" fillId="6" borderId="28" xfId="0" applyFill="1" applyBorder="1" applyAlignment="1" applyProtection="1">
      <alignment wrapText="1"/>
      <protection locked="0"/>
    </xf>
    <xf numFmtId="0" fontId="0" fillId="6" borderId="27" xfId="0" applyFill="1" applyBorder="1" applyAlignment="1" applyProtection="1">
      <alignment wrapText="1"/>
      <protection locked="0"/>
    </xf>
    <xf numFmtId="0" fontId="0" fillId="6" borderId="34" xfId="0" applyFill="1" applyBorder="1" applyAlignment="1" applyProtection="1">
      <alignment wrapText="1"/>
      <protection locked="0"/>
    </xf>
    <xf numFmtId="0" fontId="0" fillId="6" borderId="37" xfId="0" applyFill="1" applyBorder="1" applyAlignment="1" applyProtection="1">
      <alignment wrapText="1"/>
      <protection locked="0"/>
    </xf>
    <xf numFmtId="196" fontId="28" fillId="6" borderId="35" xfId="0" applyNumberFormat="1" applyFont="1" applyFill="1" applyBorder="1" applyAlignment="1" applyProtection="1">
      <alignment vertical="center"/>
      <protection hidden="1"/>
    </xf>
    <xf numFmtId="200" fontId="29" fillId="6" borderId="38" xfId="0" applyNumberFormat="1" applyFont="1" applyFill="1" applyBorder="1" applyAlignment="1"/>
    <xf numFmtId="196" fontId="28" fillId="6" borderId="30" xfId="0" applyNumberFormat="1" applyFont="1" applyFill="1" applyBorder="1" applyAlignment="1" applyProtection="1">
      <alignment vertical="center"/>
      <protection hidden="1"/>
    </xf>
    <xf numFmtId="0" fontId="0" fillId="6" borderId="31" xfId="0" applyFill="1" applyBorder="1" applyAlignment="1" applyProtection="1">
      <alignment wrapText="1"/>
      <protection locked="0"/>
    </xf>
    <xf numFmtId="0" fontId="0" fillId="6" borderId="26" xfId="0" applyFill="1" applyBorder="1" applyAlignment="1" applyProtection="1">
      <alignment wrapText="1"/>
      <protection locked="0"/>
    </xf>
    <xf numFmtId="0" fontId="0" fillId="6" borderId="20" xfId="0" applyFill="1" applyBorder="1" applyAlignment="1" applyProtection="1">
      <alignment wrapText="1"/>
      <protection locked="0"/>
    </xf>
    <xf numFmtId="0" fontId="0" fillId="6" borderId="1" xfId="0" applyFill="1" applyBorder="1" applyAlignment="1" applyProtection="1">
      <alignment wrapText="1"/>
      <protection locked="0"/>
    </xf>
    <xf numFmtId="0" fontId="1" fillId="6" borderId="1" xfId="0" applyFont="1" applyFill="1" applyBorder="1" applyAlignment="1" applyProtection="1">
      <alignment wrapText="1"/>
      <protection locked="0"/>
    </xf>
    <xf numFmtId="0" fontId="1" fillId="6" borderId="27" xfId="0" applyFont="1" applyFill="1" applyBorder="1" applyAlignment="1" applyProtection="1">
      <alignment wrapText="1"/>
      <protection locked="0"/>
    </xf>
    <xf numFmtId="20" fontId="27" fillId="6" borderId="26" xfId="0" applyNumberFormat="1" applyFont="1" applyFill="1" applyBorder="1" applyAlignment="1" applyProtection="1">
      <alignment horizontal="center" vertical="center" wrapText="1"/>
      <protection hidden="1"/>
    </xf>
    <xf numFmtId="200" fontId="7" fillId="2" borderId="0" xfId="0" applyNumberFormat="1" applyFont="1" applyFill="1" applyProtection="1">
      <protection locked="0"/>
    </xf>
    <xf numFmtId="200" fontId="25" fillId="0" borderId="23" xfId="0" applyNumberFormat="1" applyFont="1" applyBorder="1" applyAlignment="1" applyProtection="1">
      <alignment horizontal="center" vertical="center" wrapText="1"/>
      <protection hidden="1"/>
    </xf>
    <xf numFmtId="200" fontId="1" fillId="0" borderId="1" xfId="0" applyNumberFormat="1" applyFont="1" applyFill="1" applyBorder="1" applyAlignment="1" applyProtection="1">
      <alignment wrapText="1"/>
      <protection locked="0"/>
    </xf>
    <xf numFmtId="200" fontId="1" fillId="0" borderId="28" xfId="0" applyNumberFormat="1" applyFont="1" applyFill="1" applyBorder="1" applyAlignment="1" applyProtection="1">
      <alignment wrapText="1"/>
      <protection locked="0"/>
    </xf>
    <xf numFmtId="200" fontId="0" fillId="0" borderId="31" xfId="0" applyNumberFormat="1" applyFont="1" applyBorder="1" applyAlignment="1" applyProtection="1">
      <alignment horizontal="center" vertical="center" wrapText="1"/>
      <protection hidden="1"/>
    </xf>
    <xf numFmtId="200" fontId="0" fillId="0" borderId="28" xfId="0" applyNumberFormat="1" applyFont="1" applyBorder="1" applyAlignment="1" applyProtection="1">
      <alignment horizontal="center" vertical="center" wrapText="1"/>
      <protection hidden="1"/>
    </xf>
    <xf numFmtId="200" fontId="0" fillId="0" borderId="1" xfId="0" applyNumberFormat="1" applyFill="1" applyBorder="1" applyAlignment="1" applyProtection="1">
      <alignment wrapText="1"/>
      <protection locked="0"/>
    </xf>
    <xf numFmtId="200" fontId="6" fillId="0" borderId="1" xfId="0" applyNumberFormat="1" applyFont="1" applyFill="1" applyBorder="1" applyAlignment="1" applyProtection="1">
      <alignment vertical="top" wrapText="1"/>
      <protection locked="0"/>
    </xf>
    <xf numFmtId="200" fontId="1" fillId="0" borderId="0" xfId="0" applyNumberFormat="1" applyFont="1" applyFill="1"/>
    <xf numFmtId="200" fontId="1" fillId="0" borderId="0" xfId="0" applyNumberFormat="1" applyFont="1"/>
    <xf numFmtId="200" fontId="3" fillId="2" borderId="0" xfId="0" applyNumberFormat="1" applyFont="1" applyFill="1"/>
    <xf numFmtId="200" fontId="1" fillId="2" borderId="0" xfId="0" applyNumberFormat="1" applyFont="1" applyFill="1"/>
    <xf numFmtId="200" fontId="22" fillId="2" borderId="0" xfId="0" applyNumberFormat="1" applyFont="1" applyFill="1" applyAlignment="1" applyProtection="1">
      <alignment horizontal="center" vertical="center" wrapText="1"/>
      <protection hidden="1"/>
    </xf>
    <xf numFmtId="200" fontId="11" fillId="3" borderId="13" xfId="0" applyNumberFormat="1" applyFont="1" applyFill="1" applyBorder="1" applyAlignment="1" applyProtection="1">
      <alignment horizontal="center" vertical="center"/>
      <protection hidden="1"/>
    </xf>
    <xf numFmtId="200" fontId="11" fillId="3" borderId="14" xfId="0" applyNumberFormat="1" applyFont="1" applyFill="1" applyBorder="1" applyAlignment="1" applyProtection="1">
      <alignment horizontal="center" vertical="center"/>
      <protection hidden="1"/>
    </xf>
    <xf numFmtId="200" fontId="24" fillId="0" borderId="18" xfId="0" applyNumberFormat="1" applyFont="1" applyBorder="1" applyAlignment="1" applyProtection="1">
      <alignment horizontal="center" vertical="center"/>
      <protection hidden="1"/>
    </xf>
    <xf numFmtId="200" fontId="26" fillId="0" borderId="22" xfId="0" applyNumberFormat="1" applyFont="1" applyBorder="1" applyAlignment="1" applyProtection="1">
      <alignment horizontal="center" vertical="center" wrapText="1"/>
      <protection hidden="1"/>
    </xf>
    <xf numFmtId="200" fontId="26" fillId="0" borderId="20" xfId="0" applyNumberFormat="1" applyFont="1" applyBorder="1" applyAlignment="1" applyProtection="1">
      <alignment horizontal="center" vertical="center" wrapText="1"/>
      <protection hidden="1"/>
    </xf>
    <xf numFmtId="200" fontId="26" fillId="0" borderId="21" xfId="0" applyNumberFormat="1" applyFont="1" applyBorder="1" applyAlignment="1" applyProtection="1">
      <alignment horizontal="center" vertical="center" wrapText="1"/>
      <protection hidden="1"/>
    </xf>
    <xf numFmtId="200" fontId="25" fillId="0" borderId="24" xfId="0" applyNumberFormat="1" applyFont="1" applyBorder="1" applyAlignment="1" applyProtection="1">
      <alignment horizontal="center" vertical="center" wrapText="1"/>
      <protection hidden="1"/>
    </xf>
    <xf numFmtId="200" fontId="25" fillId="0" borderId="25" xfId="0" applyNumberFormat="1" applyFont="1" applyBorder="1" applyAlignment="1" applyProtection="1">
      <alignment horizontal="center" vertical="center" wrapText="1"/>
      <protection hidden="1"/>
    </xf>
    <xf numFmtId="200" fontId="0" fillId="0" borderId="32" xfId="0" applyNumberFormat="1" applyFont="1" applyBorder="1" applyAlignment="1" applyProtection="1">
      <alignment horizontal="center" vertical="center" wrapText="1"/>
      <protection hidden="1"/>
    </xf>
    <xf numFmtId="200" fontId="0" fillId="0" borderId="26" xfId="0" applyNumberFormat="1" applyFont="1" applyBorder="1" applyAlignment="1" applyProtection="1">
      <alignment horizontal="center" vertical="center" wrapText="1"/>
      <protection hidden="1"/>
    </xf>
    <xf numFmtId="200" fontId="25" fillId="0" borderId="36" xfId="0" applyNumberFormat="1" applyFont="1" applyBorder="1" applyAlignment="1" applyProtection="1">
      <alignment horizontal="center" vertical="center" wrapText="1"/>
      <protection locked="0"/>
    </xf>
    <xf numFmtId="200" fontId="25" fillId="0" borderId="30" xfId="0" applyNumberFormat="1" applyFont="1" applyBorder="1" applyAlignment="1" applyProtection="1">
      <alignment horizontal="center" vertical="center" wrapText="1"/>
      <protection locked="0"/>
    </xf>
    <xf numFmtId="200" fontId="25" fillId="0" borderId="26" xfId="0" applyNumberFormat="1" applyFont="1" applyBorder="1" applyAlignment="1" applyProtection="1">
      <alignment horizontal="center" vertical="center" wrapText="1"/>
      <protection locked="0"/>
    </xf>
    <xf numFmtId="200" fontId="30" fillId="0" borderId="36" xfId="0" applyNumberFormat="1" applyFont="1" applyBorder="1" applyAlignment="1" applyProtection="1">
      <alignment horizontal="center" vertical="center" wrapText="1"/>
      <protection locked="0"/>
    </xf>
    <xf numFmtId="200" fontId="30" fillId="0" borderId="30" xfId="0" applyNumberFormat="1" applyFont="1" applyBorder="1" applyAlignment="1" applyProtection="1">
      <alignment horizontal="center" vertical="center" wrapText="1"/>
      <protection locked="0"/>
    </xf>
    <xf numFmtId="200" fontId="25" fillId="0" borderId="39" xfId="0" applyNumberFormat="1" applyFont="1" applyBorder="1" applyAlignment="1" applyProtection="1">
      <alignment horizontal="center" vertical="center" wrapText="1"/>
      <protection locked="0"/>
    </xf>
    <xf numFmtId="200" fontId="25" fillId="0" borderId="33" xfId="0" applyNumberFormat="1" applyFont="1" applyBorder="1" applyAlignment="1" applyProtection="1">
      <alignment horizontal="center" vertical="center" wrapText="1"/>
      <protection locked="0"/>
    </xf>
    <xf numFmtId="200" fontId="0" fillId="0" borderId="28" xfId="0" applyNumberFormat="1" applyFill="1" applyBorder="1" applyAlignment="1" applyProtection="1">
      <alignment wrapText="1"/>
      <protection locked="0"/>
    </xf>
    <xf numFmtId="200" fontId="0" fillId="0" borderId="27" xfId="0" applyNumberFormat="1" applyFill="1" applyBorder="1" applyAlignment="1" applyProtection="1">
      <alignment wrapText="1"/>
      <protection locked="0"/>
    </xf>
    <xf numFmtId="0" fontId="12" fillId="0" borderId="0" xfId="0" quotePrefix="1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protection locked="0"/>
    </xf>
  </cellXfs>
  <cellStyles count="3">
    <cellStyle name="Lien hypertexte" xfId="1" builtinId="8"/>
    <cellStyle name="Normal" xfId="0" builtinId="0"/>
    <cellStyle name="Normal_Planninganhoraire" xfId="2"/>
  </cellStyles>
  <dxfs count="191"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color theme="0" tint="-0.14996795556505021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color theme="0"/>
      </font>
    </dxf>
    <dxf>
      <font>
        <color theme="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FF000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FCFC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Scroll" dx="16" fmlaLink="$E$1" horiz="1" max="2100" min="2006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1</xdr:row>
          <xdr:rowOff>285750</xdr:rowOff>
        </xdr:from>
        <xdr:to>
          <xdr:col>1</xdr:col>
          <xdr:colOff>238125</xdr:colOff>
          <xdr:row>2</xdr:row>
          <xdr:rowOff>104775</xdr:rowOff>
        </xdr:to>
        <xdr:sp macro="" textlink="">
          <xdr:nvSpPr>
            <xdr:cNvPr id="1025" name="ScrollYea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%20calcul%20horaire%20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.1.free.fr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I26"/>
  <sheetViews>
    <sheetView showGridLines="0" workbookViewId="0">
      <selection activeCell="I12" sqref="I12"/>
    </sheetView>
  </sheetViews>
  <sheetFormatPr baseColWidth="10" defaultColWidth="10.375" defaultRowHeight="12.75" x14ac:dyDescent="0.2"/>
  <cols>
    <col min="1" max="1" width="3.625" style="19" customWidth="1"/>
    <col min="2" max="8" width="13.25" style="19" customWidth="1"/>
    <col min="9" max="16384" width="10.375" style="19"/>
  </cols>
  <sheetData>
    <row r="2" spans="3:9" ht="13.5" customHeight="1" x14ac:dyDescent="0.2">
      <c r="I2" s="71" t="s">
        <v>64</v>
      </c>
    </row>
    <row r="3" spans="3:9" ht="13.5" customHeight="1" x14ac:dyDescent="0.2">
      <c r="I3" s="58">
        <v>0.34375</v>
      </c>
    </row>
    <row r="4" spans="3:9" ht="13.5" customHeight="1" x14ac:dyDescent="0.2">
      <c r="I4" s="58">
        <v>0.34375</v>
      </c>
    </row>
    <row r="5" spans="3:9" ht="13.5" customHeight="1" x14ac:dyDescent="0.25">
      <c r="C5" s="20" t="s">
        <v>43</v>
      </c>
      <c r="I5" s="58">
        <v>0.34375</v>
      </c>
    </row>
    <row r="6" spans="3:9" ht="13.5" customHeight="1" x14ac:dyDescent="0.2">
      <c r="C6" s="21"/>
      <c r="D6" s="22"/>
      <c r="E6" s="22"/>
      <c r="F6" s="22"/>
      <c r="G6" s="22"/>
      <c r="H6" s="22"/>
      <c r="I6" s="58">
        <v>0.34375</v>
      </c>
    </row>
    <row r="7" spans="3:9" ht="13.5" customHeight="1" x14ac:dyDescent="0.2">
      <c r="C7" s="22"/>
      <c r="D7" s="22"/>
      <c r="E7" s="22"/>
      <c r="F7" s="22"/>
      <c r="G7" s="22"/>
      <c r="H7" s="22"/>
      <c r="I7" s="58">
        <v>0.35416666666666669</v>
      </c>
    </row>
    <row r="8" spans="3:9" ht="13.5" customHeight="1" x14ac:dyDescent="0.2">
      <c r="C8" s="22" t="s">
        <v>44</v>
      </c>
      <c r="D8" s="22"/>
      <c r="E8" s="22"/>
      <c r="F8" s="22"/>
      <c r="G8" s="22"/>
      <c r="H8" s="22"/>
      <c r="I8" s="59">
        <v>2.0833333333333332E-2</v>
      </c>
    </row>
    <row r="9" spans="3:9" ht="13.5" customHeight="1" x14ac:dyDescent="0.2">
      <c r="C9" s="22" t="s">
        <v>45</v>
      </c>
      <c r="D9" s="22"/>
      <c r="E9" s="22"/>
      <c r="F9" s="22"/>
      <c r="G9" s="22"/>
      <c r="H9" s="22"/>
    </row>
    <row r="10" spans="3:9" ht="13.5" customHeight="1" x14ac:dyDescent="0.2">
      <c r="C10" s="22" t="s">
        <v>46</v>
      </c>
      <c r="D10" s="22"/>
      <c r="E10" s="22"/>
      <c r="F10" s="22"/>
      <c r="G10" s="22"/>
      <c r="H10" s="22"/>
    </row>
    <row r="11" spans="3:9" ht="13.5" customHeight="1" x14ac:dyDescent="0.2">
      <c r="C11" s="22" t="s">
        <v>47</v>
      </c>
      <c r="D11" s="22"/>
      <c r="E11" s="22"/>
      <c r="F11" s="22"/>
      <c r="G11" s="22"/>
      <c r="H11" s="22"/>
    </row>
    <row r="12" spans="3:9" ht="13.5" customHeight="1" x14ac:dyDescent="0.2">
      <c r="C12" s="22" t="s">
        <v>48</v>
      </c>
      <c r="E12" s="22"/>
      <c r="F12" s="22"/>
      <c r="G12" s="22"/>
      <c r="H12" s="22"/>
    </row>
    <row r="13" spans="3:9" ht="15" x14ac:dyDescent="0.2">
      <c r="C13" s="22"/>
      <c r="D13" s="22"/>
      <c r="E13" s="22"/>
      <c r="F13" s="22"/>
      <c r="G13" s="22"/>
      <c r="H13" s="22"/>
    </row>
    <row r="14" spans="3:9" ht="13.5" customHeight="1" x14ac:dyDescent="0.2"/>
    <row r="15" spans="3:9" ht="13.5" customHeight="1" x14ac:dyDescent="0.2"/>
    <row r="16" spans="3:9" ht="13.5" customHeight="1" x14ac:dyDescent="0.2">
      <c r="C16" s="22" t="s">
        <v>50</v>
      </c>
    </row>
    <row r="17" spans="3:3" ht="13.5" customHeight="1" x14ac:dyDescent="0.2"/>
    <row r="18" spans="3:3" ht="13.5" customHeight="1" x14ac:dyDescent="0.25">
      <c r="C18" s="23" t="s">
        <v>49</v>
      </c>
    </row>
    <row r="19" spans="3:3" ht="13.5" customHeight="1" x14ac:dyDescent="0.2"/>
    <row r="20" spans="3:3" ht="13.5" customHeight="1" x14ac:dyDescent="0.2"/>
    <row r="21" spans="3:3" ht="13.5" customHeight="1" x14ac:dyDescent="0.2">
      <c r="C21" s="22" t="s">
        <v>52</v>
      </c>
    </row>
    <row r="22" spans="3:3" ht="13.5" customHeight="1" x14ac:dyDescent="0.2"/>
    <row r="23" spans="3:3" ht="13.5" customHeight="1" x14ac:dyDescent="0.2"/>
    <row r="24" spans="3:3" ht="13.5" customHeight="1" x14ac:dyDescent="0.2"/>
    <row r="26" spans="3:3" ht="13.5" customHeight="1" x14ac:dyDescent="0.2"/>
  </sheetData>
  <phoneticPr fontId="15" type="noConversion"/>
  <hyperlinks>
    <hyperlink ref="C18" r:id="rId1"/>
  </hyperlinks>
  <pageMargins left="0.78740157499999996" right="0.78740157499999996" top="0.984251969" bottom="0.984251969" header="0.4921259845" footer="0.4921259845"/>
  <pageSetup paperSize="9" orientation="portrait" horizontalDpi="360" verticalDpi="36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5"/>
  <sheetViews>
    <sheetView showGridLines="0" showRowColHeaders="0" topLeftCell="A2" workbookViewId="0">
      <selection activeCell="D5" sqref="D5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6" ht="15" hidden="1" thickBot="1" x14ac:dyDescent="0.25">
      <c r="A1" s="5"/>
      <c r="B1" s="6"/>
      <c r="C1" s="6"/>
      <c r="D1" s="7"/>
      <c r="E1" s="33">
        <v>2015</v>
      </c>
      <c r="F1" s="7"/>
      <c r="G1" s="5"/>
      <c r="H1" s="5"/>
      <c r="I1" s="5"/>
      <c r="J1" s="5"/>
      <c r="K1" s="5"/>
      <c r="L1" s="5"/>
      <c r="M1" s="5"/>
      <c r="N1" s="5"/>
      <c r="O1" s="5"/>
    </row>
    <row r="2" spans="1:16" ht="27" customHeight="1" thickBot="1" x14ac:dyDescent="0.25">
      <c r="A2" s="45" t="s">
        <v>14</v>
      </c>
      <c r="B2" s="46"/>
      <c r="C2" s="15"/>
      <c r="D2" s="41">
        <f>DATE(Année,1,1)</f>
        <v>40543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6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6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38" t="s">
        <v>13</v>
      </c>
      <c r="P4" s="38" t="s">
        <v>53</v>
      </c>
    </row>
    <row r="5" spans="1:16" ht="19.149999999999999" customHeight="1" x14ac:dyDescent="0.2">
      <c r="A5" s="16">
        <f>B5</f>
        <v>40543</v>
      </c>
      <c r="B5" s="17">
        <f>DATE(Année,1,1)</f>
        <v>40543</v>
      </c>
      <c r="C5" s="18" t="str">
        <f>VLOOKUP(B5,Trois,2,FALSE)</f>
        <v>N.An</v>
      </c>
      <c r="D5" s="1"/>
      <c r="E5" s="1"/>
      <c r="F5" s="1"/>
      <c r="G5" s="1"/>
      <c r="H5" s="1"/>
      <c r="I5" s="1"/>
      <c r="J5" s="2"/>
      <c r="K5" s="2"/>
      <c r="L5" s="2"/>
      <c r="M5" s="2"/>
      <c r="N5" s="36"/>
      <c r="O5" s="2"/>
      <c r="P5" s="40"/>
    </row>
    <row r="6" spans="1:16" ht="19.149999999999999" customHeight="1" x14ac:dyDescent="0.2">
      <c r="A6" s="16">
        <f t="shared" ref="A6:A35" si="0">B6</f>
        <v>40544</v>
      </c>
      <c r="B6" s="17">
        <f>SUM(B5+1)</f>
        <v>40544</v>
      </c>
      <c r="C6" s="18"/>
      <c r="D6" s="1"/>
      <c r="E6" s="1"/>
      <c r="F6" s="1"/>
      <c r="G6" s="1"/>
      <c r="H6" s="1"/>
      <c r="I6" s="1"/>
      <c r="J6" s="2"/>
      <c r="K6" s="2"/>
      <c r="L6" s="2"/>
      <c r="M6" s="2"/>
      <c r="N6" s="36"/>
      <c r="O6" s="2"/>
      <c r="P6" s="39"/>
    </row>
    <row r="7" spans="1:16" ht="19.149999999999999" customHeight="1" x14ac:dyDescent="0.2">
      <c r="A7" s="16">
        <f t="shared" si="0"/>
        <v>40545</v>
      </c>
      <c r="B7" s="17">
        <f t="shared" ref="B7:B30" si="1">SUM(B6+1)</f>
        <v>40545</v>
      </c>
      <c r="C7" s="18"/>
      <c r="D7" s="1"/>
      <c r="E7" s="1"/>
      <c r="F7" s="1"/>
      <c r="G7" s="1"/>
      <c r="H7" s="1"/>
      <c r="I7" s="1"/>
      <c r="J7" s="2"/>
      <c r="K7" s="2"/>
      <c r="L7" s="2"/>
      <c r="M7" s="2"/>
      <c r="N7" s="36"/>
      <c r="O7" s="2"/>
      <c r="P7" s="39"/>
    </row>
    <row r="8" spans="1:16" ht="19.149999999999999" customHeight="1" x14ac:dyDescent="0.2">
      <c r="A8" s="16">
        <f t="shared" si="0"/>
        <v>40546</v>
      </c>
      <c r="B8" s="17">
        <f t="shared" si="1"/>
        <v>40546</v>
      </c>
      <c r="C8" s="18"/>
      <c r="D8" s="1"/>
      <c r="E8" s="1"/>
      <c r="F8" s="1"/>
      <c r="G8" s="1"/>
      <c r="H8" s="1"/>
      <c r="I8" s="1"/>
      <c r="J8" s="2"/>
      <c r="K8" s="2"/>
      <c r="L8" s="2"/>
      <c r="M8" s="2"/>
      <c r="N8" s="36"/>
      <c r="O8" s="2"/>
      <c r="P8" s="39"/>
    </row>
    <row r="9" spans="1:16" ht="19.149999999999999" customHeight="1" x14ac:dyDescent="0.2">
      <c r="A9" s="16">
        <f t="shared" si="0"/>
        <v>40547</v>
      </c>
      <c r="B9" s="17">
        <f t="shared" si="1"/>
        <v>40547</v>
      </c>
      <c r="C9" s="18"/>
      <c r="D9" s="1"/>
      <c r="E9" s="1"/>
      <c r="F9" s="1"/>
      <c r="G9" s="1"/>
      <c r="H9" s="1"/>
      <c r="I9" s="1"/>
      <c r="J9" s="2"/>
      <c r="K9" s="2"/>
      <c r="L9" s="2"/>
      <c r="M9" s="2"/>
      <c r="N9" s="36"/>
      <c r="O9" s="2"/>
      <c r="P9" s="39"/>
    </row>
    <row r="10" spans="1:16" ht="19.149999999999999" customHeight="1" x14ac:dyDescent="0.2">
      <c r="A10" s="16">
        <f t="shared" si="0"/>
        <v>40548</v>
      </c>
      <c r="B10" s="17">
        <f t="shared" si="1"/>
        <v>40548</v>
      </c>
      <c r="C10" s="18"/>
      <c r="D10" s="1"/>
      <c r="E10" s="1"/>
      <c r="F10" s="1"/>
      <c r="G10" s="1"/>
      <c r="H10" s="1"/>
      <c r="I10" s="1"/>
      <c r="J10" s="2"/>
      <c r="K10" s="2"/>
      <c r="L10" s="2"/>
      <c r="M10" s="2"/>
      <c r="N10" s="36"/>
      <c r="O10" s="2"/>
      <c r="P10" s="39"/>
    </row>
    <row r="11" spans="1:16" ht="19.149999999999999" customHeight="1" x14ac:dyDescent="0.2">
      <c r="A11" s="16">
        <f t="shared" si="0"/>
        <v>40549</v>
      </c>
      <c r="B11" s="17">
        <f t="shared" si="1"/>
        <v>40549</v>
      </c>
      <c r="C11" s="18"/>
      <c r="D11" s="1"/>
      <c r="E11" s="1"/>
      <c r="F11" s="1"/>
      <c r="G11" s="1"/>
      <c r="H11" s="1"/>
      <c r="I11" s="1"/>
      <c r="J11" s="2"/>
      <c r="K11" s="2"/>
      <c r="L11" s="2"/>
      <c r="M11" s="2"/>
      <c r="N11" s="36"/>
      <c r="O11" s="2"/>
      <c r="P11" s="39"/>
    </row>
    <row r="12" spans="1:16" ht="19.149999999999999" customHeight="1" x14ac:dyDescent="0.2">
      <c r="A12" s="16">
        <f t="shared" si="0"/>
        <v>40550</v>
      </c>
      <c r="B12" s="17">
        <f t="shared" si="1"/>
        <v>40550</v>
      </c>
      <c r="C12" s="18"/>
      <c r="D12" s="1"/>
      <c r="E12" s="1"/>
      <c r="F12" s="1"/>
      <c r="G12" s="1"/>
      <c r="H12" s="2"/>
      <c r="I12" s="2"/>
      <c r="J12" s="2"/>
      <c r="K12" s="2"/>
      <c r="L12" s="2"/>
      <c r="M12" s="2"/>
      <c r="N12" s="36"/>
      <c r="O12" s="2"/>
      <c r="P12" s="39"/>
    </row>
    <row r="13" spans="1:16" ht="19.149999999999999" customHeight="1" x14ac:dyDescent="0.2">
      <c r="A13" s="16">
        <f t="shared" si="0"/>
        <v>40551</v>
      </c>
      <c r="B13" s="17">
        <f t="shared" si="1"/>
        <v>40551</v>
      </c>
      <c r="C13" s="18"/>
      <c r="D13" s="1"/>
      <c r="E13" s="1"/>
      <c r="F13" s="1"/>
      <c r="G13" s="1"/>
      <c r="H13" s="2"/>
      <c r="I13" s="2"/>
      <c r="J13" s="2"/>
      <c r="K13" s="2"/>
      <c r="L13" s="2"/>
      <c r="M13" s="2"/>
      <c r="N13" s="36"/>
      <c r="O13" s="2"/>
      <c r="P13" s="39"/>
    </row>
    <row r="14" spans="1:16" ht="19.149999999999999" customHeight="1" x14ac:dyDescent="0.2">
      <c r="A14" s="16">
        <f t="shared" si="0"/>
        <v>40552</v>
      </c>
      <c r="B14" s="17">
        <f t="shared" si="1"/>
        <v>40552</v>
      </c>
      <c r="C14" s="18"/>
      <c r="D14" s="1"/>
      <c r="E14" s="1"/>
      <c r="F14" s="1"/>
      <c r="G14" s="1"/>
      <c r="H14" s="2"/>
      <c r="I14" s="2"/>
      <c r="J14" s="2"/>
      <c r="K14" s="2"/>
      <c r="L14" s="2"/>
      <c r="M14" s="2"/>
      <c r="N14" s="36"/>
      <c r="O14" s="2"/>
      <c r="P14" s="39"/>
    </row>
    <row r="15" spans="1:16" ht="19.149999999999999" customHeight="1" x14ac:dyDescent="0.2">
      <c r="A15" s="16">
        <f t="shared" si="0"/>
        <v>40553</v>
      </c>
      <c r="B15" s="17">
        <f t="shared" si="1"/>
        <v>40553</v>
      </c>
      <c r="C15" s="18"/>
      <c r="D15" s="1"/>
      <c r="E15" s="1"/>
      <c r="F15" s="1"/>
      <c r="G15" s="1"/>
      <c r="H15" s="2"/>
      <c r="I15" s="2"/>
      <c r="J15" s="2"/>
      <c r="K15" s="2"/>
      <c r="L15" s="2"/>
      <c r="M15" s="2"/>
      <c r="N15" s="36"/>
      <c r="O15" s="2"/>
      <c r="P15" s="39"/>
    </row>
    <row r="16" spans="1:16" ht="19.149999999999999" customHeight="1" x14ac:dyDescent="0.2">
      <c r="A16" s="16">
        <f t="shared" si="0"/>
        <v>40554</v>
      </c>
      <c r="B16" s="17">
        <f t="shared" si="1"/>
        <v>40554</v>
      </c>
      <c r="C16" s="18"/>
      <c r="D16" s="1"/>
      <c r="E16" s="1"/>
      <c r="F16" s="1"/>
      <c r="G16" s="1"/>
      <c r="H16" s="2"/>
      <c r="I16" s="2"/>
      <c r="J16" s="2"/>
      <c r="K16" s="2"/>
      <c r="L16" s="2"/>
      <c r="M16" s="2"/>
      <c r="N16" s="36"/>
      <c r="O16" s="2"/>
      <c r="P16" s="39"/>
    </row>
    <row r="17" spans="1:16" ht="19.149999999999999" customHeight="1" x14ac:dyDescent="0.2">
      <c r="A17" s="16">
        <f t="shared" si="0"/>
        <v>40555</v>
      </c>
      <c r="B17" s="17">
        <f t="shared" si="1"/>
        <v>40555</v>
      </c>
      <c r="C17" s="18"/>
      <c r="D17" s="1"/>
      <c r="E17" s="1"/>
      <c r="F17" s="1"/>
      <c r="G17" s="1"/>
      <c r="H17" s="2"/>
      <c r="I17" s="2"/>
      <c r="J17" s="2"/>
      <c r="K17" s="2"/>
      <c r="L17" s="2"/>
      <c r="M17" s="2"/>
      <c r="N17" s="36"/>
      <c r="O17" s="2"/>
      <c r="P17" s="39"/>
    </row>
    <row r="18" spans="1:16" ht="19.149999999999999" customHeight="1" x14ac:dyDescent="0.2">
      <c r="A18" s="16">
        <f t="shared" si="0"/>
        <v>40556</v>
      </c>
      <c r="B18" s="17">
        <f t="shared" si="1"/>
        <v>40556</v>
      </c>
      <c r="C18" s="18"/>
      <c r="D18" s="1"/>
      <c r="E18" s="1"/>
      <c r="F18" s="1"/>
      <c r="G18" s="1"/>
      <c r="H18" s="2"/>
      <c r="I18" s="2"/>
      <c r="J18" s="2"/>
      <c r="K18" s="2"/>
      <c r="L18" s="2"/>
      <c r="M18" s="2"/>
      <c r="N18" s="36"/>
      <c r="O18" s="2"/>
      <c r="P18" s="39"/>
    </row>
    <row r="19" spans="1:16" ht="19.149999999999999" customHeight="1" x14ac:dyDescent="0.2">
      <c r="A19" s="16">
        <f t="shared" si="0"/>
        <v>40557</v>
      </c>
      <c r="B19" s="17">
        <f t="shared" si="1"/>
        <v>40557</v>
      </c>
      <c r="C19" s="18"/>
      <c r="D19" s="1"/>
      <c r="E19" s="2"/>
      <c r="F19" s="1"/>
      <c r="G19" s="2"/>
      <c r="H19" s="2"/>
      <c r="I19" s="2"/>
      <c r="J19" s="2"/>
      <c r="K19" s="2"/>
      <c r="L19" s="2"/>
      <c r="M19" s="2"/>
      <c r="N19" s="36"/>
      <c r="O19" s="2"/>
      <c r="P19" s="39"/>
    </row>
    <row r="20" spans="1:16" ht="19.149999999999999" customHeight="1" x14ac:dyDescent="0.2">
      <c r="A20" s="16">
        <f t="shared" si="0"/>
        <v>40558</v>
      </c>
      <c r="B20" s="17">
        <f t="shared" si="1"/>
        <v>40558</v>
      </c>
      <c r="C20" s="18"/>
      <c r="D20" s="1"/>
      <c r="E20" s="2"/>
      <c r="F20" s="1"/>
      <c r="G20" s="2"/>
      <c r="H20" s="2"/>
      <c r="I20" s="2"/>
      <c r="J20" s="2"/>
      <c r="K20" s="2"/>
      <c r="L20" s="2"/>
      <c r="M20" s="2"/>
      <c r="N20" s="36"/>
      <c r="O20" s="2"/>
      <c r="P20" s="39"/>
    </row>
    <row r="21" spans="1:16" ht="19.149999999999999" customHeight="1" x14ac:dyDescent="0.2">
      <c r="A21" s="16">
        <f t="shared" si="0"/>
        <v>40559</v>
      </c>
      <c r="B21" s="17">
        <f t="shared" si="1"/>
        <v>40559</v>
      </c>
      <c r="C21" s="18"/>
      <c r="D21" s="1"/>
      <c r="E21" s="2"/>
      <c r="F21" s="1"/>
      <c r="G21" s="2"/>
      <c r="H21" s="2"/>
      <c r="I21" s="2"/>
      <c r="J21" s="2"/>
      <c r="K21" s="2"/>
      <c r="L21" s="2"/>
      <c r="M21" s="2"/>
      <c r="N21" s="36"/>
      <c r="O21" s="2"/>
      <c r="P21" s="39"/>
    </row>
    <row r="22" spans="1:16" ht="19.149999999999999" customHeight="1" x14ac:dyDescent="0.2">
      <c r="A22" s="16">
        <f t="shared" si="0"/>
        <v>40560</v>
      </c>
      <c r="B22" s="17">
        <f t="shared" si="1"/>
        <v>40560</v>
      </c>
      <c r="C22" s="18"/>
      <c r="D22" s="1"/>
      <c r="E22" s="2"/>
      <c r="F22" s="1"/>
      <c r="G22" s="2"/>
      <c r="H22" s="2"/>
      <c r="I22" s="2"/>
      <c r="J22" s="2"/>
      <c r="K22" s="2"/>
      <c r="L22" s="2"/>
      <c r="M22" s="2"/>
      <c r="N22" s="36"/>
      <c r="O22" s="2"/>
      <c r="P22" s="39"/>
    </row>
    <row r="23" spans="1:16" ht="19.149999999999999" customHeight="1" x14ac:dyDescent="0.2">
      <c r="A23" s="16">
        <f t="shared" si="0"/>
        <v>40561</v>
      </c>
      <c r="B23" s="17">
        <f t="shared" si="1"/>
        <v>40561</v>
      </c>
      <c r="C23" s="18"/>
      <c r="D23" s="1"/>
      <c r="E23" s="2"/>
      <c r="F23" s="1"/>
      <c r="G23" s="2"/>
      <c r="H23" s="2"/>
      <c r="I23" s="2"/>
      <c r="J23" s="2"/>
      <c r="K23" s="2"/>
      <c r="L23" s="2"/>
      <c r="M23" s="2"/>
      <c r="N23" s="36"/>
      <c r="O23" s="2"/>
      <c r="P23" s="39"/>
    </row>
    <row r="24" spans="1:16" ht="19.149999999999999" customHeight="1" x14ac:dyDescent="0.2">
      <c r="A24" s="16">
        <f t="shared" si="0"/>
        <v>40562</v>
      </c>
      <c r="B24" s="17">
        <f t="shared" si="1"/>
        <v>40562</v>
      </c>
      <c r="C24" s="18"/>
      <c r="D24" s="1"/>
      <c r="E24" s="2"/>
      <c r="F24" s="1"/>
      <c r="G24" s="2"/>
      <c r="H24" s="2"/>
      <c r="I24" s="2"/>
      <c r="J24" s="2"/>
      <c r="K24" s="2"/>
      <c r="L24" s="2"/>
      <c r="M24" s="2"/>
      <c r="N24" s="36"/>
      <c r="O24" s="2"/>
      <c r="P24" s="39"/>
    </row>
    <row r="25" spans="1:16" ht="19.149999999999999" customHeight="1" x14ac:dyDescent="0.2">
      <c r="A25" s="16">
        <f t="shared" si="0"/>
        <v>40563</v>
      </c>
      <c r="B25" s="17">
        <f t="shared" si="1"/>
        <v>40563</v>
      </c>
      <c r="C25" s="18"/>
      <c r="D25" s="1"/>
      <c r="E25" s="2"/>
      <c r="F25" s="1"/>
      <c r="G25" s="2"/>
      <c r="H25" s="2"/>
      <c r="I25" s="2"/>
      <c r="J25" s="2"/>
      <c r="K25" s="2"/>
      <c r="L25" s="2"/>
      <c r="M25" s="2"/>
      <c r="N25" s="36"/>
      <c r="O25" s="2"/>
      <c r="P25" s="39"/>
    </row>
    <row r="26" spans="1:16" ht="19.149999999999999" customHeight="1" x14ac:dyDescent="0.2">
      <c r="A26" s="16">
        <f t="shared" si="0"/>
        <v>40564</v>
      </c>
      <c r="B26" s="17">
        <f t="shared" si="1"/>
        <v>40564</v>
      </c>
      <c r="C26" s="18"/>
      <c r="D26" s="1"/>
      <c r="E26" s="2"/>
      <c r="F26" s="1"/>
      <c r="G26" s="2"/>
      <c r="H26" s="2"/>
      <c r="I26" s="2"/>
      <c r="J26" s="2"/>
      <c r="K26" s="2"/>
      <c r="L26" s="2"/>
      <c r="M26" s="2"/>
      <c r="N26" s="36"/>
      <c r="O26" s="2"/>
      <c r="P26" s="39"/>
    </row>
    <row r="27" spans="1:16" ht="19.149999999999999" customHeight="1" x14ac:dyDescent="0.2">
      <c r="A27" s="16">
        <f t="shared" si="0"/>
        <v>40565</v>
      </c>
      <c r="B27" s="17">
        <f t="shared" si="1"/>
        <v>40565</v>
      </c>
      <c r="C27" s="18"/>
      <c r="D27" s="1"/>
      <c r="E27" s="2"/>
      <c r="F27" s="2"/>
      <c r="G27" s="2"/>
      <c r="H27" s="2"/>
      <c r="I27" s="2"/>
      <c r="J27" s="2"/>
      <c r="K27" s="2"/>
      <c r="L27" s="2"/>
      <c r="M27" s="2"/>
      <c r="N27" s="36"/>
      <c r="O27" s="2"/>
      <c r="P27" s="39"/>
    </row>
    <row r="28" spans="1:16" ht="19.149999999999999" customHeight="1" x14ac:dyDescent="0.2">
      <c r="A28" s="16">
        <f t="shared" si="0"/>
        <v>40566</v>
      </c>
      <c r="B28" s="17">
        <f t="shared" si="1"/>
        <v>40566</v>
      </c>
      <c r="C28" s="18"/>
      <c r="D28" s="1"/>
      <c r="E28" s="3"/>
      <c r="F28" s="3"/>
      <c r="G28" s="3"/>
      <c r="H28" s="3"/>
      <c r="I28" s="3"/>
      <c r="J28" s="1"/>
      <c r="K28" s="1"/>
      <c r="L28" s="1"/>
      <c r="M28" s="1"/>
      <c r="N28" s="37"/>
      <c r="O28" s="1"/>
      <c r="P28" s="39"/>
    </row>
    <row r="29" spans="1:16" ht="19.149999999999999" customHeight="1" x14ac:dyDescent="0.2">
      <c r="A29" s="16">
        <f t="shared" si="0"/>
        <v>40567</v>
      </c>
      <c r="B29" s="17">
        <f t="shared" si="1"/>
        <v>40567</v>
      </c>
      <c r="C29" s="18"/>
      <c r="D29" s="1"/>
      <c r="E29" s="3"/>
      <c r="F29" s="3"/>
      <c r="G29" s="3"/>
      <c r="H29" s="3"/>
      <c r="I29" s="3"/>
      <c r="J29" s="1"/>
      <c r="K29" s="1"/>
      <c r="L29" s="1"/>
      <c r="M29" s="1"/>
      <c r="N29" s="37"/>
      <c r="O29" s="1"/>
      <c r="P29" s="39"/>
    </row>
    <row r="30" spans="1:16" ht="19.149999999999999" customHeight="1" x14ac:dyDescent="0.2">
      <c r="A30" s="16">
        <f t="shared" si="0"/>
        <v>40568</v>
      </c>
      <c r="B30" s="17">
        <f t="shared" si="1"/>
        <v>40568</v>
      </c>
      <c r="C30" s="18"/>
      <c r="D30" s="1"/>
      <c r="E30" s="1"/>
      <c r="F30" s="1"/>
      <c r="G30" s="1"/>
      <c r="H30" s="1"/>
      <c r="I30" s="1"/>
      <c r="J30" s="1"/>
      <c r="K30" s="1"/>
      <c r="L30" s="1"/>
      <c r="M30" s="1"/>
      <c r="N30" s="37"/>
      <c r="O30" s="1"/>
      <c r="P30" s="39"/>
    </row>
    <row r="31" spans="1:16" ht="19.149999999999999" customHeight="1" x14ac:dyDescent="0.2">
      <c r="A31" s="16">
        <f t="shared" si="0"/>
        <v>40569</v>
      </c>
      <c r="B31" s="17">
        <f>SUM(B30+1)</f>
        <v>40569</v>
      </c>
      <c r="C31" s="18"/>
      <c r="D31" s="1"/>
      <c r="E31" s="1"/>
      <c r="F31" s="1"/>
      <c r="G31" s="1"/>
      <c r="H31" s="1"/>
      <c r="I31" s="1"/>
      <c r="J31" s="1"/>
      <c r="K31" s="1"/>
      <c r="L31" s="1"/>
      <c r="M31" s="1"/>
      <c r="N31" s="37"/>
      <c r="O31" s="1"/>
      <c r="P31" s="39"/>
    </row>
    <row r="32" spans="1:16" ht="19.149999999999999" customHeight="1" x14ac:dyDescent="0.2">
      <c r="A32" s="16">
        <f t="shared" si="0"/>
        <v>40570</v>
      </c>
      <c r="B32" s="17">
        <f>SUM(B31+1)</f>
        <v>40570</v>
      </c>
      <c r="C32" s="18"/>
      <c r="D32" s="1"/>
      <c r="E32" s="1"/>
      <c r="F32" s="1"/>
      <c r="G32" s="1"/>
      <c r="H32" s="1"/>
      <c r="I32" s="1"/>
      <c r="J32" s="1"/>
      <c r="K32" s="1"/>
      <c r="L32" s="1"/>
      <c r="M32" s="1"/>
      <c r="N32" s="37"/>
      <c r="O32" s="1"/>
      <c r="P32" s="39"/>
    </row>
    <row r="33" spans="1:16" ht="19.149999999999999" customHeight="1" x14ac:dyDescent="0.2">
      <c r="A33" s="16">
        <f t="shared" si="0"/>
        <v>40571</v>
      </c>
      <c r="B33" s="17">
        <f>SUM(B32+1)</f>
        <v>40571</v>
      </c>
      <c r="C33" s="18"/>
      <c r="D33" s="1"/>
      <c r="E33" s="1"/>
      <c r="F33" s="1"/>
      <c r="G33" s="1"/>
      <c r="H33" s="1"/>
      <c r="I33" s="1"/>
      <c r="J33" s="1"/>
      <c r="K33" s="1"/>
      <c r="L33" s="1"/>
      <c r="M33" s="1"/>
      <c r="N33" s="37"/>
      <c r="O33" s="1"/>
      <c r="P33" s="39"/>
    </row>
    <row r="34" spans="1:16" ht="19.149999999999999" customHeight="1" x14ac:dyDescent="0.2">
      <c r="A34" s="16">
        <f t="shared" si="0"/>
        <v>40572</v>
      </c>
      <c r="B34" s="17">
        <f>SUM(B33+1)</f>
        <v>40572</v>
      </c>
      <c r="C34" s="18"/>
      <c r="D34" s="1"/>
      <c r="E34" s="1"/>
      <c r="F34" s="1"/>
      <c r="G34" s="1"/>
      <c r="H34" s="1"/>
      <c r="I34" s="1"/>
      <c r="J34" s="1"/>
      <c r="K34" s="1"/>
      <c r="L34" s="1"/>
      <c r="M34" s="1"/>
      <c r="N34" s="37"/>
      <c r="O34" s="1"/>
      <c r="P34" s="39"/>
    </row>
    <row r="35" spans="1:16" ht="19.149999999999999" customHeight="1" x14ac:dyDescent="0.2">
      <c r="A35" s="16">
        <f t="shared" si="0"/>
        <v>40573</v>
      </c>
      <c r="B35" s="17">
        <f>SUM(B34+1)</f>
        <v>40573</v>
      </c>
      <c r="C35" s="18"/>
      <c r="D35" s="1"/>
      <c r="E35" s="1"/>
      <c r="F35" s="1"/>
      <c r="G35" s="1"/>
      <c r="H35" s="1"/>
      <c r="I35" s="1"/>
      <c r="J35" s="1"/>
      <c r="K35" s="1"/>
      <c r="L35" s="1"/>
      <c r="M35" s="1"/>
      <c r="N35" s="37"/>
      <c r="O35" s="1"/>
      <c r="P35" s="39"/>
    </row>
    <row r="36" spans="1:16" x14ac:dyDescent="0.2">
      <c r="A36" s="13"/>
      <c r="B36" s="14"/>
      <c r="C36" s="14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6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6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6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6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6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6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6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6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6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6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6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6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</sheetData>
  <mergeCells count="3">
    <mergeCell ref="D2:E2"/>
    <mergeCell ref="G2:H2"/>
    <mergeCell ref="A2:B2"/>
  </mergeCells>
  <phoneticPr fontId="0" type="noConversion"/>
  <conditionalFormatting sqref="A6:A35">
    <cfRule type="expression" dxfId="190" priority="1" stopIfTrue="1">
      <formula>COUNTIF(Férié,$B6)&gt;0</formula>
    </cfRule>
    <cfRule type="expression" dxfId="189" priority="2" stopIfTrue="1">
      <formula>WEEKDAY($B6,2)&gt;5</formula>
    </cfRule>
  </conditionalFormatting>
  <conditionalFormatting sqref="A5:B5 B6:B35">
    <cfRule type="expression" dxfId="188" priority="3" stopIfTrue="1">
      <formula>COUNTIF(Férié,$B5)&gt;0</formula>
    </cfRule>
    <cfRule type="expression" dxfId="187" priority="4" stopIfTrue="1">
      <formula>WEEKDAY($B5,2)&gt;5</formula>
    </cfRule>
  </conditionalFormatting>
  <conditionalFormatting sqref="C5:C35">
    <cfRule type="expression" dxfId="186" priority="5" stopIfTrue="1">
      <formula>COUNTIF(Férié,$B5)&gt;0</formula>
    </cfRule>
  </conditionalFormatting>
  <conditionalFormatting sqref="E28:I29">
    <cfRule type="expression" dxfId="185" priority="6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Year">
              <controlPr defaultSize="0" autoFill="0" autoLine="0" autoPict="0">
                <anchor moveWithCells="1" sizeWithCells="1">
                  <from>
                    <xdr:col>0</xdr:col>
                    <xdr:colOff>200025</xdr:colOff>
                    <xdr:row>1</xdr:row>
                    <xdr:rowOff>285750</xdr:rowOff>
                  </from>
                  <to>
                    <xdr:col>1</xdr:col>
                    <xdr:colOff>238125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5"/>
  <sheetViews>
    <sheetView showGridLines="0" showRowColHeaders="0" topLeftCell="A2" workbookViewId="0">
      <selection activeCell="B88" sqref="B86:I96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DATE(Année,2,1)</f>
        <v>40574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3" si="0">B5</f>
        <v>40574</v>
      </c>
      <c r="B5" s="17">
        <f>SUM(Janv!B35+1)</f>
        <v>40574</v>
      </c>
      <c r="C5" s="18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40575</v>
      </c>
      <c r="B6" s="17">
        <f>SUM(B5+1)</f>
        <v>40575</v>
      </c>
      <c r="C6" s="18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40576</v>
      </c>
      <c r="B7" s="17">
        <f>SUM(B6+1)</f>
        <v>40576</v>
      </c>
      <c r="C7" s="18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40577</v>
      </c>
      <c r="B8" s="17">
        <f t="shared" ref="B8:B31" si="1">SUM(B7+1)</f>
        <v>40577</v>
      </c>
      <c r="C8" s="18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40578</v>
      </c>
      <c r="B9" s="17">
        <f t="shared" si="1"/>
        <v>40578</v>
      </c>
      <c r="C9" s="18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40579</v>
      </c>
      <c r="B10" s="17">
        <f t="shared" si="1"/>
        <v>40579</v>
      </c>
      <c r="C10" s="18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40580</v>
      </c>
      <c r="B11" s="17">
        <f t="shared" si="1"/>
        <v>40580</v>
      </c>
      <c r="C11" s="18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40581</v>
      </c>
      <c r="B12" s="17">
        <f t="shared" si="1"/>
        <v>40581</v>
      </c>
      <c r="C12" s="18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40582</v>
      </c>
      <c r="B13" s="17">
        <f t="shared" si="1"/>
        <v>40582</v>
      </c>
      <c r="C13" s="18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40583</v>
      </c>
      <c r="B14" s="17">
        <f t="shared" si="1"/>
        <v>40583</v>
      </c>
      <c r="C14" s="18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40584</v>
      </c>
      <c r="B15" s="17">
        <f t="shared" si="1"/>
        <v>40584</v>
      </c>
      <c r="C15" s="18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40585</v>
      </c>
      <c r="B16" s="17">
        <f t="shared" si="1"/>
        <v>40585</v>
      </c>
      <c r="C16" s="18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40586</v>
      </c>
      <c r="B17" s="17">
        <f t="shared" si="1"/>
        <v>40586</v>
      </c>
      <c r="C17" s="18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40587</v>
      </c>
      <c r="B18" s="17">
        <f t="shared" si="1"/>
        <v>40587</v>
      </c>
      <c r="C18" s="18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40588</v>
      </c>
      <c r="B19" s="17">
        <f t="shared" si="1"/>
        <v>40588</v>
      </c>
      <c r="C19" s="18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40589</v>
      </c>
      <c r="B20" s="17">
        <f t="shared" si="1"/>
        <v>40589</v>
      </c>
      <c r="C20" s="18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40590</v>
      </c>
      <c r="B21" s="17">
        <f t="shared" si="1"/>
        <v>40590</v>
      </c>
      <c r="C21" s="18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40591</v>
      </c>
      <c r="B22" s="17">
        <f t="shared" si="1"/>
        <v>40591</v>
      </c>
      <c r="C22" s="18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40592</v>
      </c>
      <c r="B23" s="17">
        <f t="shared" si="1"/>
        <v>40592</v>
      </c>
      <c r="C23" s="18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40593</v>
      </c>
      <c r="B24" s="17">
        <f t="shared" si="1"/>
        <v>40593</v>
      </c>
      <c r="C24" s="18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40594</v>
      </c>
      <c r="B25" s="17">
        <f t="shared" si="1"/>
        <v>40594</v>
      </c>
      <c r="C25" s="18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40595</v>
      </c>
      <c r="B26" s="17">
        <f t="shared" si="1"/>
        <v>40595</v>
      </c>
      <c r="C26" s="18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40596</v>
      </c>
      <c r="B27" s="17">
        <f t="shared" si="1"/>
        <v>40596</v>
      </c>
      <c r="C27" s="18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40597</v>
      </c>
      <c r="B28" s="17">
        <f t="shared" si="1"/>
        <v>40597</v>
      </c>
      <c r="C28" s="18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40598</v>
      </c>
      <c r="B29" s="17">
        <f t="shared" si="1"/>
        <v>40598</v>
      </c>
      <c r="C29" s="18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40599</v>
      </c>
      <c r="B30" s="17">
        <f t="shared" si="1"/>
        <v>40599</v>
      </c>
      <c r="C30" s="18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40600</v>
      </c>
      <c r="B31" s="17">
        <f t="shared" si="1"/>
        <v>40600</v>
      </c>
      <c r="C31" s="18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40601</v>
      </c>
      <c r="B32" s="17">
        <f>SUM(B31+1)</f>
        <v>40601</v>
      </c>
      <c r="C32" s="18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 t="str">
        <f t="shared" si="0"/>
        <v/>
      </c>
      <c r="B33" s="17" t="str">
        <f>IF(MONTH(B32+1)=MONTH(B32)+1,"",B32+1)</f>
        <v/>
      </c>
      <c r="C33" s="18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8"/>
      <c r="B34" s="18"/>
      <c r="C34" s="18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9.149999999999999" customHeight="1" x14ac:dyDescent="0.2">
      <c r="A35" s="18"/>
      <c r="B35" s="18"/>
      <c r="C35" s="1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">
      <c r="A36" s="13"/>
      <c r="B36" s="14"/>
      <c r="C36" s="14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</sheetData>
  <mergeCells count="3">
    <mergeCell ref="D2:E2"/>
    <mergeCell ref="G2:H2"/>
    <mergeCell ref="A2:B2"/>
  </mergeCells>
  <phoneticPr fontId="0" type="noConversion"/>
  <conditionalFormatting sqref="A5:B33">
    <cfRule type="expression" dxfId="184" priority="1" stopIfTrue="1">
      <formula>COUNTIF(Férié,$B5)&gt;0</formula>
    </cfRule>
    <cfRule type="expression" dxfId="183" priority="2" stopIfTrue="1">
      <formula>WEEKDAY($B5,2)&gt;5</formula>
    </cfRule>
  </conditionalFormatting>
  <conditionalFormatting sqref="A34:B35 C5:C35">
    <cfRule type="expression" dxfId="182" priority="3" stopIfTrue="1">
      <formula>COUNTIF(Férié,$B5)&gt;0</formula>
    </cfRule>
  </conditionalFormatting>
  <conditionalFormatting sqref="E28:I29">
    <cfRule type="expression" dxfId="181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5"/>
  <sheetViews>
    <sheetView showGridLines="0" showRowColHeaders="0" topLeftCell="A2" workbookViewId="0">
      <selection activeCell="B88" sqref="B88:I94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DATE(Année,3,1)</f>
        <v>40602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5" si="0">B5</f>
        <v>40602</v>
      </c>
      <c r="B5" s="17">
        <f>IF(Fév!B33&lt;&gt;"",Fév!B33+1,Fév!B32+1)</f>
        <v>40602</v>
      </c>
      <c r="C5" s="18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40603</v>
      </c>
      <c r="B6" s="17">
        <f>SUM(B5+1)</f>
        <v>40603</v>
      </c>
      <c r="C6" s="18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40604</v>
      </c>
      <c r="B7" s="17">
        <f t="shared" ref="B7:B35" si="1">SUM(B6+1)</f>
        <v>40604</v>
      </c>
      <c r="C7" s="18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40605</v>
      </c>
      <c r="B8" s="17">
        <f t="shared" si="1"/>
        <v>40605</v>
      </c>
      <c r="C8" s="18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40606</v>
      </c>
      <c r="B9" s="17">
        <f t="shared" si="1"/>
        <v>40606</v>
      </c>
      <c r="C9" s="18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40607</v>
      </c>
      <c r="B10" s="17">
        <f t="shared" si="1"/>
        <v>40607</v>
      </c>
      <c r="C10" s="18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40608</v>
      </c>
      <c r="B11" s="17">
        <f t="shared" si="1"/>
        <v>40608</v>
      </c>
      <c r="C11" s="18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40609</v>
      </c>
      <c r="B12" s="17">
        <f t="shared" si="1"/>
        <v>40609</v>
      </c>
      <c r="C12" s="18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40610</v>
      </c>
      <c r="B13" s="17">
        <f t="shared" si="1"/>
        <v>40610</v>
      </c>
      <c r="C13" s="18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40611</v>
      </c>
      <c r="B14" s="17">
        <f t="shared" si="1"/>
        <v>40611</v>
      </c>
      <c r="C14" s="18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40612</v>
      </c>
      <c r="B15" s="17">
        <f t="shared" si="1"/>
        <v>40612</v>
      </c>
      <c r="C15" s="18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40613</v>
      </c>
      <c r="B16" s="17">
        <f t="shared" si="1"/>
        <v>40613</v>
      </c>
      <c r="C16" s="18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40614</v>
      </c>
      <c r="B17" s="17">
        <f t="shared" si="1"/>
        <v>40614</v>
      </c>
      <c r="C17" s="18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40615</v>
      </c>
      <c r="B18" s="17">
        <f t="shared" si="1"/>
        <v>40615</v>
      </c>
      <c r="C18" s="18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40616</v>
      </c>
      <c r="B19" s="17">
        <f t="shared" si="1"/>
        <v>40616</v>
      </c>
      <c r="C19" s="18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40617</v>
      </c>
      <c r="B20" s="17">
        <f t="shared" si="1"/>
        <v>40617</v>
      </c>
      <c r="C20" s="18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40618</v>
      </c>
      <c r="B21" s="17">
        <f t="shared" si="1"/>
        <v>40618</v>
      </c>
      <c r="C21" s="18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40619</v>
      </c>
      <c r="B22" s="17">
        <f t="shared" si="1"/>
        <v>40619</v>
      </c>
      <c r="C22" s="18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40620</v>
      </c>
      <c r="B23" s="17">
        <f t="shared" si="1"/>
        <v>40620</v>
      </c>
      <c r="C23" s="18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40621</v>
      </c>
      <c r="B24" s="17">
        <f t="shared" si="1"/>
        <v>40621</v>
      </c>
      <c r="C24" s="18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40622</v>
      </c>
      <c r="B25" s="17">
        <f t="shared" si="1"/>
        <v>40622</v>
      </c>
      <c r="C25" s="18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40623</v>
      </c>
      <c r="B26" s="17">
        <f t="shared" si="1"/>
        <v>40623</v>
      </c>
      <c r="C26" s="18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40624</v>
      </c>
      <c r="B27" s="17">
        <f t="shared" si="1"/>
        <v>40624</v>
      </c>
      <c r="C27" s="18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40625</v>
      </c>
      <c r="B28" s="17">
        <f t="shared" si="1"/>
        <v>40625</v>
      </c>
      <c r="C28" s="18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40626</v>
      </c>
      <c r="B29" s="17">
        <f t="shared" si="1"/>
        <v>40626</v>
      </c>
      <c r="C29" s="18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40627</v>
      </c>
      <c r="B30" s="17">
        <f t="shared" si="1"/>
        <v>40627</v>
      </c>
      <c r="C30" s="18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40628</v>
      </c>
      <c r="B31" s="17">
        <f t="shared" si="1"/>
        <v>40628</v>
      </c>
      <c r="C31" s="18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40629</v>
      </c>
      <c r="B32" s="17">
        <f t="shared" si="1"/>
        <v>40629</v>
      </c>
      <c r="C32" s="18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>
        <f t="shared" si="0"/>
        <v>40630</v>
      </c>
      <c r="B33" s="17">
        <f t="shared" si="1"/>
        <v>40630</v>
      </c>
      <c r="C33" s="18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6">
        <f t="shared" si="0"/>
        <v>40631</v>
      </c>
      <c r="B34" s="17">
        <f t="shared" si="1"/>
        <v>40631</v>
      </c>
      <c r="C34" s="18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9.149999999999999" customHeight="1" x14ac:dyDescent="0.2">
      <c r="A35" s="16">
        <f t="shared" si="0"/>
        <v>40632</v>
      </c>
      <c r="B35" s="17">
        <f t="shared" si="1"/>
        <v>40632</v>
      </c>
      <c r="C35" s="1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">
      <c r="A36" s="13"/>
      <c r="B36" s="14"/>
      <c r="C36" s="14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</sheetData>
  <mergeCells count="3">
    <mergeCell ref="D2:E2"/>
    <mergeCell ref="G2:H2"/>
    <mergeCell ref="A2:B2"/>
  </mergeCells>
  <phoneticPr fontId="0" type="noConversion"/>
  <conditionalFormatting sqref="A5:B35">
    <cfRule type="expression" dxfId="180" priority="1" stopIfTrue="1">
      <formula>COUNTIF(Férié,$B5)&gt;0</formula>
    </cfRule>
    <cfRule type="expression" dxfId="179" priority="2" stopIfTrue="1">
      <formula>WEEKDAY($B5,2)&gt;5</formula>
    </cfRule>
  </conditionalFormatting>
  <conditionalFormatting sqref="C5:C35">
    <cfRule type="expression" dxfId="178" priority="3" stopIfTrue="1">
      <formula>COUNTIF(Férié,$B5)&gt;0</formula>
    </cfRule>
  </conditionalFormatting>
  <conditionalFormatting sqref="E28:I29">
    <cfRule type="expression" dxfId="177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54"/>
  <sheetViews>
    <sheetView showGridLines="0" showRowColHeaders="0" topLeftCell="A2" workbookViewId="0">
      <selection activeCell="K97" sqref="K97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DATE(Année,4,1)</f>
        <v>40633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4" si="0">B5</f>
        <v>40633</v>
      </c>
      <c r="B5" s="17">
        <f>Mars!B35+1</f>
        <v>40633</v>
      </c>
      <c r="C5" s="32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40634</v>
      </c>
      <c r="B6" s="17">
        <f t="shared" ref="B6:B34" si="1">SUM(B5+1)</f>
        <v>40634</v>
      </c>
      <c r="C6" s="32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40635</v>
      </c>
      <c r="B7" s="17">
        <f t="shared" si="1"/>
        <v>40635</v>
      </c>
      <c r="C7" s="32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40636</v>
      </c>
      <c r="B8" s="17">
        <f t="shared" si="1"/>
        <v>40636</v>
      </c>
      <c r="C8" s="32" t="str">
        <f>IF(B8=fériés!$B$6,VLOOKUP(B8,Trois,2,FALSE),IF(B8=fériés!$B$7,VLOOKUP(B8,Trois,2,FALSE),IF(B8=fériés!$B$10,VLOOKUP(B8,Trois,2,FALSE),IF(B8=fériés!$B$11,VLOOKUP(B8,Trois,2,FALSE),IF(B8=fériés!$B$12,VLOOKUP(B8,Trois,2,FALSE),"")))))</f>
        <v>Pâq</v>
      </c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40637</v>
      </c>
      <c r="B9" s="17">
        <f t="shared" si="1"/>
        <v>40637</v>
      </c>
      <c r="C9" s="32" t="str">
        <f>IF(B9=fériés!$B$6,VLOOKUP(B9,Trois,2,FALSE),IF(B9=fériés!$B$7,VLOOKUP(B9,Trois,2,FALSE),IF(B9=fériés!$B$10,VLOOKUP(B9,Trois,2,FALSE),IF(B9=fériés!$B$11,VLOOKUP(B9,Trois,2,FALSE),IF(B9=fériés!$B$12,VLOOKUP(B9,Trois,2,FALSE),"")))))</f>
        <v>L.Pâq</v>
      </c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40638</v>
      </c>
      <c r="B10" s="17">
        <f t="shared" si="1"/>
        <v>40638</v>
      </c>
      <c r="C10" s="32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40639</v>
      </c>
      <c r="B11" s="17">
        <f t="shared" si="1"/>
        <v>40639</v>
      </c>
      <c r="C11" s="32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40640</v>
      </c>
      <c r="B12" s="17">
        <f t="shared" si="1"/>
        <v>40640</v>
      </c>
      <c r="C12" s="32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40641</v>
      </c>
      <c r="B13" s="17">
        <f t="shared" si="1"/>
        <v>40641</v>
      </c>
      <c r="C13" s="32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40642</v>
      </c>
      <c r="B14" s="17">
        <f t="shared" si="1"/>
        <v>40642</v>
      </c>
      <c r="C14" s="32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40643</v>
      </c>
      <c r="B15" s="17">
        <f t="shared" si="1"/>
        <v>40643</v>
      </c>
      <c r="C15" s="32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40644</v>
      </c>
      <c r="B16" s="17">
        <f t="shared" si="1"/>
        <v>40644</v>
      </c>
      <c r="C16" s="32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40645</v>
      </c>
      <c r="B17" s="17">
        <f t="shared" si="1"/>
        <v>40645</v>
      </c>
      <c r="C17" s="32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40646</v>
      </c>
      <c r="B18" s="17">
        <f t="shared" si="1"/>
        <v>40646</v>
      </c>
      <c r="C18" s="32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40647</v>
      </c>
      <c r="B19" s="17">
        <f t="shared" si="1"/>
        <v>40647</v>
      </c>
      <c r="C19" s="32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40648</v>
      </c>
      <c r="B20" s="17">
        <f t="shared" si="1"/>
        <v>40648</v>
      </c>
      <c r="C20" s="32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40649</v>
      </c>
      <c r="B21" s="17">
        <f t="shared" si="1"/>
        <v>40649</v>
      </c>
      <c r="C21" s="32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40650</v>
      </c>
      <c r="B22" s="17">
        <f t="shared" si="1"/>
        <v>40650</v>
      </c>
      <c r="C22" s="32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40651</v>
      </c>
      <c r="B23" s="17">
        <f t="shared" si="1"/>
        <v>40651</v>
      </c>
      <c r="C23" s="32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40652</v>
      </c>
      <c r="B24" s="17">
        <f t="shared" si="1"/>
        <v>40652</v>
      </c>
      <c r="C24" s="32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40653</v>
      </c>
      <c r="B25" s="17">
        <f t="shared" si="1"/>
        <v>40653</v>
      </c>
      <c r="C25" s="32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40654</v>
      </c>
      <c r="B26" s="17">
        <f t="shared" si="1"/>
        <v>40654</v>
      </c>
      <c r="C26" s="32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40655</v>
      </c>
      <c r="B27" s="17">
        <f t="shared" si="1"/>
        <v>40655</v>
      </c>
      <c r="C27" s="32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40656</v>
      </c>
      <c r="B28" s="17">
        <f t="shared" si="1"/>
        <v>40656</v>
      </c>
      <c r="C28" s="32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40657</v>
      </c>
      <c r="B29" s="17">
        <f t="shared" si="1"/>
        <v>40657</v>
      </c>
      <c r="C29" s="32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40658</v>
      </c>
      <c r="B30" s="17">
        <f t="shared" si="1"/>
        <v>40658</v>
      </c>
      <c r="C30" s="32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40659</v>
      </c>
      <c r="B31" s="17">
        <f t="shared" si="1"/>
        <v>40659</v>
      </c>
      <c r="C31" s="32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40660</v>
      </c>
      <c r="B32" s="17">
        <f t="shared" si="1"/>
        <v>40660</v>
      </c>
      <c r="C32" s="32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>
        <f t="shared" si="0"/>
        <v>40661</v>
      </c>
      <c r="B33" s="17">
        <f t="shared" si="1"/>
        <v>40661</v>
      </c>
      <c r="C33" s="32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6">
        <f t="shared" si="0"/>
        <v>40662</v>
      </c>
      <c r="B34" s="17">
        <f t="shared" si="1"/>
        <v>40662</v>
      </c>
      <c r="C34" s="3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">
      <c r="A35" s="13"/>
      <c r="B35" s="14"/>
      <c r="C35" s="14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</sheetData>
  <mergeCells count="3">
    <mergeCell ref="D2:E2"/>
    <mergeCell ref="G2:H2"/>
    <mergeCell ref="A2:B2"/>
  </mergeCells>
  <phoneticPr fontId="0" type="noConversion"/>
  <conditionalFormatting sqref="A5:B34">
    <cfRule type="expression" dxfId="176" priority="1" stopIfTrue="1">
      <formula>COUNTIF(Férié,$B5)&gt;0</formula>
    </cfRule>
    <cfRule type="expression" dxfId="175" priority="2" stopIfTrue="1">
      <formula>WEEKDAY($B5,2)&gt;5</formula>
    </cfRule>
  </conditionalFormatting>
  <conditionalFormatting sqref="C5:C34">
    <cfRule type="expression" dxfId="174" priority="3" stopIfTrue="1">
      <formula>COUNTIF(Férié,$B5)&gt;0</formula>
    </cfRule>
  </conditionalFormatting>
  <conditionalFormatting sqref="E28:I29">
    <cfRule type="expression" dxfId="173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 codeName="Feuil6"/>
  <dimension ref="A1:O55"/>
  <sheetViews>
    <sheetView showGridLines="0" tabSelected="1" workbookViewId="0">
      <pane ySplit="4" topLeftCell="A5" activePane="bottomLeft" state="frozen"/>
      <selection activeCell="A2" sqref="A2"/>
      <selection pane="bottomLeft" activeCell="E7" sqref="E7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4" width="14.125" style="4" customWidth="1"/>
    <col min="5" max="10" width="14.125" style="97" customWidth="1"/>
    <col min="11" max="12" width="14.125" style="4" customWidth="1"/>
    <col min="13" max="15" width="14.125" style="66" customWidth="1"/>
  </cols>
  <sheetData>
    <row r="1" spans="1:15" ht="15" hidden="1" thickBot="1" x14ac:dyDescent="0.25">
      <c r="A1" s="5"/>
      <c r="B1" s="6"/>
      <c r="C1" s="6"/>
      <c r="D1" s="7"/>
      <c r="E1" s="88"/>
      <c r="F1" s="98"/>
      <c r="G1" s="99"/>
      <c r="H1" s="99"/>
      <c r="I1" s="99"/>
      <c r="J1" s="99"/>
      <c r="K1" s="5"/>
      <c r="L1" s="5"/>
      <c r="M1" s="70"/>
      <c r="N1" s="61"/>
      <c r="O1" s="61"/>
    </row>
    <row r="2" spans="1:15" ht="34.5" customHeight="1" thickBot="1" x14ac:dyDescent="0.25">
      <c r="A2" s="51" t="s">
        <v>54</v>
      </c>
      <c r="B2" s="52"/>
      <c r="C2" s="15"/>
      <c r="D2" s="41">
        <f>DATE(Année,5,1)</f>
        <v>40663</v>
      </c>
      <c r="E2" s="42"/>
      <c r="F2" s="100" t="s">
        <v>51</v>
      </c>
      <c r="G2" s="101">
        <f ca="1">TODAY()</f>
        <v>40682</v>
      </c>
      <c r="H2" s="102"/>
      <c r="I2" s="103" t="s">
        <v>55</v>
      </c>
      <c r="J2" s="99"/>
      <c r="K2" s="5"/>
      <c r="L2" s="5"/>
      <c r="M2" s="61"/>
      <c r="N2" s="65"/>
      <c r="O2" s="65"/>
    </row>
    <row r="3" spans="1:15" ht="27" customHeight="1" x14ac:dyDescent="0.25">
      <c r="A3" s="53">
        <v>1.4583333333333333</v>
      </c>
      <c r="B3" s="8"/>
      <c r="C3" s="8"/>
      <c r="D3" s="5"/>
      <c r="E3" s="54" t="s">
        <v>56</v>
      </c>
      <c r="F3" s="55"/>
      <c r="G3" s="56"/>
      <c r="H3" s="104" t="s">
        <v>57</v>
      </c>
      <c r="I3" s="105"/>
      <c r="J3" s="106"/>
      <c r="K3" s="5"/>
      <c r="L3" s="5"/>
      <c r="M3" s="61"/>
      <c r="N3" s="65"/>
      <c r="O3" s="65"/>
    </row>
    <row r="4" spans="1:15" ht="30.75" thickBot="1" x14ac:dyDescent="0.25">
      <c r="A4" s="11" t="s">
        <v>0</v>
      </c>
      <c r="B4" s="11" t="s">
        <v>1</v>
      </c>
      <c r="C4" s="11" t="s">
        <v>42</v>
      </c>
      <c r="D4" s="73" t="s">
        <v>64</v>
      </c>
      <c r="E4" s="89" t="s">
        <v>58</v>
      </c>
      <c r="F4" s="107" t="s">
        <v>59</v>
      </c>
      <c r="G4" s="107" t="s">
        <v>60</v>
      </c>
      <c r="H4" s="89" t="s">
        <v>58</v>
      </c>
      <c r="I4" s="107" t="s">
        <v>59</v>
      </c>
      <c r="J4" s="108" t="s">
        <v>60</v>
      </c>
      <c r="K4" s="12" t="s">
        <v>61</v>
      </c>
      <c r="L4" s="60" t="s">
        <v>62</v>
      </c>
      <c r="M4" s="67"/>
      <c r="N4" s="62"/>
      <c r="O4" s="62"/>
    </row>
    <row r="5" spans="1:15" ht="19.149999999999999" customHeight="1" x14ac:dyDescent="0.2">
      <c r="A5" s="16">
        <f t="shared" ref="A5:A35" si="0">B5</f>
        <v>40663</v>
      </c>
      <c r="B5" s="17">
        <f>Avril!B34+1</f>
        <v>40663</v>
      </c>
      <c r="C5" s="32" t="str">
        <f>VLOOKUP(B5,Trois,2,FALSE)</f>
        <v>F.T</v>
      </c>
      <c r="D5" s="1"/>
      <c r="E5" s="90"/>
      <c r="F5" s="90"/>
      <c r="G5" s="90"/>
      <c r="H5" s="90"/>
      <c r="I5" s="90"/>
      <c r="J5" s="94"/>
      <c r="K5" s="84"/>
      <c r="L5" s="75"/>
      <c r="M5" s="57"/>
      <c r="N5" s="63"/>
      <c r="O5" s="63"/>
    </row>
    <row r="6" spans="1:15" ht="19.149999999999999" customHeight="1" x14ac:dyDescent="0.2">
      <c r="A6" s="16">
        <f t="shared" si="0"/>
        <v>40664</v>
      </c>
      <c r="B6" s="17">
        <f t="shared" ref="B6:B35" si="1">SUM(B5+1)</f>
        <v>40664</v>
      </c>
      <c r="C6" s="32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1"/>
      <c r="E6" s="90"/>
      <c r="F6" s="90"/>
      <c r="G6" s="90"/>
      <c r="H6" s="90"/>
      <c r="I6" s="90"/>
      <c r="J6" s="94"/>
      <c r="K6" s="84"/>
      <c r="L6" s="75"/>
      <c r="M6" s="57"/>
      <c r="N6" s="63"/>
      <c r="O6" s="63"/>
    </row>
    <row r="7" spans="1:15" ht="19.149999999999999" customHeight="1" x14ac:dyDescent="0.2">
      <c r="A7" s="16">
        <f t="shared" si="0"/>
        <v>40665</v>
      </c>
      <c r="B7" s="17">
        <f t="shared" si="1"/>
        <v>40665</v>
      </c>
      <c r="C7" s="32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72"/>
      <c r="E7" s="90"/>
      <c r="F7" s="90"/>
      <c r="G7" s="90"/>
      <c r="H7" s="90"/>
      <c r="I7" s="90"/>
      <c r="J7" s="94"/>
      <c r="K7" s="84"/>
      <c r="L7" s="75"/>
      <c r="M7" s="57"/>
      <c r="N7" s="63"/>
      <c r="O7" s="63"/>
    </row>
    <row r="8" spans="1:15" ht="19.149999999999999" customHeight="1" x14ac:dyDescent="0.2">
      <c r="A8" s="16">
        <f t="shared" si="0"/>
        <v>40666</v>
      </c>
      <c r="B8" s="17">
        <f t="shared" si="1"/>
        <v>40666</v>
      </c>
      <c r="C8" s="32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87">
        <f>SUM(F8-E8-G8)+(I8-H8-J8)</f>
        <v>0</v>
      </c>
      <c r="E8" s="91"/>
      <c r="F8" s="90"/>
      <c r="G8" s="90"/>
      <c r="H8" s="90"/>
      <c r="I8" s="90"/>
      <c r="J8" s="94"/>
      <c r="K8" s="84"/>
      <c r="L8" s="75"/>
      <c r="M8" s="57"/>
      <c r="N8" s="63"/>
      <c r="O8" s="63"/>
    </row>
    <row r="9" spans="1:15" ht="19.149999999999999" customHeight="1" x14ac:dyDescent="0.2">
      <c r="A9" s="16">
        <f t="shared" si="0"/>
        <v>40667</v>
      </c>
      <c r="B9" s="17">
        <f t="shared" si="1"/>
        <v>40667</v>
      </c>
      <c r="C9" s="32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87">
        <f t="shared" ref="D9:D13" si="2">SUM(F9-E9-G9)+(I9-H9-J9)</f>
        <v>0.22916666666666666</v>
      </c>
      <c r="E9" s="92">
        <v>0.34375</v>
      </c>
      <c r="F9" s="109">
        <v>0.59375</v>
      </c>
      <c r="G9" s="110">
        <v>2.0833333333333332E-2</v>
      </c>
      <c r="H9" s="111"/>
      <c r="I9" s="112"/>
      <c r="J9" s="113"/>
      <c r="K9" s="74"/>
      <c r="L9" s="75"/>
      <c r="M9" s="57"/>
      <c r="N9" s="63"/>
      <c r="O9" s="63"/>
    </row>
    <row r="10" spans="1:15" ht="19.149999999999999" customHeight="1" x14ac:dyDescent="0.2">
      <c r="A10" s="16">
        <f t="shared" si="0"/>
        <v>40668</v>
      </c>
      <c r="B10" s="17">
        <f t="shared" si="1"/>
        <v>40668</v>
      </c>
      <c r="C10" s="32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87">
        <f t="shared" si="2"/>
        <v>0.22916666666666666</v>
      </c>
      <c r="E10" s="92">
        <v>0.34375</v>
      </c>
      <c r="F10" s="109">
        <v>0.59375</v>
      </c>
      <c r="G10" s="110">
        <v>2.0833333333333332E-2</v>
      </c>
      <c r="H10" s="111"/>
      <c r="I10" s="112"/>
      <c r="J10" s="113"/>
      <c r="K10" s="74"/>
      <c r="L10" s="75"/>
      <c r="M10" s="57"/>
      <c r="N10" s="63"/>
      <c r="O10" s="63"/>
    </row>
    <row r="11" spans="1:15" ht="19.149999999999999" customHeight="1" x14ac:dyDescent="0.2">
      <c r="A11" s="16">
        <f t="shared" si="0"/>
        <v>40669</v>
      </c>
      <c r="B11" s="17">
        <f t="shared" si="1"/>
        <v>40669</v>
      </c>
      <c r="C11" s="32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87">
        <f t="shared" si="2"/>
        <v>0.375</v>
      </c>
      <c r="E11" s="92">
        <v>0.34375</v>
      </c>
      <c r="F11" s="109">
        <v>0.61458333333333337</v>
      </c>
      <c r="G11" s="110">
        <v>2.0833333333333332E-2</v>
      </c>
      <c r="H11" s="114">
        <v>0.77083333333333337</v>
      </c>
      <c r="I11" s="115">
        <v>0.91666666666666663</v>
      </c>
      <c r="J11" s="110">
        <v>2.0833333333333332E-2</v>
      </c>
      <c r="K11" s="74"/>
      <c r="L11" s="75"/>
      <c r="M11" s="57"/>
      <c r="N11" s="120" t="s">
        <v>65</v>
      </c>
      <c r="O11" s="63"/>
    </row>
    <row r="12" spans="1:15" ht="19.149999999999999" customHeight="1" x14ac:dyDescent="0.2">
      <c r="A12" s="16">
        <f t="shared" si="0"/>
        <v>40670</v>
      </c>
      <c r="B12" s="17">
        <f t="shared" si="1"/>
        <v>40670</v>
      </c>
      <c r="C12" s="32" t="str">
        <f>VLOOKUP(B12,Trois,2,FALSE)</f>
        <v>Vict</v>
      </c>
      <c r="D12" s="87">
        <f t="shared" si="2"/>
        <v>0.375</v>
      </c>
      <c r="E12" s="92">
        <v>0.34375</v>
      </c>
      <c r="F12" s="109">
        <v>0.61458333333333337</v>
      </c>
      <c r="G12" s="110">
        <v>2.0833333333333332E-2</v>
      </c>
      <c r="H12" s="114">
        <v>0.77083333333333337</v>
      </c>
      <c r="I12" s="115">
        <v>0.91666666666666663</v>
      </c>
      <c r="J12" s="110">
        <v>2.0833333333333332E-2</v>
      </c>
      <c r="K12" s="74"/>
      <c r="L12" s="75"/>
      <c r="M12" s="57"/>
      <c r="N12" s="121" t="s">
        <v>66</v>
      </c>
      <c r="O12" s="63"/>
    </row>
    <row r="13" spans="1:15" ht="19.149999999999999" customHeight="1" thickBot="1" x14ac:dyDescent="0.25">
      <c r="A13" s="16">
        <f t="shared" si="0"/>
        <v>40671</v>
      </c>
      <c r="B13" s="17">
        <f t="shared" si="1"/>
        <v>40671</v>
      </c>
      <c r="C13" s="32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87">
        <f t="shared" si="2"/>
        <v>0.23958333333333334</v>
      </c>
      <c r="E13" s="93">
        <v>0.35416666666666669</v>
      </c>
      <c r="F13" s="110">
        <v>0.61458333333333337</v>
      </c>
      <c r="G13" s="110">
        <v>2.0833333333333332E-2</v>
      </c>
      <c r="H13" s="116"/>
      <c r="I13" s="117"/>
      <c r="J13" s="110"/>
      <c r="K13" s="76"/>
      <c r="L13" s="77"/>
      <c r="M13" s="57"/>
      <c r="N13" s="63"/>
      <c r="O13" s="63"/>
    </row>
    <row r="14" spans="1:15" ht="19.149999999999999" customHeight="1" thickTop="1" thickBot="1" x14ac:dyDescent="0.35">
      <c r="A14" s="16">
        <f t="shared" si="0"/>
        <v>40672</v>
      </c>
      <c r="B14" s="17">
        <f t="shared" si="1"/>
        <v>40672</v>
      </c>
      <c r="C14" s="32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87">
        <f>SUM(F14-E14-G14)+(I14-H14-J14)</f>
        <v>0</v>
      </c>
      <c r="E14" s="93"/>
      <c r="F14" s="110"/>
      <c r="G14" s="110"/>
      <c r="H14" s="118"/>
      <c r="I14" s="94"/>
      <c r="J14" s="119"/>
      <c r="K14" s="78">
        <f>SUM(D8:D14)</f>
        <v>1.4479166666666665</v>
      </c>
      <c r="L14" s="79">
        <f>(K14-A3)</f>
        <v>-1.0416666666666741E-2</v>
      </c>
      <c r="M14" s="68" t="s">
        <v>63</v>
      </c>
      <c r="N14" s="63"/>
      <c r="O14" s="63"/>
    </row>
    <row r="15" spans="1:15" ht="19.149999999999999" customHeight="1" thickTop="1" x14ac:dyDescent="0.2">
      <c r="A15" s="16">
        <f t="shared" si="0"/>
        <v>40673</v>
      </c>
      <c r="B15" s="17">
        <f t="shared" si="1"/>
        <v>40673</v>
      </c>
      <c r="C15" s="32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87">
        <f>SUM(F15-E15-G15)+(I15-H15-J15)</f>
        <v>0</v>
      </c>
      <c r="E15" s="90"/>
      <c r="F15" s="90"/>
      <c r="G15" s="90"/>
      <c r="H15" s="94"/>
      <c r="I15" s="94"/>
      <c r="J15" s="119"/>
      <c r="K15" s="80"/>
      <c r="L15" s="81"/>
      <c r="M15" s="57"/>
      <c r="N15" s="63"/>
      <c r="O15" s="63"/>
    </row>
    <row r="16" spans="1:15" ht="19.149999999999999" customHeight="1" x14ac:dyDescent="0.2">
      <c r="A16" s="16">
        <f t="shared" si="0"/>
        <v>40674</v>
      </c>
      <c r="B16" s="17">
        <f t="shared" si="1"/>
        <v>40674</v>
      </c>
      <c r="C16" s="32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87">
        <f t="shared" ref="D16:D20" si="3">SUM(F16-E16-G16)+(I16-H16-J16)</f>
        <v>0</v>
      </c>
      <c r="E16" s="90"/>
      <c r="F16" s="90"/>
      <c r="G16" s="90"/>
      <c r="H16" s="94"/>
      <c r="I16" s="94"/>
      <c r="J16" s="119"/>
      <c r="K16" s="82"/>
      <c r="L16" s="83"/>
      <c r="M16" s="57"/>
      <c r="N16" s="63"/>
      <c r="O16" s="63"/>
    </row>
    <row r="17" spans="1:15" ht="19.149999999999999" customHeight="1" x14ac:dyDescent="0.2">
      <c r="A17" s="16">
        <f t="shared" si="0"/>
        <v>40675</v>
      </c>
      <c r="B17" s="17">
        <f t="shared" si="1"/>
        <v>40675</v>
      </c>
      <c r="C17" s="32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>Asc</v>
      </c>
      <c r="D17" s="87">
        <f t="shared" si="3"/>
        <v>0</v>
      </c>
      <c r="E17" s="90"/>
      <c r="F17" s="90"/>
      <c r="G17" s="90"/>
      <c r="H17" s="94"/>
      <c r="I17" s="94"/>
      <c r="J17" s="94"/>
      <c r="K17" s="84"/>
      <c r="L17" s="75"/>
      <c r="M17" s="57"/>
      <c r="N17" s="63"/>
      <c r="O17" s="63"/>
    </row>
    <row r="18" spans="1:15" ht="19.149999999999999" customHeight="1" x14ac:dyDescent="0.2">
      <c r="A18" s="16">
        <f t="shared" si="0"/>
        <v>40676</v>
      </c>
      <c r="B18" s="17">
        <f t="shared" si="1"/>
        <v>40676</v>
      </c>
      <c r="C18" s="32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87">
        <f t="shared" si="3"/>
        <v>0</v>
      </c>
      <c r="E18" s="90"/>
      <c r="F18" s="90"/>
      <c r="G18" s="90"/>
      <c r="H18" s="94"/>
      <c r="I18" s="94"/>
      <c r="J18" s="94"/>
      <c r="K18" s="84"/>
      <c r="L18" s="75"/>
      <c r="M18" s="57"/>
      <c r="N18" s="63"/>
      <c r="O18" s="63"/>
    </row>
    <row r="19" spans="1:15" ht="19.149999999999999" customHeight="1" x14ac:dyDescent="0.2">
      <c r="A19" s="16">
        <f t="shared" si="0"/>
        <v>40677</v>
      </c>
      <c r="B19" s="17">
        <f t="shared" si="1"/>
        <v>40677</v>
      </c>
      <c r="C19" s="32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87">
        <f t="shared" si="3"/>
        <v>0</v>
      </c>
      <c r="E19" s="94"/>
      <c r="F19" s="90"/>
      <c r="G19" s="94"/>
      <c r="H19" s="94"/>
      <c r="I19" s="94"/>
      <c r="J19" s="94"/>
      <c r="K19" s="84"/>
      <c r="L19" s="75"/>
      <c r="M19" s="57"/>
      <c r="N19" s="63"/>
      <c r="O19" s="63"/>
    </row>
    <row r="20" spans="1:15" ht="19.149999999999999" customHeight="1" thickBot="1" x14ac:dyDescent="0.25">
      <c r="A20" s="16">
        <f t="shared" si="0"/>
        <v>40678</v>
      </c>
      <c r="B20" s="17">
        <f t="shared" si="1"/>
        <v>40678</v>
      </c>
      <c r="C20" s="32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87">
        <f t="shared" si="3"/>
        <v>0</v>
      </c>
      <c r="E20" s="94"/>
      <c r="F20" s="90"/>
      <c r="G20" s="94"/>
      <c r="H20" s="94"/>
      <c r="I20" s="94"/>
      <c r="J20" s="94"/>
      <c r="K20" s="84"/>
      <c r="L20" s="75"/>
      <c r="M20" s="57"/>
      <c r="N20" s="63"/>
      <c r="O20" s="63"/>
    </row>
    <row r="21" spans="1:15" ht="19.149999999999999" customHeight="1" thickTop="1" thickBot="1" x14ac:dyDescent="0.35">
      <c r="A21" s="16">
        <f t="shared" si="0"/>
        <v>40679</v>
      </c>
      <c r="B21" s="17">
        <f t="shared" si="1"/>
        <v>40679</v>
      </c>
      <c r="C21" s="32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87">
        <f>SUM(F21-E21-G21)+(I21-H21-J21)</f>
        <v>0</v>
      </c>
      <c r="E21" s="94"/>
      <c r="F21" s="90"/>
      <c r="G21" s="94"/>
      <c r="H21" s="94"/>
      <c r="I21" s="94"/>
      <c r="J21" s="94"/>
      <c r="K21" s="78">
        <f>SUM(D15:D21)</f>
        <v>0</v>
      </c>
      <c r="L21" s="79">
        <f>(K21-A10)</f>
        <v>-40668</v>
      </c>
      <c r="M21" s="68" t="s">
        <v>63</v>
      </c>
      <c r="N21" s="63"/>
      <c r="O21" s="63"/>
    </row>
    <row r="22" spans="1:15" ht="19.149999999999999" customHeight="1" thickTop="1" x14ac:dyDescent="0.2">
      <c r="A22" s="16">
        <f t="shared" si="0"/>
        <v>40680</v>
      </c>
      <c r="B22" s="17">
        <f t="shared" si="1"/>
        <v>40680</v>
      </c>
      <c r="C22" s="32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87">
        <f t="shared" ref="D15:D35" si="4">SUM(F22-E22-G22)+(I22-H22-J22)</f>
        <v>0</v>
      </c>
      <c r="E22" s="94"/>
      <c r="F22" s="90"/>
      <c r="G22" s="94"/>
      <c r="H22" s="94"/>
      <c r="I22" s="94"/>
      <c r="J22" s="94"/>
      <c r="K22" s="84"/>
      <c r="L22" s="75"/>
      <c r="M22" s="57"/>
      <c r="N22" s="63"/>
      <c r="O22" s="63"/>
    </row>
    <row r="23" spans="1:15" ht="19.149999999999999" customHeight="1" x14ac:dyDescent="0.2">
      <c r="A23" s="16">
        <f t="shared" si="0"/>
        <v>40681</v>
      </c>
      <c r="B23" s="17">
        <f t="shared" si="1"/>
        <v>40681</v>
      </c>
      <c r="C23" s="32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87">
        <f t="shared" si="4"/>
        <v>0</v>
      </c>
      <c r="E23" s="94"/>
      <c r="F23" s="90"/>
      <c r="G23" s="94"/>
      <c r="H23" s="94"/>
      <c r="I23" s="94"/>
      <c r="J23" s="94"/>
      <c r="K23" s="84"/>
      <c r="L23" s="75"/>
      <c r="M23" s="57"/>
      <c r="N23" s="63"/>
      <c r="O23" s="63"/>
    </row>
    <row r="24" spans="1:15" ht="19.149999999999999" customHeight="1" x14ac:dyDescent="0.2">
      <c r="A24" s="16">
        <f t="shared" si="0"/>
        <v>40682</v>
      </c>
      <c r="B24" s="17">
        <f t="shared" si="1"/>
        <v>40682</v>
      </c>
      <c r="C24" s="32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87">
        <f t="shared" si="4"/>
        <v>0</v>
      </c>
      <c r="E24" s="94"/>
      <c r="F24" s="90"/>
      <c r="G24" s="94"/>
      <c r="H24" s="94"/>
      <c r="I24" s="94"/>
      <c r="J24" s="94"/>
      <c r="K24" s="84"/>
      <c r="L24" s="75"/>
      <c r="M24" s="57"/>
      <c r="N24" s="63"/>
      <c r="O24" s="63"/>
    </row>
    <row r="25" spans="1:15" ht="19.149999999999999" customHeight="1" x14ac:dyDescent="0.2">
      <c r="A25" s="16">
        <f t="shared" si="0"/>
        <v>40683</v>
      </c>
      <c r="B25" s="17">
        <f t="shared" si="1"/>
        <v>40683</v>
      </c>
      <c r="C25" s="32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87">
        <f t="shared" si="4"/>
        <v>0</v>
      </c>
      <c r="E25" s="94"/>
      <c r="F25" s="90"/>
      <c r="G25" s="94"/>
      <c r="H25" s="94"/>
      <c r="I25" s="94"/>
      <c r="J25" s="94"/>
      <c r="K25" s="84"/>
      <c r="L25" s="75"/>
      <c r="M25" s="57"/>
      <c r="N25" s="63"/>
      <c r="O25" s="63"/>
    </row>
    <row r="26" spans="1:15" ht="19.149999999999999" customHeight="1" x14ac:dyDescent="0.2">
      <c r="A26" s="16">
        <f t="shared" si="0"/>
        <v>40684</v>
      </c>
      <c r="B26" s="17">
        <f t="shared" si="1"/>
        <v>40684</v>
      </c>
      <c r="C26" s="32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87">
        <f t="shared" si="4"/>
        <v>0</v>
      </c>
      <c r="E26" s="94"/>
      <c r="F26" s="90"/>
      <c r="G26" s="94"/>
      <c r="H26" s="94"/>
      <c r="I26" s="94"/>
      <c r="J26" s="94"/>
      <c r="K26" s="84"/>
      <c r="L26" s="75"/>
      <c r="M26" s="57"/>
      <c r="N26" s="63"/>
      <c r="O26" s="63"/>
    </row>
    <row r="27" spans="1:15" ht="19.149999999999999" customHeight="1" thickBot="1" x14ac:dyDescent="0.25">
      <c r="A27" s="16">
        <f t="shared" si="0"/>
        <v>40685</v>
      </c>
      <c r="B27" s="17">
        <f t="shared" si="1"/>
        <v>40685</v>
      </c>
      <c r="C27" s="32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>Pent</v>
      </c>
      <c r="D27" s="87">
        <f t="shared" si="4"/>
        <v>0</v>
      </c>
      <c r="E27" s="94"/>
      <c r="F27" s="94"/>
      <c r="G27" s="94"/>
      <c r="H27" s="94"/>
      <c r="I27" s="94"/>
      <c r="J27" s="94"/>
      <c r="K27" s="84"/>
      <c r="L27" s="75"/>
      <c r="M27" s="57"/>
      <c r="N27" s="63"/>
      <c r="O27" s="63"/>
    </row>
    <row r="28" spans="1:15" ht="19.149999999999999" customHeight="1" thickTop="1" thickBot="1" x14ac:dyDescent="0.35">
      <c r="A28" s="16">
        <f t="shared" si="0"/>
        <v>40686</v>
      </c>
      <c r="B28" s="17">
        <f t="shared" si="1"/>
        <v>40686</v>
      </c>
      <c r="C28" s="32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>L.Pent</v>
      </c>
      <c r="D28" s="87">
        <f t="shared" si="4"/>
        <v>0</v>
      </c>
      <c r="E28" s="95"/>
      <c r="F28" s="95"/>
      <c r="G28" s="95"/>
      <c r="H28" s="95"/>
      <c r="I28" s="95"/>
      <c r="J28" s="90"/>
      <c r="K28" s="78">
        <f>SUM(D22:D28)</f>
        <v>0</v>
      </c>
      <c r="L28" s="79">
        <f>(K28-A17)</f>
        <v>-40675</v>
      </c>
      <c r="M28" s="68" t="s">
        <v>63</v>
      </c>
      <c r="N28" s="64"/>
      <c r="O28" s="64"/>
    </row>
    <row r="29" spans="1:15" ht="19.149999999999999" customHeight="1" thickTop="1" x14ac:dyDescent="0.2">
      <c r="A29" s="16">
        <f t="shared" si="0"/>
        <v>40687</v>
      </c>
      <c r="B29" s="17">
        <f t="shared" si="1"/>
        <v>40687</v>
      </c>
      <c r="C29" s="32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87">
        <f t="shared" si="4"/>
        <v>0</v>
      </c>
      <c r="E29" s="95"/>
      <c r="F29" s="95"/>
      <c r="G29" s="95"/>
      <c r="H29" s="95"/>
      <c r="I29" s="95"/>
      <c r="J29" s="90"/>
      <c r="K29" s="85"/>
      <c r="L29" s="86"/>
      <c r="M29" s="69"/>
      <c r="N29" s="64"/>
      <c r="O29" s="64"/>
    </row>
    <row r="30" spans="1:15" ht="19.149999999999999" customHeight="1" x14ac:dyDescent="0.2">
      <c r="A30" s="16">
        <f t="shared" si="0"/>
        <v>40688</v>
      </c>
      <c r="B30" s="17">
        <f t="shared" si="1"/>
        <v>40688</v>
      </c>
      <c r="C30" s="32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87">
        <f t="shared" si="4"/>
        <v>0</v>
      </c>
      <c r="E30" s="90"/>
      <c r="F30" s="90"/>
      <c r="G30" s="90"/>
      <c r="H30" s="90"/>
      <c r="I30" s="90"/>
      <c r="J30" s="90"/>
      <c r="K30" s="85"/>
      <c r="L30" s="86"/>
      <c r="M30" s="69"/>
      <c r="N30" s="64"/>
      <c r="O30" s="64"/>
    </row>
    <row r="31" spans="1:15" ht="19.149999999999999" customHeight="1" x14ac:dyDescent="0.2">
      <c r="A31" s="16">
        <f t="shared" si="0"/>
        <v>40689</v>
      </c>
      <c r="B31" s="17">
        <f t="shared" si="1"/>
        <v>40689</v>
      </c>
      <c r="C31" s="32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87">
        <f t="shared" si="4"/>
        <v>0</v>
      </c>
      <c r="E31" s="90"/>
      <c r="F31" s="90"/>
      <c r="G31" s="90"/>
      <c r="H31" s="90"/>
      <c r="I31" s="90"/>
      <c r="J31" s="90"/>
      <c r="K31" s="85"/>
      <c r="L31" s="86"/>
      <c r="M31" s="69"/>
      <c r="N31" s="64"/>
      <c r="O31" s="64"/>
    </row>
    <row r="32" spans="1:15" ht="19.149999999999999" customHeight="1" x14ac:dyDescent="0.2">
      <c r="A32" s="16">
        <f t="shared" si="0"/>
        <v>40690</v>
      </c>
      <c r="B32" s="17">
        <f t="shared" si="1"/>
        <v>40690</v>
      </c>
      <c r="C32" s="32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87">
        <f t="shared" si="4"/>
        <v>0</v>
      </c>
      <c r="E32" s="90"/>
      <c r="F32" s="90"/>
      <c r="G32" s="90"/>
      <c r="H32" s="90"/>
      <c r="I32" s="90"/>
      <c r="J32" s="90"/>
      <c r="K32" s="85"/>
      <c r="L32" s="86"/>
      <c r="M32" s="69"/>
      <c r="N32" s="64"/>
      <c r="O32" s="64"/>
    </row>
    <row r="33" spans="1:15" ht="19.149999999999999" customHeight="1" x14ac:dyDescent="0.2">
      <c r="A33" s="16">
        <f t="shared" si="0"/>
        <v>40691</v>
      </c>
      <c r="B33" s="17">
        <f t="shared" si="1"/>
        <v>40691</v>
      </c>
      <c r="C33" s="32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87">
        <f t="shared" si="4"/>
        <v>0</v>
      </c>
      <c r="E33" s="90"/>
      <c r="F33" s="90"/>
      <c r="G33" s="90"/>
      <c r="H33" s="90"/>
      <c r="I33" s="90"/>
      <c r="J33" s="90"/>
      <c r="K33" s="85"/>
      <c r="L33" s="86"/>
      <c r="M33" s="69"/>
      <c r="N33" s="64"/>
      <c r="O33" s="64"/>
    </row>
    <row r="34" spans="1:15" ht="19.149999999999999" customHeight="1" thickBot="1" x14ac:dyDescent="0.25">
      <c r="A34" s="16">
        <f t="shared" si="0"/>
        <v>40692</v>
      </c>
      <c r="B34" s="17">
        <f t="shared" si="1"/>
        <v>40692</v>
      </c>
      <c r="C34" s="32"/>
      <c r="D34" s="87">
        <f t="shared" si="4"/>
        <v>0</v>
      </c>
      <c r="E34" s="90"/>
      <c r="F34" s="90"/>
      <c r="G34" s="90"/>
      <c r="H34" s="90"/>
      <c r="I34" s="90"/>
      <c r="J34" s="90"/>
      <c r="K34" s="85"/>
      <c r="L34" s="86"/>
      <c r="M34" s="69"/>
      <c r="N34" s="64"/>
      <c r="O34" s="64"/>
    </row>
    <row r="35" spans="1:15" ht="19.149999999999999" customHeight="1" thickTop="1" thickBot="1" x14ac:dyDescent="0.35">
      <c r="A35" s="16">
        <f t="shared" si="0"/>
        <v>40693</v>
      </c>
      <c r="B35" s="17">
        <f t="shared" si="1"/>
        <v>40693</v>
      </c>
      <c r="C35" s="18"/>
      <c r="D35" s="87">
        <f t="shared" si="4"/>
        <v>0</v>
      </c>
      <c r="E35" s="90"/>
      <c r="F35" s="90"/>
      <c r="G35" s="90"/>
      <c r="H35" s="90"/>
      <c r="I35" s="90"/>
      <c r="J35" s="90"/>
      <c r="K35" s="78">
        <f>SUM(D29:D35)</f>
        <v>0</v>
      </c>
      <c r="L35" s="79">
        <f>(K35-A24)</f>
        <v>-40682</v>
      </c>
      <c r="M35" s="68" t="s">
        <v>63</v>
      </c>
      <c r="N35" s="64"/>
      <c r="O35" s="64"/>
    </row>
    <row r="36" spans="1:15" ht="15" thickTop="1" x14ac:dyDescent="0.2">
      <c r="A36" s="13"/>
      <c r="B36" s="14"/>
      <c r="C36" s="14"/>
      <c r="D36" s="13"/>
      <c r="E36" s="96"/>
      <c r="F36" s="96"/>
      <c r="G36" s="96"/>
      <c r="H36" s="96"/>
      <c r="I36" s="96"/>
      <c r="J36" s="96"/>
      <c r="K36" s="13"/>
      <c r="L36" s="13"/>
      <c r="M36" s="65"/>
      <c r="N36" s="65"/>
      <c r="O36" s="65"/>
    </row>
    <row r="37" spans="1:15" x14ac:dyDescent="0.2">
      <c r="A37" s="13"/>
      <c r="B37" s="13"/>
      <c r="C37" s="13"/>
      <c r="D37" s="13"/>
      <c r="E37" s="96"/>
      <c r="F37" s="96"/>
      <c r="G37" s="96"/>
      <c r="H37" s="96"/>
      <c r="I37" s="96"/>
      <c r="J37" s="96"/>
      <c r="K37" s="13"/>
      <c r="L37" s="13"/>
      <c r="M37" s="65"/>
      <c r="N37" s="65"/>
      <c r="O37" s="65"/>
    </row>
    <row r="38" spans="1:15" x14ac:dyDescent="0.2">
      <c r="A38" s="13"/>
      <c r="B38" s="13"/>
      <c r="C38" s="13"/>
      <c r="D38" s="13"/>
      <c r="E38" s="96"/>
      <c r="F38" s="96"/>
      <c r="G38" s="96"/>
      <c r="H38" s="96"/>
      <c r="I38" s="96"/>
      <c r="J38" s="96"/>
      <c r="K38" s="13"/>
      <c r="L38" s="13"/>
      <c r="M38" s="65"/>
      <c r="N38" s="65"/>
      <c r="O38" s="65"/>
    </row>
    <row r="39" spans="1:15" x14ac:dyDescent="0.2">
      <c r="A39" s="13"/>
      <c r="B39" s="13"/>
      <c r="C39" s="13"/>
      <c r="D39" s="13"/>
      <c r="E39" s="96"/>
      <c r="F39" s="96"/>
      <c r="G39" s="96"/>
      <c r="H39" s="96"/>
      <c r="I39" s="96"/>
      <c r="J39" s="96"/>
      <c r="K39" s="13"/>
      <c r="L39" s="13"/>
      <c r="M39" s="65"/>
      <c r="N39" s="65"/>
      <c r="O39" s="65"/>
    </row>
    <row r="40" spans="1:15" x14ac:dyDescent="0.2">
      <c r="A40" s="13"/>
      <c r="B40" s="13"/>
      <c r="C40" s="13"/>
      <c r="D40" s="13"/>
      <c r="E40" s="96"/>
      <c r="F40" s="96"/>
      <c r="G40" s="96"/>
      <c r="H40" s="96"/>
      <c r="I40" s="96"/>
      <c r="J40" s="96"/>
      <c r="K40" s="13"/>
      <c r="L40" s="13"/>
      <c r="M40" s="65"/>
      <c r="N40" s="65"/>
      <c r="O40" s="65"/>
    </row>
    <row r="41" spans="1:15" x14ac:dyDescent="0.2">
      <c r="A41" s="13"/>
      <c r="B41" s="13"/>
      <c r="C41" s="13"/>
      <c r="D41" s="13"/>
      <c r="E41" s="96"/>
      <c r="F41" s="96"/>
      <c r="G41" s="96"/>
      <c r="H41" s="96"/>
      <c r="I41" s="96"/>
      <c r="J41" s="96"/>
      <c r="K41" s="13"/>
      <c r="L41" s="13"/>
      <c r="M41" s="65"/>
      <c r="N41" s="65"/>
      <c r="O41" s="65"/>
    </row>
    <row r="42" spans="1:15" x14ac:dyDescent="0.2">
      <c r="A42" s="13"/>
      <c r="B42" s="13"/>
      <c r="C42" s="13"/>
      <c r="D42" s="13"/>
      <c r="E42" s="96"/>
      <c r="F42" s="96"/>
      <c r="G42" s="96"/>
      <c r="H42" s="96"/>
      <c r="I42" s="96"/>
      <c r="J42" s="96"/>
      <c r="K42" s="13"/>
      <c r="L42" s="13"/>
      <c r="M42" s="65"/>
      <c r="N42" s="65"/>
      <c r="O42" s="65"/>
    </row>
    <row r="43" spans="1:15" x14ac:dyDescent="0.2">
      <c r="A43" s="13"/>
      <c r="B43" s="13"/>
      <c r="C43" s="13"/>
      <c r="D43" s="13"/>
      <c r="E43" s="96"/>
      <c r="F43" s="96"/>
      <c r="G43" s="96"/>
      <c r="H43" s="96"/>
      <c r="I43" s="96"/>
      <c r="J43" s="96"/>
      <c r="K43" s="13"/>
      <c r="L43" s="13"/>
      <c r="M43" s="65"/>
      <c r="N43" s="65"/>
      <c r="O43" s="65"/>
    </row>
    <row r="44" spans="1:15" x14ac:dyDescent="0.2">
      <c r="A44" s="13"/>
      <c r="B44" s="13"/>
      <c r="C44" s="13"/>
      <c r="D44" s="13"/>
      <c r="E44" s="96"/>
      <c r="F44" s="96"/>
      <c r="G44" s="96"/>
      <c r="H44" s="96"/>
      <c r="I44" s="96"/>
      <c r="J44" s="96"/>
      <c r="K44" s="13"/>
      <c r="L44" s="13"/>
      <c r="M44" s="65"/>
      <c r="N44" s="65"/>
      <c r="O44" s="65"/>
    </row>
    <row r="45" spans="1:15" x14ac:dyDescent="0.2">
      <c r="A45" s="13"/>
      <c r="B45" s="13"/>
      <c r="C45" s="13"/>
      <c r="D45" s="13"/>
      <c r="E45" s="96"/>
      <c r="F45" s="96"/>
      <c r="G45" s="96"/>
      <c r="H45" s="96"/>
      <c r="I45" s="96"/>
      <c r="J45" s="96"/>
      <c r="K45" s="13"/>
      <c r="L45" s="13"/>
      <c r="M45" s="65"/>
      <c r="N45" s="65"/>
      <c r="O45" s="65"/>
    </row>
    <row r="46" spans="1:15" x14ac:dyDescent="0.2">
      <c r="A46" s="13"/>
      <c r="B46" s="13"/>
      <c r="C46" s="13"/>
      <c r="D46" s="13"/>
      <c r="E46" s="96"/>
      <c r="F46" s="96"/>
      <c r="G46" s="96"/>
      <c r="H46" s="96"/>
      <c r="I46" s="96"/>
      <c r="J46" s="96"/>
      <c r="K46" s="13"/>
      <c r="L46" s="13"/>
      <c r="M46" s="65"/>
      <c r="N46" s="65"/>
      <c r="O46" s="65"/>
    </row>
    <row r="47" spans="1:15" x14ac:dyDescent="0.2">
      <c r="A47" s="13"/>
      <c r="B47" s="13"/>
      <c r="C47" s="13"/>
      <c r="D47" s="13"/>
      <c r="E47" s="96"/>
      <c r="F47" s="96"/>
      <c r="G47" s="96"/>
      <c r="H47" s="96"/>
      <c r="I47" s="96"/>
      <c r="J47" s="96"/>
      <c r="K47" s="13"/>
      <c r="L47" s="13"/>
      <c r="M47" s="65"/>
      <c r="N47" s="65"/>
      <c r="O47" s="65"/>
    </row>
    <row r="48" spans="1:15" x14ac:dyDescent="0.2">
      <c r="A48" s="13"/>
      <c r="B48" s="13"/>
      <c r="C48" s="13"/>
      <c r="D48" s="13"/>
      <c r="E48" s="96"/>
      <c r="F48" s="96"/>
      <c r="G48" s="96"/>
      <c r="H48" s="96"/>
      <c r="I48" s="96"/>
      <c r="J48" s="96"/>
      <c r="K48" s="13"/>
      <c r="L48" s="13"/>
      <c r="M48" s="65"/>
      <c r="N48" s="65"/>
      <c r="O48" s="65"/>
    </row>
    <row r="49" spans="1:15" x14ac:dyDescent="0.2">
      <c r="A49" s="13"/>
      <c r="B49" s="13"/>
      <c r="C49" s="13"/>
      <c r="D49" s="13"/>
      <c r="E49" s="96"/>
      <c r="F49" s="96"/>
      <c r="G49" s="96"/>
      <c r="H49" s="96"/>
      <c r="I49" s="96"/>
      <c r="J49" s="96"/>
      <c r="K49" s="13"/>
      <c r="L49" s="13"/>
      <c r="M49" s="65"/>
      <c r="N49" s="65"/>
      <c r="O49" s="65"/>
    </row>
    <row r="50" spans="1:15" x14ac:dyDescent="0.2">
      <c r="A50" s="13"/>
      <c r="B50" s="13"/>
      <c r="C50" s="13"/>
      <c r="D50" s="13"/>
      <c r="E50" s="96"/>
      <c r="F50" s="96"/>
      <c r="G50" s="96"/>
      <c r="H50" s="96"/>
      <c r="I50" s="96"/>
      <c r="J50" s="96"/>
      <c r="K50" s="13"/>
      <c r="L50" s="13"/>
      <c r="M50" s="65"/>
      <c r="N50" s="65"/>
      <c r="O50" s="65"/>
    </row>
    <row r="51" spans="1:15" x14ac:dyDescent="0.2">
      <c r="A51" s="13"/>
      <c r="B51" s="13"/>
      <c r="C51" s="13"/>
      <c r="D51" s="13"/>
      <c r="E51" s="96"/>
      <c r="F51" s="96"/>
      <c r="G51" s="96"/>
      <c r="H51" s="96"/>
      <c r="I51" s="96"/>
      <c r="J51" s="96"/>
      <c r="K51" s="13"/>
      <c r="L51" s="13"/>
      <c r="M51" s="65"/>
      <c r="N51" s="65"/>
      <c r="O51" s="65"/>
    </row>
    <row r="52" spans="1:15" x14ac:dyDescent="0.2">
      <c r="A52" s="13"/>
      <c r="B52" s="13"/>
      <c r="C52" s="13"/>
      <c r="D52" s="13"/>
      <c r="E52" s="96"/>
      <c r="F52" s="96"/>
      <c r="G52" s="96"/>
      <c r="H52" s="96"/>
      <c r="I52" s="96"/>
      <c r="J52" s="96"/>
      <c r="K52" s="13"/>
      <c r="L52" s="13"/>
      <c r="M52" s="65"/>
      <c r="N52" s="65"/>
      <c r="O52" s="65"/>
    </row>
    <row r="53" spans="1:15" x14ac:dyDescent="0.2">
      <c r="A53" s="13"/>
      <c r="B53" s="13"/>
      <c r="C53" s="13"/>
      <c r="D53" s="13"/>
      <c r="E53" s="96"/>
      <c r="F53" s="96"/>
      <c r="G53" s="96"/>
      <c r="H53" s="96"/>
      <c r="I53" s="96"/>
      <c r="J53" s="96"/>
      <c r="K53" s="13"/>
      <c r="L53" s="13"/>
      <c r="M53" s="65"/>
      <c r="N53" s="65"/>
      <c r="O53" s="65"/>
    </row>
    <row r="54" spans="1:15" x14ac:dyDescent="0.2">
      <c r="A54" s="13"/>
      <c r="B54" s="13"/>
      <c r="C54" s="13"/>
      <c r="D54" s="13"/>
      <c r="E54" s="96"/>
      <c r="F54" s="96"/>
      <c r="G54" s="96"/>
      <c r="H54" s="96"/>
      <c r="I54" s="96"/>
      <c r="J54" s="96"/>
      <c r="K54" s="13"/>
      <c r="L54" s="13"/>
      <c r="M54" s="65"/>
      <c r="N54" s="65"/>
      <c r="O54" s="65"/>
    </row>
    <row r="55" spans="1:15" x14ac:dyDescent="0.2">
      <c r="A55" s="13"/>
      <c r="B55" s="13"/>
      <c r="C55" s="13"/>
      <c r="D55" s="13"/>
      <c r="E55" s="96"/>
      <c r="F55" s="96"/>
      <c r="G55" s="96"/>
      <c r="H55" s="96"/>
      <c r="I55" s="96"/>
      <c r="J55" s="96"/>
      <c r="K55" s="13"/>
      <c r="L55" s="13"/>
      <c r="M55" s="65"/>
      <c r="N55" s="65"/>
      <c r="O55" s="65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5">
    <cfRule type="expression" dxfId="60" priority="31" stopIfTrue="1">
      <formula>COUNTIF(Férié,$B5)&gt;0</formula>
    </cfRule>
    <cfRule type="expression" dxfId="59" priority="32" stopIfTrue="1">
      <formula>WEEKDAY($B5,2)&gt;5</formula>
    </cfRule>
  </conditionalFormatting>
  <conditionalFormatting sqref="C5:C35">
    <cfRule type="expression" dxfId="58" priority="33" stopIfTrue="1">
      <formula>COUNTIF(Férié,$B5)&gt;0</formula>
    </cfRule>
  </conditionalFormatting>
  <conditionalFormatting sqref="E28:I29">
    <cfRule type="expression" dxfId="57" priority="34" stopIfTrue="1">
      <formula>"$H$7&gt;"""""</formula>
    </cfRule>
  </conditionalFormatting>
  <conditionalFormatting sqref="L14">
    <cfRule type="cellIs" dxfId="56" priority="23" operator="greaterThan">
      <formula>0</formula>
    </cfRule>
    <cfRule type="cellIs" dxfId="55" priority="24" operator="lessThan">
      <formula>0</formula>
    </cfRule>
    <cfRule type="cellIs" dxfId="54" priority="25" operator="greaterThan">
      <formula>0</formula>
    </cfRule>
    <cfRule type="cellIs" dxfId="53" priority="26" operator="greaterThan">
      <formula>0</formula>
    </cfRule>
    <cfRule type="containsErrors" dxfId="52" priority="22" stopIfTrue="1">
      <formula>ISERROR(L14)</formula>
    </cfRule>
  </conditionalFormatting>
  <conditionalFormatting sqref="D1:D1048576">
    <cfRule type="cellIs" dxfId="51" priority="21" stopIfTrue="1" operator="equal">
      <formula>0</formula>
    </cfRule>
  </conditionalFormatting>
  <conditionalFormatting sqref="L21">
    <cfRule type="containsErrors" dxfId="50" priority="16" stopIfTrue="1">
      <formula>ISERROR(L21)</formula>
    </cfRule>
    <cfRule type="cellIs" dxfId="49" priority="17" operator="greaterThan">
      <formula>0</formula>
    </cfRule>
    <cfRule type="cellIs" dxfId="48" priority="18" operator="lessThan">
      <formula>0</formula>
    </cfRule>
    <cfRule type="cellIs" dxfId="47" priority="19" operator="greaterThan">
      <formula>0</formula>
    </cfRule>
    <cfRule type="cellIs" dxfId="46" priority="20" operator="greaterThan">
      <formula>0</formula>
    </cfRule>
  </conditionalFormatting>
  <conditionalFormatting sqref="L28">
    <cfRule type="containsErrors" dxfId="45" priority="11" stopIfTrue="1">
      <formula>ISERROR(L28)</formula>
    </cfRule>
    <cfRule type="cellIs" dxfId="44" priority="12" operator="greaterThan">
      <formula>0</formula>
    </cfRule>
    <cfRule type="cellIs" dxfId="43" priority="13" operator="lessThan">
      <formula>0</formula>
    </cfRule>
    <cfRule type="cellIs" dxfId="42" priority="14" operator="greaterThan">
      <formula>0</formula>
    </cfRule>
    <cfRule type="cellIs" dxfId="41" priority="15" operator="greaterThan">
      <formula>0</formula>
    </cfRule>
  </conditionalFormatting>
  <conditionalFormatting sqref="L35">
    <cfRule type="containsErrors" dxfId="40" priority="6" stopIfTrue="1">
      <formula>ISERROR(L35)</formula>
    </cfRule>
    <cfRule type="cellIs" dxfId="39" priority="7" operator="greaterThan">
      <formula>0</formula>
    </cfRule>
    <cfRule type="cellIs" dxfId="38" priority="8" operator="lessThan">
      <formula>0</formula>
    </cfRule>
    <cfRule type="cellIs" dxfId="37" priority="9" operator="greaterThan">
      <formula>0</formula>
    </cfRule>
    <cfRule type="cellIs" dxfId="36" priority="10" operator="greaterThan">
      <formula>0</formula>
    </cfRule>
  </conditionalFormatting>
  <conditionalFormatting sqref="K1:L1048576">
    <cfRule type="cellIs" dxfId="35" priority="5" stopIfTrue="1" operator="equal">
      <formula>0</formula>
    </cfRule>
  </conditionalFormatting>
  <conditionalFormatting sqref="L1:L1048576">
    <cfRule type="cellIs" dxfId="5" priority="4" stopIfTrue="1" operator="equal">
      <formula>0</formula>
    </cfRule>
    <cfRule type="cellIs" dxfId="6" priority="3" stopIfTrue="1" operator="lessThanOrEqual">
      <formula>0</formula>
    </cfRule>
    <cfRule type="cellIs" dxfId="4" priority="2" stopIfTrue="1" operator="lessThanOrEqual">
      <formula>0</formula>
    </cfRule>
  </conditionalFormatting>
  <conditionalFormatting sqref="D8:D35">
    <cfRule type="cellIs" dxfId="1" priority="1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D1:J1048576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54"/>
  <sheetViews>
    <sheetView showGridLines="0" showRowColHeaders="0" topLeftCell="A2" workbookViewId="0">
      <selection activeCell="K109" sqref="K109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DATE(Année,6,1)</f>
        <v>40694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4" si="0">B5</f>
        <v>40694</v>
      </c>
      <c r="B5" s="17">
        <f>Mai!B35+1</f>
        <v>40694</v>
      </c>
      <c r="C5" s="32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40695</v>
      </c>
      <c r="B6" s="17">
        <f t="shared" ref="B6:B34" si="1">SUM(B5+1)</f>
        <v>40695</v>
      </c>
      <c r="C6" s="32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40696</v>
      </c>
      <c r="B7" s="17">
        <f t="shared" si="1"/>
        <v>40696</v>
      </c>
      <c r="C7" s="32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40697</v>
      </c>
      <c r="B8" s="17">
        <f t="shared" si="1"/>
        <v>40697</v>
      </c>
      <c r="C8" s="32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40698</v>
      </c>
      <c r="B9" s="17">
        <f t="shared" si="1"/>
        <v>40698</v>
      </c>
      <c r="C9" s="32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40699</v>
      </c>
      <c r="B10" s="17">
        <f t="shared" si="1"/>
        <v>40699</v>
      </c>
      <c r="C10" s="32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40700</v>
      </c>
      <c r="B11" s="17">
        <f t="shared" si="1"/>
        <v>40700</v>
      </c>
      <c r="C11" s="32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40701</v>
      </c>
      <c r="B12" s="17">
        <f t="shared" si="1"/>
        <v>40701</v>
      </c>
      <c r="C12" s="32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40702</v>
      </c>
      <c r="B13" s="17">
        <f t="shared" si="1"/>
        <v>40702</v>
      </c>
      <c r="C13" s="32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40703</v>
      </c>
      <c r="B14" s="17">
        <f t="shared" si="1"/>
        <v>40703</v>
      </c>
      <c r="C14" s="32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40704</v>
      </c>
      <c r="B15" s="17">
        <f t="shared" si="1"/>
        <v>40704</v>
      </c>
      <c r="C15" s="32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40705</v>
      </c>
      <c r="B16" s="17">
        <f t="shared" si="1"/>
        <v>40705</v>
      </c>
      <c r="C16" s="32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40706</v>
      </c>
      <c r="B17" s="17">
        <f t="shared" si="1"/>
        <v>40706</v>
      </c>
      <c r="C17" s="32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40707</v>
      </c>
      <c r="B18" s="17">
        <f t="shared" si="1"/>
        <v>40707</v>
      </c>
      <c r="C18" s="32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40708</v>
      </c>
      <c r="B19" s="17">
        <f t="shared" si="1"/>
        <v>40708</v>
      </c>
      <c r="C19" s="32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40709</v>
      </c>
      <c r="B20" s="17">
        <f t="shared" si="1"/>
        <v>40709</v>
      </c>
      <c r="C20" s="32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40710</v>
      </c>
      <c r="B21" s="17">
        <f t="shared" si="1"/>
        <v>40710</v>
      </c>
      <c r="C21" s="32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40711</v>
      </c>
      <c r="B22" s="17">
        <f t="shared" si="1"/>
        <v>40711</v>
      </c>
      <c r="C22" s="32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40712</v>
      </c>
      <c r="B23" s="17">
        <f t="shared" si="1"/>
        <v>40712</v>
      </c>
      <c r="C23" s="32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40713</v>
      </c>
      <c r="B24" s="17">
        <f t="shared" si="1"/>
        <v>40713</v>
      </c>
      <c r="C24" s="32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40714</v>
      </c>
      <c r="B25" s="17">
        <f t="shared" si="1"/>
        <v>40714</v>
      </c>
      <c r="C25" s="32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40715</v>
      </c>
      <c r="B26" s="17">
        <f t="shared" si="1"/>
        <v>40715</v>
      </c>
      <c r="C26" s="32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40716</v>
      </c>
      <c r="B27" s="17">
        <f t="shared" si="1"/>
        <v>40716</v>
      </c>
      <c r="C27" s="32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40717</v>
      </c>
      <c r="B28" s="17">
        <f t="shared" si="1"/>
        <v>40717</v>
      </c>
      <c r="C28" s="32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40718</v>
      </c>
      <c r="B29" s="17">
        <f t="shared" si="1"/>
        <v>40718</v>
      </c>
      <c r="C29" s="32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40719</v>
      </c>
      <c r="B30" s="17">
        <f t="shared" si="1"/>
        <v>40719</v>
      </c>
      <c r="C30" s="32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40720</v>
      </c>
      <c r="B31" s="17">
        <f t="shared" si="1"/>
        <v>40720</v>
      </c>
      <c r="C31" s="32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40721</v>
      </c>
      <c r="B32" s="17">
        <f t="shared" si="1"/>
        <v>40721</v>
      </c>
      <c r="C32" s="32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>
        <f t="shared" si="0"/>
        <v>40722</v>
      </c>
      <c r="B33" s="17">
        <f t="shared" si="1"/>
        <v>40722</v>
      </c>
      <c r="C33" s="32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6">
        <f t="shared" si="0"/>
        <v>40723</v>
      </c>
      <c r="B34" s="17">
        <f t="shared" si="1"/>
        <v>40723</v>
      </c>
      <c r="C34" s="3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">
      <c r="A35" s="13"/>
      <c r="B35" s="14"/>
      <c r="C35" s="14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</sheetData>
  <mergeCells count="3">
    <mergeCell ref="D2:E2"/>
    <mergeCell ref="G2:H2"/>
    <mergeCell ref="A2:B2"/>
  </mergeCells>
  <phoneticPr fontId="0" type="noConversion"/>
  <conditionalFormatting sqref="A5:B34">
    <cfRule type="expression" dxfId="172" priority="1" stopIfTrue="1">
      <formula>COUNTIF(Férié,$B5)&gt;0</formula>
    </cfRule>
    <cfRule type="expression" dxfId="171" priority="2" stopIfTrue="1">
      <formula>WEEKDAY($B5,2)&gt;5</formula>
    </cfRule>
  </conditionalFormatting>
  <conditionalFormatting sqref="C5:C34">
    <cfRule type="expression" dxfId="170" priority="3" stopIfTrue="1">
      <formula>COUNTIF(Férié,$B5)&gt;0</formula>
    </cfRule>
  </conditionalFormatting>
  <conditionalFormatting sqref="E28:I29">
    <cfRule type="expression" dxfId="169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55"/>
  <sheetViews>
    <sheetView showGridLines="0" showRowColHeaders="0" topLeftCell="A2" workbookViewId="0">
      <selection activeCell="N96" sqref="N96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DATE(Année,7,1)</f>
        <v>40724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5" si="0">B5</f>
        <v>40724</v>
      </c>
      <c r="B5" s="17">
        <f>Juin!B34+1</f>
        <v>40724</v>
      </c>
      <c r="C5" s="32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40725</v>
      </c>
      <c r="B6" s="17">
        <f t="shared" ref="B6:B35" si="1">SUM(B5+1)</f>
        <v>40725</v>
      </c>
      <c r="C6" s="32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40726</v>
      </c>
      <c r="B7" s="17">
        <f t="shared" si="1"/>
        <v>40726</v>
      </c>
      <c r="C7" s="32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40727</v>
      </c>
      <c r="B8" s="17">
        <f t="shared" si="1"/>
        <v>40727</v>
      </c>
      <c r="C8" s="32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40728</v>
      </c>
      <c r="B9" s="17">
        <f t="shared" si="1"/>
        <v>40728</v>
      </c>
      <c r="C9" s="32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40729</v>
      </c>
      <c r="B10" s="17">
        <f t="shared" si="1"/>
        <v>40729</v>
      </c>
      <c r="C10" s="32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40730</v>
      </c>
      <c r="B11" s="17">
        <f t="shared" si="1"/>
        <v>40730</v>
      </c>
      <c r="C11" s="32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40731</v>
      </c>
      <c r="B12" s="17">
        <f t="shared" si="1"/>
        <v>40731</v>
      </c>
      <c r="C12" s="32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40732</v>
      </c>
      <c r="B13" s="17">
        <f t="shared" si="1"/>
        <v>40732</v>
      </c>
      <c r="C13" s="32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40733</v>
      </c>
      <c r="B14" s="17">
        <f t="shared" si="1"/>
        <v>40733</v>
      </c>
      <c r="C14" s="32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40734</v>
      </c>
      <c r="B15" s="17">
        <f t="shared" si="1"/>
        <v>40734</v>
      </c>
      <c r="C15" s="32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40735</v>
      </c>
      <c r="B16" s="17">
        <f t="shared" si="1"/>
        <v>40735</v>
      </c>
      <c r="C16" s="32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40736</v>
      </c>
      <c r="B17" s="17">
        <f t="shared" si="1"/>
        <v>40736</v>
      </c>
      <c r="C17" s="32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40737</v>
      </c>
      <c r="B18" s="17">
        <f t="shared" si="1"/>
        <v>40737</v>
      </c>
      <c r="C18" s="32" t="str">
        <f>VLOOKUP(B18,Trois,2,FALSE)</f>
        <v>F.Nat</v>
      </c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40738</v>
      </c>
      <c r="B19" s="17">
        <f t="shared" si="1"/>
        <v>40738</v>
      </c>
      <c r="C19" s="32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40739</v>
      </c>
      <c r="B20" s="17">
        <f t="shared" si="1"/>
        <v>40739</v>
      </c>
      <c r="C20" s="32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40740</v>
      </c>
      <c r="B21" s="17">
        <f t="shared" si="1"/>
        <v>40740</v>
      </c>
      <c r="C21" s="32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40741</v>
      </c>
      <c r="B22" s="17">
        <f t="shared" si="1"/>
        <v>40741</v>
      </c>
      <c r="C22" s="32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40742</v>
      </c>
      <c r="B23" s="17">
        <f t="shared" si="1"/>
        <v>40742</v>
      </c>
      <c r="C23" s="32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40743</v>
      </c>
      <c r="B24" s="17">
        <f t="shared" si="1"/>
        <v>40743</v>
      </c>
      <c r="C24" s="32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40744</v>
      </c>
      <c r="B25" s="17">
        <f t="shared" si="1"/>
        <v>40744</v>
      </c>
      <c r="C25" s="32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40745</v>
      </c>
      <c r="B26" s="17">
        <f t="shared" si="1"/>
        <v>40745</v>
      </c>
      <c r="C26" s="32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40746</v>
      </c>
      <c r="B27" s="17">
        <f t="shared" si="1"/>
        <v>40746</v>
      </c>
      <c r="C27" s="32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40747</v>
      </c>
      <c r="B28" s="17">
        <f t="shared" si="1"/>
        <v>40747</v>
      </c>
      <c r="C28" s="32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40748</v>
      </c>
      <c r="B29" s="17">
        <f t="shared" si="1"/>
        <v>40748</v>
      </c>
      <c r="C29" s="32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40749</v>
      </c>
      <c r="B30" s="17">
        <f t="shared" si="1"/>
        <v>40749</v>
      </c>
      <c r="C30" s="32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40750</v>
      </c>
      <c r="B31" s="17">
        <f t="shared" si="1"/>
        <v>40750</v>
      </c>
      <c r="C31" s="32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40751</v>
      </c>
      <c r="B32" s="17">
        <f t="shared" si="1"/>
        <v>40751</v>
      </c>
      <c r="C32" s="32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>
        <f t="shared" si="0"/>
        <v>40752</v>
      </c>
      <c r="B33" s="17">
        <f t="shared" si="1"/>
        <v>40752</v>
      </c>
      <c r="C33" s="32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6">
        <f t="shared" si="0"/>
        <v>40753</v>
      </c>
      <c r="B34" s="17">
        <f t="shared" si="1"/>
        <v>40753</v>
      </c>
      <c r="C34" s="3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9.149999999999999" customHeight="1" x14ac:dyDescent="0.2">
      <c r="A35" s="16">
        <f t="shared" si="0"/>
        <v>40754</v>
      </c>
      <c r="B35" s="17">
        <f t="shared" si="1"/>
        <v>40754</v>
      </c>
      <c r="C35" s="1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">
      <c r="A36" s="13"/>
      <c r="B36" s="14"/>
      <c r="C36" s="14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</sheetData>
  <mergeCells count="3">
    <mergeCell ref="D2:E2"/>
    <mergeCell ref="G2:H2"/>
    <mergeCell ref="A2:B2"/>
  </mergeCells>
  <phoneticPr fontId="0" type="noConversion"/>
  <conditionalFormatting sqref="A5:B35">
    <cfRule type="expression" dxfId="168" priority="1" stopIfTrue="1">
      <formula>COUNTIF(Férié,$B5)&gt;0</formula>
    </cfRule>
    <cfRule type="expression" dxfId="167" priority="2" stopIfTrue="1">
      <formula>WEEKDAY($B5,2)&gt;5</formula>
    </cfRule>
  </conditionalFormatting>
  <conditionalFormatting sqref="C5:C35">
    <cfRule type="expression" dxfId="166" priority="3" stopIfTrue="1">
      <formula>COUNTIF(Férié,$B5)&gt;0</formula>
    </cfRule>
  </conditionalFormatting>
  <conditionalFormatting sqref="E28:I29">
    <cfRule type="expression" dxfId="165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55"/>
  <sheetViews>
    <sheetView showGridLines="0" showRowColHeaders="0" topLeftCell="A2" workbookViewId="0">
      <selection activeCell="A88" sqref="A88:I95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DATE(Année,8,1)</f>
        <v>40755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5" si="0">B5</f>
        <v>40755</v>
      </c>
      <c r="B5" s="17">
        <f>Juillet!B35+1</f>
        <v>40755</v>
      </c>
      <c r="C5" s="32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40756</v>
      </c>
      <c r="B6" s="17">
        <f t="shared" ref="B6:B35" si="1">SUM(B5+1)</f>
        <v>40756</v>
      </c>
      <c r="C6" s="32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40757</v>
      </c>
      <c r="B7" s="17">
        <f t="shared" si="1"/>
        <v>40757</v>
      </c>
      <c r="C7" s="32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40758</v>
      </c>
      <c r="B8" s="17">
        <f t="shared" si="1"/>
        <v>40758</v>
      </c>
      <c r="C8" s="32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40759</v>
      </c>
      <c r="B9" s="17">
        <f t="shared" si="1"/>
        <v>40759</v>
      </c>
      <c r="C9" s="32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40760</v>
      </c>
      <c r="B10" s="17">
        <f t="shared" si="1"/>
        <v>40760</v>
      </c>
      <c r="C10" s="32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40761</v>
      </c>
      <c r="B11" s="17">
        <f t="shared" si="1"/>
        <v>40761</v>
      </c>
      <c r="C11" s="32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40762</v>
      </c>
      <c r="B12" s="17">
        <f t="shared" si="1"/>
        <v>40762</v>
      </c>
      <c r="C12" s="32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40763</v>
      </c>
      <c r="B13" s="17">
        <f t="shared" si="1"/>
        <v>40763</v>
      </c>
      <c r="C13" s="32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40764</v>
      </c>
      <c r="B14" s="17">
        <f t="shared" si="1"/>
        <v>40764</v>
      </c>
      <c r="C14" s="32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40765</v>
      </c>
      <c r="B15" s="17">
        <f t="shared" si="1"/>
        <v>40765</v>
      </c>
      <c r="C15" s="32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40766</v>
      </c>
      <c r="B16" s="17">
        <f t="shared" si="1"/>
        <v>40766</v>
      </c>
      <c r="C16" s="32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40767</v>
      </c>
      <c r="B17" s="17">
        <f t="shared" si="1"/>
        <v>40767</v>
      </c>
      <c r="C17" s="32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40768</v>
      </c>
      <c r="B18" s="17">
        <f t="shared" si="1"/>
        <v>40768</v>
      </c>
      <c r="C18" s="32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40769</v>
      </c>
      <c r="B19" s="17">
        <f t="shared" si="1"/>
        <v>40769</v>
      </c>
      <c r="C19" s="32" t="str">
        <f>VLOOKUP(B19,Trois,2,FALSE)</f>
        <v>Asso</v>
      </c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40770</v>
      </c>
      <c r="B20" s="17">
        <f t="shared" si="1"/>
        <v>40770</v>
      </c>
      <c r="C20" s="32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40771</v>
      </c>
      <c r="B21" s="17">
        <f t="shared" si="1"/>
        <v>40771</v>
      </c>
      <c r="C21" s="32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40772</v>
      </c>
      <c r="B22" s="17">
        <f t="shared" si="1"/>
        <v>40772</v>
      </c>
      <c r="C22" s="32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40773</v>
      </c>
      <c r="B23" s="17">
        <f t="shared" si="1"/>
        <v>40773</v>
      </c>
      <c r="C23" s="32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40774</v>
      </c>
      <c r="B24" s="17">
        <f t="shared" si="1"/>
        <v>40774</v>
      </c>
      <c r="C24" s="32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40775</v>
      </c>
      <c r="B25" s="17">
        <f t="shared" si="1"/>
        <v>40775</v>
      </c>
      <c r="C25" s="32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40776</v>
      </c>
      <c r="B26" s="17">
        <f t="shared" si="1"/>
        <v>40776</v>
      </c>
      <c r="C26" s="32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40777</v>
      </c>
      <c r="B27" s="17">
        <f t="shared" si="1"/>
        <v>40777</v>
      </c>
      <c r="C27" s="32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40778</v>
      </c>
      <c r="B28" s="17">
        <f t="shared" si="1"/>
        <v>40778</v>
      </c>
      <c r="C28" s="32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40779</v>
      </c>
      <c r="B29" s="17">
        <f t="shared" si="1"/>
        <v>40779</v>
      </c>
      <c r="C29" s="32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40780</v>
      </c>
      <c r="B30" s="17">
        <f t="shared" si="1"/>
        <v>40780</v>
      </c>
      <c r="C30" s="32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40781</v>
      </c>
      <c r="B31" s="17">
        <f t="shared" si="1"/>
        <v>40781</v>
      </c>
      <c r="C31" s="32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40782</v>
      </c>
      <c r="B32" s="17">
        <f t="shared" si="1"/>
        <v>40782</v>
      </c>
      <c r="C32" s="32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>
        <f t="shared" si="0"/>
        <v>40783</v>
      </c>
      <c r="B33" s="17">
        <f t="shared" si="1"/>
        <v>40783</v>
      </c>
      <c r="C33" s="32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6">
        <f t="shared" si="0"/>
        <v>40784</v>
      </c>
      <c r="B34" s="17">
        <f t="shared" si="1"/>
        <v>40784</v>
      </c>
      <c r="C34" s="3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9.149999999999999" customHeight="1" x14ac:dyDescent="0.2">
      <c r="A35" s="16">
        <f t="shared" si="0"/>
        <v>40785</v>
      </c>
      <c r="B35" s="17">
        <f t="shared" si="1"/>
        <v>40785</v>
      </c>
      <c r="C35" s="1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">
      <c r="A36" s="13"/>
      <c r="B36" s="14"/>
      <c r="C36" s="14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</sheetData>
  <mergeCells count="3">
    <mergeCell ref="D2:E2"/>
    <mergeCell ref="G2:H2"/>
    <mergeCell ref="A2:B2"/>
  </mergeCells>
  <phoneticPr fontId="0" type="noConversion"/>
  <conditionalFormatting sqref="A5:B35">
    <cfRule type="expression" dxfId="164" priority="1" stopIfTrue="1">
      <formula>COUNTIF(Férié,$B5)&gt;0</formula>
    </cfRule>
    <cfRule type="expression" dxfId="163" priority="2" stopIfTrue="1">
      <formula>WEEKDAY($B5,2)&gt;5</formula>
    </cfRule>
  </conditionalFormatting>
  <conditionalFormatting sqref="C5:C35">
    <cfRule type="expression" dxfId="162" priority="3" stopIfTrue="1">
      <formula>COUNTIF(Férié,$B5)&gt;0</formula>
    </cfRule>
  </conditionalFormatting>
  <conditionalFormatting sqref="E28:I29">
    <cfRule type="expression" dxfId="161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54"/>
  <sheetViews>
    <sheetView showGridLines="0" showRowColHeaders="0" topLeftCell="A2" workbookViewId="0">
      <selection activeCell="A87" sqref="A87:I94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DATE(Année,9,1)</f>
        <v>40786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4" si="0">B5</f>
        <v>40786</v>
      </c>
      <c r="B5" s="17">
        <f>Aout!B35+1</f>
        <v>40786</v>
      </c>
      <c r="C5" s="32"/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40787</v>
      </c>
      <c r="B6" s="17">
        <f t="shared" ref="B6:B34" si="1">SUM(B5+1)</f>
        <v>40787</v>
      </c>
      <c r="C6" s="32"/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40788</v>
      </c>
      <c r="B7" s="17">
        <f t="shared" si="1"/>
        <v>40788</v>
      </c>
      <c r="C7" s="32"/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40789</v>
      </c>
      <c r="B8" s="17">
        <f t="shared" si="1"/>
        <v>40789</v>
      </c>
      <c r="C8" s="32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40790</v>
      </c>
      <c r="B9" s="17">
        <f t="shared" si="1"/>
        <v>40790</v>
      </c>
      <c r="C9" s="32"/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40791</v>
      </c>
      <c r="B10" s="17">
        <f t="shared" si="1"/>
        <v>40791</v>
      </c>
      <c r="C10" s="32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40792</v>
      </c>
      <c r="B11" s="17">
        <f t="shared" si="1"/>
        <v>40792</v>
      </c>
      <c r="C11" s="32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40793</v>
      </c>
      <c r="B12" s="17">
        <f t="shared" si="1"/>
        <v>40793</v>
      </c>
      <c r="C12" s="32"/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40794</v>
      </c>
      <c r="B13" s="17">
        <f t="shared" si="1"/>
        <v>40794</v>
      </c>
      <c r="C13" s="32"/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40795</v>
      </c>
      <c r="B14" s="17">
        <f t="shared" si="1"/>
        <v>40795</v>
      </c>
      <c r="C14" s="32"/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40796</v>
      </c>
      <c r="B15" s="17">
        <f t="shared" si="1"/>
        <v>40796</v>
      </c>
      <c r="C15" s="32"/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40797</v>
      </c>
      <c r="B16" s="17">
        <f t="shared" si="1"/>
        <v>40797</v>
      </c>
      <c r="C16" s="32"/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40798</v>
      </c>
      <c r="B17" s="17">
        <f t="shared" si="1"/>
        <v>40798</v>
      </c>
      <c r="C17" s="32"/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40799</v>
      </c>
      <c r="B18" s="17">
        <f t="shared" si="1"/>
        <v>40799</v>
      </c>
      <c r="C18" s="32"/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40800</v>
      </c>
      <c r="B19" s="17">
        <f t="shared" si="1"/>
        <v>40800</v>
      </c>
      <c r="C19" s="32"/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40801</v>
      </c>
      <c r="B20" s="17">
        <f t="shared" si="1"/>
        <v>40801</v>
      </c>
      <c r="C20" s="32"/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40802</v>
      </c>
      <c r="B21" s="17">
        <f t="shared" si="1"/>
        <v>40802</v>
      </c>
      <c r="C21" s="32"/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40803</v>
      </c>
      <c r="B22" s="17">
        <f t="shared" si="1"/>
        <v>40803</v>
      </c>
      <c r="C22" s="32"/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40804</v>
      </c>
      <c r="B23" s="17">
        <f t="shared" si="1"/>
        <v>40804</v>
      </c>
      <c r="C23" s="32"/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40805</v>
      </c>
      <c r="B24" s="17">
        <f t="shared" si="1"/>
        <v>40805</v>
      </c>
      <c r="C24" s="32"/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40806</v>
      </c>
      <c r="B25" s="17">
        <f t="shared" si="1"/>
        <v>40806</v>
      </c>
      <c r="C25" s="32"/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40807</v>
      </c>
      <c r="B26" s="17">
        <f t="shared" si="1"/>
        <v>40807</v>
      </c>
      <c r="C26" s="32"/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40808</v>
      </c>
      <c r="B27" s="17">
        <f t="shared" si="1"/>
        <v>40808</v>
      </c>
      <c r="C27" s="32"/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40809</v>
      </c>
      <c r="B28" s="17">
        <f t="shared" si="1"/>
        <v>40809</v>
      </c>
      <c r="C28" s="32"/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40810</v>
      </c>
      <c r="B29" s="17">
        <f t="shared" si="1"/>
        <v>40810</v>
      </c>
      <c r="C29" s="32"/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40811</v>
      </c>
      <c r="B30" s="17">
        <f t="shared" si="1"/>
        <v>40811</v>
      </c>
      <c r="C30" s="3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40812</v>
      </c>
      <c r="B31" s="17">
        <f t="shared" si="1"/>
        <v>40812</v>
      </c>
      <c r="C31" s="3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40813</v>
      </c>
      <c r="B32" s="17">
        <f t="shared" si="1"/>
        <v>40813</v>
      </c>
      <c r="C32" s="3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>
        <f t="shared" si="0"/>
        <v>40814</v>
      </c>
      <c r="B33" s="17">
        <f t="shared" si="1"/>
        <v>40814</v>
      </c>
      <c r="C33" s="3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6">
        <f t="shared" si="0"/>
        <v>40815</v>
      </c>
      <c r="B34" s="17">
        <f t="shared" si="1"/>
        <v>40815</v>
      </c>
      <c r="C34" s="3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">
      <c r="A35" s="13"/>
      <c r="B35" s="14"/>
      <c r="C35" s="14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</sheetData>
  <mergeCells count="3">
    <mergeCell ref="D2:E2"/>
    <mergeCell ref="G2:H2"/>
    <mergeCell ref="A2:B2"/>
  </mergeCells>
  <phoneticPr fontId="0" type="noConversion"/>
  <conditionalFormatting sqref="A5:B34">
    <cfRule type="expression" dxfId="160" priority="1" stopIfTrue="1">
      <formula>COUNTIF(Férié,$B5)&gt;0</formula>
    </cfRule>
    <cfRule type="expression" dxfId="159" priority="2" stopIfTrue="1">
      <formula>WEEKDAY($B5,2)&gt;5</formula>
    </cfRule>
  </conditionalFormatting>
  <conditionalFormatting sqref="C5:C34">
    <cfRule type="expression" dxfId="158" priority="3" stopIfTrue="1">
      <formula>COUNTIF(Férié,$B5)&gt;0</formula>
    </cfRule>
  </conditionalFormatting>
  <conditionalFormatting sqref="E28:I29">
    <cfRule type="expression" dxfId="157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55"/>
  <sheetViews>
    <sheetView showGridLines="0" showRowColHeaders="0" topLeftCell="A2" workbookViewId="0">
      <selection activeCell="B88" sqref="B88:I94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DATE(Année,10,1)</f>
        <v>40816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5" si="0">B5</f>
        <v>40816</v>
      </c>
      <c r="B5" s="17">
        <f>Sept!B34+1</f>
        <v>40816</v>
      </c>
      <c r="C5" s="32"/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40817</v>
      </c>
      <c r="B6" s="17">
        <f t="shared" ref="B6:B35" si="1">SUM(B5+1)</f>
        <v>40817</v>
      </c>
      <c r="C6" s="32"/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40818</v>
      </c>
      <c r="B7" s="17">
        <f t="shared" si="1"/>
        <v>40818</v>
      </c>
      <c r="C7" s="32"/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40819</v>
      </c>
      <c r="B8" s="17">
        <f t="shared" si="1"/>
        <v>40819</v>
      </c>
      <c r="C8" s="32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40820</v>
      </c>
      <c r="B9" s="17">
        <f t="shared" si="1"/>
        <v>40820</v>
      </c>
      <c r="C9" s="32"/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40821</v>
      </c>
      <c r="B10" s="17">
        <f t="shared" si="1"/>
        <v>40821</v>
      </c>
      <c r="C10" s="32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40822</v>
      </c>
      <c r="B11" s="17">
        <f t="shared" si="1"/>
        <v>40822</v>
      </c>
      <c r="C11" s="32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40823</v>
      </c>
      <c r="B12" s="17">
        <f t="shared" si="1"/>
        <v>40823</v>
      </c>
      <c r="C12" s="32"/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40824</v>
      </c>
      <c r="B13" s="17">
        <f t="shared" si="1"/>
        <v>40824</v>
      </c>
      <c r="C13" s="32"/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40825</v>
      </c>
      <c r="B14" s="17">
        <f t="shared" si="1"/>
        <v>40825</v>
      </c>
      <c r="C14" s="32"/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40826</v>
      </c>
      <c r="B15" s="17">
        <f t="shared" si="1"/>
        <v>40826</v>
      </c>
      <c r="C15" s="32"/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40827</v>
      </c>
      <c r="B16" s="17">
        <f t="shared" si="1"/>
        <v>40827</v>
      </c>
      <c r="C16" s="32"/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40828</v>
      </c>
      <c r="B17" s="17">
        <f t="shared" si="1"/>
        <v>40828</v>
      </c>
      <c r="C17" s="32"/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40829</v>
      </c>
      <c r="B18" s="17">
        <f t="shared" si="1"/>
        <v>40829</v>
      </c>
      <c r="C18" s="32"/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40830</v>
      </c>
      <c r="B19" s="17">
        <f t="shared" si="1"/>
        <v>40830</v>
      </c>
      <c r="C19" s="32"/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40831</v>
      </c>
      <c r="B20" s="17">
        <f t="shared" si="1"/>
        <v>40831</v>
      </c>
      <c r="C20" s="32"/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40832</v>
      </c>
      <c r="B21" s="17">
        <f t="shared" si="1"/>
        <v>40832</v>
      </c>
      <c r="C21" s="32"/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40833</v>
      </c>
      <c r="B22" s="17">
        <f t="shared" si="1"/>
        <v>40833</v>
      </c>
      <c r="C22" s="32"/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40834</v>
      </c>
      <c r="B23" s="17">
        <f t="shared" si="1"/>
        <v>40834</v>
      </c>
      <c r="C23" s="32"/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40835</v>
      </c>
      <c r="B24" s="17">
        <f t="shared" si="1"/>
        <v>40835</v>
      </c>
      <c r="C24" s="32"/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40836</v>
      </c>
      <c r="B25" s="17">
        <f t="shared" si="1"/>
        <v>40836</v>
      </c>
      <c r="C25" s="32"/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40837</v>
      </c>
      <c r="B26" s="17">
        <f t="shared" si="1"/>
        <v>40837</v>
      </c>
      <c r="C26" s="32"/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40838</v>
      </c>
      <c r="B27" s="17">
        <f t="shared" si="1"/>
        <v>40838</v>
      </c>
      <c r="C27" s="32"/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40839</v>
      </c>
      <c r="B28" s="17">
        <f t="shared" si="1"/>
        <v>40839</v>
      </c>
      <c r="C28" s="32"/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40840</v>
      </c>
      <c r="B29" s="17">
        <f t="shared" si="1"/>
        <v>40840</v>
      </c>
      <c r="C29" s="32"/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40841</v>
      </c>
      <c r="B30" s="17">
        <f t="shared" si="1"/>
        <v>40841</v>
      </c>
      <c r="C30" s="3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40842</v>
      </c>
      <c r="B31" s="17">
        <f t="shared" si="1"/>
        <v>40842</v>
      </c>
      <c r="C31" s="3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40843</v>
      </c>
      <c r="B32" s="17">
        <f t="shared" si="1"/>
        <v>40843</v>
      </c>
      <c r="C32" s="3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>
        <f t="shared" si="0"/>
        <v>40844</v>
      </c>
      <c r="B33" s="17">
        <f t="shared" si="1"/>
        <v>40844</v>
      </c>
      <c r="C33" s="3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6">
        <f t="shared" si="0"/>
        <v>40845</v>
      </c>
      <c r="B34" s="17">
        <f t="shared" si="1"/>
        <v>40845</v>
      </c>
      <c r="C34" s="3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9.149999999999999" customHeight="1" x14ac:dyDescent="0.2">
      <c r="A35" s="16">
        <f t="shared" si="0"/>
        <v>40846</v>
      </c>
      <c r="B35" s="17">
        <f t="shared" si="1"/>
        <v>40846</v>
      </c>
      <c r="C35" s="1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">
      <c r="A36" s="13"/>
      <c r="B36" s="14"/>
      <c r="C36" s="14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</sheetData>
  <mergeCells count="3">
    <mergeCell ref="D2:E2"/>
    <mergeCell ref="G2:H2"/>
    <mergeCell ref="A2:B2"/>
  </mergeCells>
  <phoneticPr fontId="0" type="noConversion"/>
  <conditionalFormatting sqref="A5:B35">
    <cfRule type="expression" dxfId="156" priority="1" stopIfTrue="1">
      <formula>COUNTIF(Férié,$B5)&gt;0</formula>
    </cfRule>
    <cfRule type="expression" dxfId="155" priority="2" stopIfTrue="1">
      <formula>WEEKDAY($B5,2)&gt;5</formula>
    </cfRule>
  </conditionalFormatting>
  <conditionalFormatting sqref="C5:C35">
    <cfRule type="expression" dxfId="154" priority="3" stopIfTrue="1">
      <formula>COUNTIF(Férié,$B5)&gt;0</formula>
    </cfRule>
  </conditionalFormatting>
  <conditionalFormatting sqref="E28:I29">
    <cfRule type="expression" dxfId="153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54"/>
  <sheetViews>
    <sheetView showGridLines="0" showRowColHeaders="0" topLeftCell="A2" workbookViewId="0">
      <selection activeCell="K87" sqref="K87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DATE(Année,11,1)</f>
        <v>40847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4" si="0">B5</f>
        <v>40847</v>
      </c>
      <c r="B5" s="17">
        <f>Oct!B35+1</f>
        <v>40847</v>
      </c>
      <c r="C5" s="32" t="str">
        <f>VLOOKUP(B5,Trois,2,FALSE)</f>
        <v>Tous</v>
      </c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40848</v>
      </c>
      <c r="B6" s="17">
        <f t="shared" ref="B6:B34" si="1">SUM(B5+1)</f>
        <v>40848</v>
      </c>
      <c r="C6" s="32"/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40849</v>
      </c>
      <c r="B7" s="17">
        <f t="shared" si="1"/>
        <v>40849</v>
      </c>
      <c r="C7" s="32"/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40850</v>
      </c>
      <c r="B8" s="17">
        <f t="shared" si="1"/>
        <v>40850</v>
      </c>
      <c r="C8" s="32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40851</v>
      </c>
      <c r="B9" s="17">
        <f t="shared" si="1"/>
        <v>40851</v>
      </c>
      <c r="C9" s="32"/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40852</v>
      </c>
      <c r="B10" s="17">
        <f t="shared" si="1"/>
        <v>40852</v>
      </c>
      <c r="C10" s="32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40853</v>
      </c>
      <c r="B11" s="17">
        <f t="shared" si="1"/>
        <v>40853</v>
      </c>
      <c r="C11" s="32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40854</v>
      </c>
      <c r="B12" s="17">
        <f t="shared" si="1"/>
        <v>40854</v>
      </c>
      <c r="C12" s="32"/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40855</v>
      </c>
      <c r="B13" s="17">
        <f t="shared" si="1"/>
        <v>40855</v>
      </c>
      <c r="C13" s="32"/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40856</v>
      </c>
      <c r="B14" s="17">
        <f t="shared" si="1"/>
        <v>40856</v>
      </c>
      <c r="C14" s="32"/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40857</v>
      </c>
      <c r="B15" s="17">
        <f t="shared" si="1"/>
        <v>40857</v>
      </c>
      <c r="C15" s="32" t="str">
        <f>VLOOKUP(B15,Trois,2,FALSE)</f>
        <v>Armi</v>
      </c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40858</v>
      </c>
      <c r="B16" s="17">
        <f t="shared" si="1"/>
        <v>40858</v>
      </c>
      <c r="C16" s="32"/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40859</v>
      </c>
      <c r="B17" s="17">
        <f t="shared" si="1"/>
        <v>40859</v>
      </c>
      <c r="C17" s="32"/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40860</v>
      </c>
      <c r="B18" s="17">
        <f t="shared" si="1"/>
        <v>40860</v>
      </c>
      <c r="C18" s="32"/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40861</v>
      </c>
      <c r="B19" s="17">
        <f t="shared" si="1"/>
        <v>40861</v>
      </c>
      <c r="C19" s="32"/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40862</v>
      </c>
      <c r="B20" s="17">
        <f t="shared" si="1"/>
        <v>40862</v>
      </c>
      <c r="C20" s="32"/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40863</v>
      </c>
      <c r="B21" s="17">
        <f t="shared" si="1"/>
        <v>40863</v>
      </c>
      <c r="C21" s="32"/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40864</v>
      </c>
      <c r="B22" s="17">
        <f t="shared" si="1"/>
        <v>40864</v>
      </c>
      <c r="C22" s="32"/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40865</v>
      </c>
      <c r="B23" s="17">
        <f t="shared" si="1"/>
        <v>40865</v>
      </c>
      <c r="C23" s="32"/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40866</v>
      </c>
      <c r="B24" s="17">
        <f t="shared" si="1"/>
        <v>40866</v>
      </c>
      <c r="C24" s="32"/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40867</v>
      </c>
      <c r="B25" s="17">
        <f t="shared" si="1"/>
        <v>40867</v>
      </c>
      <c r="C25" s="32"/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40868</v>
      </c>
      <c r="B26" s="17">
        <f t="shared" si="1"/>
        <v>40868</v>
      </c>
      <c r="C26" s="32"/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40869</v>
      </c>
      <c r="B27" s="17">
        <f t="shared" si="1"/>
        <v>40869</v>
      </c>
      <c r="C27" s="32"/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40870</v>
      </c>
      <c r="B28" s="17">
        <f t="shared" si="1"/>
        <v>40870</v>
      </c>
      <c r="C28" s="32"/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40871</v>
      </c>
      <c r="B29" s="17">
        <f t="shared" si="1"/>
        <v>40871</v>
      </c>
      <c r="C29" s="32"/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40872</v>
      </c>
      <c r="B30" s="17">
        <f t="shared" si="1"/>
        <v>40872</v>
      </c>
      <c r="C30" s="3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40873</v>
      </c>
      <c r="B31" s="17">
        <f t="shared" si="1"/>
        <v>40873</v>
      </c>
      <c r="C31" s="3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40874</v>
      </c>
      <c r="B32" s="17">
        <f t="shared" si="1"/>
        <v>40874</v>
      </c>
      <c r="C32" s="3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>
        <f t="shared" si="0"/>
        <v>40875</v>
      </c>
      <c r="B33" s="17">
        <f t="shared" si="1"/>
        <v>40875</v>
      </c>
      <c r="C33" s="3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6">
        <f t="shared" si="0"/>
        <v>40876</v>
      </c>
      <c r="B34" s="17">
        <f t="shared" si="1"/>
        <v>40876</v>
      </c>
      <c r="C34" s="3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">
      <c r="A35" s="13"/>
      <c r="B35" s="14"/>
      <c r="C35" s="14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</sheetData>
  <mergeCells count="3">
    <mergeCell ref="D2:E2"/>
    <mergeCell ref="G2:H2"/>
    <mergeCell ref="A2:B2"/>
  </mergeCells>
  <phoneticPr fontId="0" type="noConversion"/>
  <conditionalFormatting sqref="A5:B34">
    <cfRule type="expression" dxfId="152" priority="1" stopIfTrue="1">
      <formula>COUNTIF(Férié,$B5)&gt;0</formula>
    </cfRule>
    <cfRule type="expression" dxfId="151" priority="2" stopIfTrue="1">
      <formula>WEEKDAY($B5,2)&gt;5</formula>
    </cfRule>
  </conditionalFormatting>
  <conditionalFormatting sqref="C5:C34">
    <cfRule type="expression" dxfId="150" priority="3" stopIfTrue="1">
      <formula>COUNTIF(Férié,$B5)&gt;0</formula>
    </cfRule>
  </conditionalFormatting>
  <conditionalFormatting sqref="E28:I29">
    <cfRule type="expression" dxfId="149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O55"/>
  <sheetViews>
    <sheetView showGridLines="0" showRowColHeaders="0" topLeftCell="A2" workbookViewId="0">
      <selection activeCell="B88" sqref="B87:I97"/>
    </sheetView>
  </sheetViews>
  <sheetFormatPr baseColWidth="10" defaultRowHeight="14.25" x14ac:dyDescent="0.2"/>
  <cols>
    <col min="1" max="1" width="10.25" style="4" bestFit="1" customWidth="1"/>
    <col min="2" max="2" width="5.375" style="4" customWidth="1"/>
    <col min="3" max="3" width="5.75" style="4" customWidth="1"/>
    <col min="4" max="15" width="14.125" style="4" customWidth="1"/>
  </cols>
  <sheetData>
    <row r="1" spans="1:15" ht="15" hidden="1" thickBot="1" x14ac:dyDescent="0.25">
      <c r="A1" s="5"/>
      <c r="B1" s="6"/>
      <c r="C1" s="6"/>
      <c r="D1" s="7"/>
      <c r="E1" s="24"/>
      <c r="F1" s="7"/>
      <c r="G1" s="5"/>
      <c r="H1" s="5"/>
      <c r="I1" s="5"/>
      <c r="J1" s="5"/>
      <c r="K1" s="5"/>
      <c r="L1" s="5"/>
      <c r="M1" s="5"/>
      <c r="N1" s="5"/>
      <c r="O1" s="5"/>
    </row>
    <row r="2" spans="1:15" ht="27" customHeight="1" thickBot="1" x14ac:dyDescent="0.25">
      <c r="A2" s="45"/>
      <c r="B2" s="46"/>
      <c r="C2" s="15"/>
      <c r="D2" s="41">
        <f>DATE(Année,12,1)</f>
        <v>40877</v>
      </c>
      <c r="E2" s="42"/>
      <c r="F2" s="34" t="s">
        <v>51</v>
      </c>
      <c r="G2" s="43">
        <f ca="1">TODAY()</f>
        <v>40682</v>
      </c>
      <c r="H2" s="44"/>
      <c r="I2" s="5"/>
      <c r="J2" s="5"/>
      <c r="K2" s="5"/>
      <c r="L2" s="5"/>
      <c r="M2" s="5"/>
      <c r="N2" s="5"/>
      <c r="O2" s="5"/>
    </row>
    <row r="3" spans="1:15" x14ac:dyDescent="0.2">
      <c r="A3" s="5"/>
      <c r="B3" s="8"/>
      <c r="C3" s="8"/>
      <c r="D3" s="5"/>
      <c r="E3" s="8"/>
      <c r="F3" s="9"/>
      <c r="G3" s="9"/>
      <c r="H3" s="10"/>
      <c r="I3" s="5"/>
      <c r="J3" s="5"/>
      <c r="K3" s="5"/>
      <c r="L3" s="5"/>
      <c r="M3" s="5"/>
      <c r="N3" s="5"/>
      <c r="O3" s="5"/>
    </row>
    <row r="4" spans="1:15" ht="15" x14ac:dyDescent="0.2">
      <c r="A4" s="11" t="s">
        <v>0</v>
      </c>
      <c r="B4" s="11" t="s">
        <v>1</v>
      </c>
      <c r="C4" s="11" t="s">
        <v>42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2" t="s">
        <v>10</v>
      </c>
      <c r="M4" s="12" t="s">
        <v>11</v>
      </c>
      <c r="N4" s="12" t="s">
        <v>12</v>
      </c>
      <c r="O4" s="12" t="s">
        <v>13</v>
      </c>
    </row>
    <row r="5" spans="1:15" ht="19.149999999999999" customHeight="1" x14ac:dyDescent="0.2">
      <c r="A5" s="16">
        <f t="shared" ref="A5:A35" si="0">B5</f>
        <v>40877</v>
      </c>
      <c r="B5" s="17">
        <f>Nov!B34+1</f>
        <v>40877</v>
      </c>
      <c r="C5" s="32"/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ht="19.149999999999999" customHeight="1" x14ac:dyDescent="0.2">
      <c r="A6" s="16">
        <f t="shared" si="0"/>
        <v>40878</v>
      </c>
      <c r="B6" s="17">
        <f t="shared" ref="B6:B35" si="1">SUM(B5+1)</f>
        <v>40878</v>
      </c>
      <c r="C6" s="32"/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ht="19.149999999999999" customHeight="1" x14ac:dyDescent="0.2">
      <c r="A7" s="16">
        <f t="shared" si="0"/>
        <v>40879</v>
      </c>
      <c r="B7" s="17">
        <f t="shared" si="1"/>
        <v>40879</v>
      </c>
      <c r="C7" s="32"/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ht="19.149999999999999" customHeight="1" x14ac:dyDescent="0.2">
      <c r="A8" s="16">
        <f t="shared" si="0"/>
        <v>40880</v>
      </c>
      <c r="B8" s="17">
        <f t="shared" si="1"/>
        <v>40880</v>
      </c>
      <c r="C8" s="32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ht="19.149999999999999" customHeight="1" x14ac:dyDescent="0.2">
      <c r="A9" s="16">
        <f t="shared" si="0"/>
        <v>40881</v>
      </c>
      <c r="B9" s="17">
        <f t="shared" si="1"/>
        <v>40881</v>
      </c>
      <c r="C9" s="32"/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ht="19.149999999999999" customHeight="1" x14ac:dyDescent="0.2">
      <c r="A10" s="16">
        <f t="shared" si="0"/>
        <v>40882</v>
      </c>
      <c r="B10" s="17">
        <f t="shared" si="1"/>
        <v>40882</v>
      </c>
      <c r="C10" s="32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ht="19.149999999999999" customHeight="1" x14ac:dyDescent="0.2">
      <c r="A11" s="16">
        <f t="shared" si="0"/>
        <v>40883</v>
      </c>
      <c r="B11" s="17">
        <f t="shared" si="1"/>
        <v>40883</v>
      </c>
      <c r="C11" s="32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ht="19.149999999999999" customHeight="1" x14ac:dyDescent="0.2">
      <c r="A12" s="16">
        <f t="shared" si="0"/>
        <v>40884</v>
      </c>
      <c r="B12" s="17">
        <f t="shared" si="1"/>
        <v>40884</v>
      </c>
      <c r="C12" s="32"/>
      <c r="D12" s="1"/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</row>
    <row r="13" spans="1:15" ht="19.149999999999999" customHeight="1" x14ac:dyDescent="0.2">
      <c r="A13" s="16">
        <f t="shared" si="0"/>
        <v>40885</v>
      </c>
      <c r="B13" s="17">
        <f t="shared" si="1"/>
        <v>40885</v>
      </c>
      <c r="C13" s="32"/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</row>
    <row r="14" spans="1:15" ht="19.149999999999999" customHeight="1" x14ac:dyDescent="0.2">
      <c r="A14" s="16">
        <f t="shared" si="0"/>
        <v>40886</v>
      </c>
      <c r="B14" s="17">
        <f t="shared" si="1"/>
        <v>40886</v>
      </c>
      <c r="C14" s="32"/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</row>
    <row r="15" spans="1:15" ht="19.149999999999999" customHeight="1" x14ac:dyDescent="0.2">
      <c r="A15" s="16">
        <f t="shared" si="0"/>
        <v>40887</v>
      </c>
      <c r="B15" s="17">
        <f t="shared" si="1"/>
        <v>40887</v>
      </c>
      <c r="C15" s="32"/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</row>
    <row r="16" spans="1:15" ht="19.149999999999999" customHeight="1" x14ac:dyDescent="0.2">
      <c r="A16" s="16">
        <f t="shared" si="0"/>
        <v>40888</v>
      </c>
      <c r="B16" s="17">
        <f t="shared" si="1"/>
        <v>40888</v>
      </c>
      <c r="C16" s="32"/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</row>
    <row r="17" spans="1:15" ht="19.149999999999999" customHeight="1" x14ac:dyDescent="0.2">
      <c r="A17" s="16">
        <f t="shared" si="0"/>
        <v>40889</v>
      </c>
      <c r="B17" s="17">
        <f t="shared" si="1"/>
        <v>40889</v>
      </c>
      <c r="C17" s="32"/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</row>
    <row r="18" spans="1:15" ht="19.149999999999999" customHeight="1" x14ac:dyDescent="0.2">
      <c r="A18" s="16">
        <f t="shared" si="0"/>
        <v>40890</v>
      </c>
      <c r="B18" s="17">
        <f t="shared" si="1"/>
        <v>40890</v>
      </c>
      <c r="C18" s="32"/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</row>
    <row r="19" spans="1:15" ht="19.149999999999999" customHeight="1" x14ac:dyDescent="0.2">
      <c r="A19" s="16">
        <f t="shared" si="0"/>
        <v>40891</v>
      </c>
      <c r="B19" s="17">
        <f t="shared" si="1"/>
        <v>40891</v>
      </c>
      <c r="C19" s="32"/>
      <c r="D19" s="1"/>
      <c r="E19" s="2"/>
      <c r="F19" s="1"/>
      <c r="G19" s="2"/>
      <c r="H19" s="2"/>
      <c r="I19" s="2"/>
      <c r="J19" s="2"/>
      <c r="K19" s="2"/>
      <c r="L19" s="2"/>
      <c r="M19" s="2"/>
      <c r="N19" s="2"/>
      <c r="O19" s="2"/>
    </row>
    <row r="20" spans="1:15" ht="19.149999999999999" customHeight="1" x14ac:dyDescent="0.2">
      <c r="A20" s="16">
        <f t="shared" si="0"/>
        <v>40892</v>
      </c>
      <c r="B20" s="17">
        <f t="shared" si="1"/>
        <v>40892</v>
      </c>
      <c r="C20" s="32"/>
      <c r="D20" s="1"/>
      <c r="E20" s="2"/>
      <c r="F20" s="1"/>
      <c r="G20" s="2"/>
      <c r="H20" s="2"/>
      <c r="I20" s="2"/>
      <c r="J20" s="2"/>
      <c r="K20" s="2"/>
      <c r="L20" s="2"/>
      <c r="M20" s="2"/>
      <c r="N20" s="2"/>
      <c r="O20" s="2"/>
    </row>
    <row r="21" spans="1:15" ht="19.149999999999999" customHeight="1" x14ac:dyDescent="0.2">
      <c r="A21" s="16">
        <f t="shared" si="0"/>
        <v>40893</v>
      </c>
      <c r="B21" s="17">
        <f t="shared" si="1"/>
        <v>40893</v>
      </c>
      <c r="C21" s="32"/>
      <c r="D21" s="1"/>
      <c r="E21" s="2"/>
      <c r="F21" s="1"/>
      <c r="G21" s="2"/>
      <c r="H21" s="2"/>
      <c r="I21" s="2"/>
      <c r="J21" s="2"/>
      <c r="K21" s="2"/>
      <c r="L21" s="2"/>
      <c r="M21" s="2"/>
      <c r="N21" s="2"/>
      <c r="O21" s="2"/>
    </row>
    <row r="22" spans="1:15" ht="19.149999999999999" customHeight="1" x14ac:dyDescent="0.2">
      <c r="A22" s="16">
        <f t="shared" si="0"/>
        <v>40894</v>
      </c>
      <c r="B22" s="17">
        <f t="shared" si="1"/>
        <v>40894</v>
      </c>
      <c r="C22" s="32"/>
      <c r="D22" s="1"/>
      <c r="E22" s="2"/>
      <c r="F22" s="1"/>
      <c r="G22" s="2"/>
      <c r="H22" s="2"/>
      <c r="I22" s="2"/>
      <c r="J22" s="2"/>
      <c r="K22" s="2"/>
      <c r="L22" s="2"/>
      <c r="M22" s="2"/>
      <c r="N22" s="2"/>
      <c r="O22" s="2"/>
    </row>
    <row r="23" spans="1:15" ht="19.149999999999999" customHeight="1" x14ac:dyDescent="0.2">
      <c r="A23" s="16">
        <f t="shared" si="0"/>
        <v>40895</v>
      </c>
      <c r="B23" s="17">
        <f t="shared" si="1"/>
        <v>40895</v>
      </c>
      <c r="C23" s="32"/>
      <c r="D23" s="1"/>
      <c r="E23" s="2"/>
      <c r="F23" s="1"/>
      <c r="G23" s="2"/>
      <c r="H23" s="2"/>
      <c r="I23" s="2"/>
      <c r="J23" s="2"/>
      <c r="K23" s="2"/>
      <c r="L23" s="2"/>
      <c r="M23" s="2"/>
      <c r="N23" s="2"/>
      <c r="O23" s="2"/>
    </row>
    <row r="24" spans="1:15" ht="19.149999999999999" customHeight="1" x14ac:dyDescent="0.2">
      <c r="A24" s="16">
        <f t="shared" si="0"/>
        <v>40896</v>
      </c>
      <c r="B24" s="17">
        <f t="shared" si="1"/>
        <v>40896</v>
      </c>
      <c r="C24" s="32"/>
      <c r="D24" s="1"/>
      <c r="E24" s="2"/>
      <c r="F24" s="1"/>
      <c r="G24" s="2"/>
      <c r="H24" s="2"/>
      <c r="I24" s="2"/>
      <c r="J24" s="2"/>
      <c r="K24" s="2"/>
      <c r="L24" s="2"/>
      <c r="M24" s="2"/>
      <c r="N24" s="2"/>
      <c r="O24" s="2"/>
    </row>
    <row r="25" spans="1:15" ht="19.149999999999999" customHeight="1" x14ac:dyDescent="0.2">
      <c r="A25" s="16">
        <f t="shared" si="0"/>
        <v>40897</v>
      </c>
      <c r="B25" s="17">
        <f t="shared" si="1"/>
        <v>40897</v>
      </c>
      <c r="C25" s="32"/>
      <c r="D25" s="1"/>
      <c r="E25" s="2"/>
      <c r="F25" s="1"/>
      <c r="G25" s="2"/>
      <c r="H25" s="2"/>
      <c r="I25" s="2"/>
      <c r="J25" s="2"/>
      <c r="K25" s="2"/>
      <c r="L25" s="2"/>
      <c r="M25" s="2"/>
      <c r="N25" s="2"/>
      <c r="O25" s="2"/>
    </row>
    <row r="26" spans="1:15" ht="19.149999999999999" customHeight="1" x14ac:dyDescent="0.2">
      <c r="A26" s="16">
        <f t="shared" si="0"/>
        <v>40898</v>
      </c>
      <c r="B26" s="17">
        <f t="shared" si="1"/>
        <v>40898</v>
      </c>
      <c r="C26" s="32"/>
      <c r="D26" s="1"/>
      <c r="E26" s="2"/>
      <c r="F26" s="1"/>
      <c r="G26" s="2"/>
      <c r="H26" s="2"/>
      <c r="I26" s="2"/>
      <c r="J26" s="2"/>
      <c r="K26" s="2"/>
      <c r="L26" s="2"/>
      <c r="M26" s="2"/>
      <c r="N26" s="2"/>
      <c r="O26" s="2"/>
    </row>
    <row r="27" spans="1:15" ht="19.149999999999999" customHeight="1" x14ac:dyDescent="0.2">
      <c r="A27" s="16">
        <f t="shared" si="0"/>
        <v>40899</v>
      </c>
      <c r="B27" s="17">
        <f t="shared" si="1"/>
        <v>40899</v>
      </c>
      <c r="C27" s="32"/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9.149999999999999" customHeight="1" x14ac:dyDescent="0.2">
      <c r="A28" s="16">
        <f t="shared" si="0"/>
        <v>40900</v>
      </c>
      <c r="B28" s="17">
        <f t="shared" si="1"/>
        <v>40900</v>
      </c>
      <c r="C28" s="32"/>
      <c r="D28" s="1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</row>
    <row r="29" spans="1:15" ht="19.149999999999999" customHeight="1" x14ac:dyDescent="0.2">
      <c r="A29" s="16">
        <f t="shared" si="0"/>
        <v>40901</v>
      </c>
      <c r="B29" s="17">
        <f t="shared" si="1"/>
        <v>40901</v>
      </c>
      <c r="C29" s="32" t="str">
        <f>VLOOKUP(B29,Trois,2,FALSE)</f>
        <v>Noël</v>
      </c>
      <c r="D29" s="1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</row>
    <row r="30" spans="1:15" ht="19.149999999999999" customHeight="1" x14ac:dyDescent="0.2">
      <c r="A30" s="16">
        <f t="shared" si="0"/>
        <v>40902</v>
      </c>
      <c r="B30" s="17">
        <f t="shared" si="1"/>
        <v>40902</v>
      </c>
      <c r="C30" s="3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9.149999999999999" customHeight="1" x14ac:dyDescent="0.2">
      <c r="A31" s="16">
        <f t="shared" si="0"/>
        <v>40903</v>
      </c>
      <c r="B31" s="17">
        <f t="shared" si="1"/>
        <v>40903</v>
      </c>
      <c r="C31" s="3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9.149999999999999" customHeight="1" x14ac:dyDescent="0.2">
      <c r="A32" s="16">
        <f t="shared" si="0"/>
        <v>40904</v>
      </c>
      <c r="B32" s="17">
        <f t="shared" si="1"/>
        <v>40904</v>
      </c>
      <c r="C32" s="3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9.149999999999999" customHeight="1" x14ac:dyDescent="0.2">
      <c r="A33" s="16">
        <f t="shared" si="0"/>
        <v>40905</v>
      </c>
      <c r="B33" s="17">
        <f t="shared" si="1"/>
        <v>40905</v>
      </c>
      <c r="C33" s="3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9.149999999999999" customHeight="1" x14ac:dyDescent="0.2">
      <c r="A34" s="16">
        <f t="shared" si="0"/>
        <v>40906</v>
      </c>
      <c r="B34" s="17">
        <f t="shared" si="1"/>
        <v>40906</v>
      </c>
      <c r="C34" s="3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9.149999999999999" customHeight="1" x14ac:dyDescent="0.2">
      <c r="A35" s="16">
        <f t="shared" si="0"/>
        <v>40907</v>
      </c>
      <c r="B35" s="17">
        <f t="shared" si="1"/>
        <v>40907</v>
      </c>
      <c r="C35" s="1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">
      <c r="A36" s="13"/>
      <c r="B36" s="14"/>
      <c r="C36" s="14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</sheetData>
  <mergeCells count="3">
    <mergeCell ref="D2:E2"/>
    <mergeCell ref="G2:H2"/>
    <mergeCell ref="A2:B2"/>
  </mergeCells>
  <phoneticPr fontId="0" type="noConversion"/>
  <conditionalFormatting sqref="A5:B35">
    <cfRule type="expression" dxfId="148" priority="1" stopIfTrue="1">
      <formula>COUNTIF(Férié,$B5)&gt;0</formula>
    </cfRule>
    <cfRule type="expression" dxfId="147" priority="2" stopIfTrue="1">
      <formula>WEEKDAY($B5,2)&gt;5</formula>
    </cfRule>
  </conditionalFormatting>
  <conditionalFormatting sqref="C5:C35">
    <cfRule type="expression" dxfId="146" priority="3" stopIfTrue="1">
      <formula>COUNTIF(Férié,$B5)&gt;0</formula>
    </cfRule>
  </conditionalFormatting>
  <conditionalFormatting sqref="E28:I29">
    <cfRule type="expression" dxfId="145" priority="4" stopIfTrue="1">
      <formula>"$H$7&gt;"""""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S36"/>
  <sheetViews>
    <sheetView showGridLines="0" showRowColHeaders="0" workbookViewId="0">
      <selection activeCell="B2" sqref="B2:B3"/>
    </sheetView>
  </sheetViews>
  <sheetFormatPr baseColWidth="10" defaultColWidth="10.25" defaultRowHeight="12.75" x14ac:dyDescent="0.2"/>
  <cols>
    <col min="1" max="1" width="28.875" style="25" customWidth="1"/>
    <col min="2" max="2" width="24.25" style="25" bestFit="1" customWidth="1"/>
    <col min="3" max="3" width="6.125" style="25" bestFit="1" customWidth="1"/>
    <col min="4" max="4" width="39.25" style="25" bestFit="1" customWidth="1"/>
    <col min="5" max="16384" width="10.25" style="25"/>
  </cols>
  <sheetData>
    <row r="1" spans="1:19" ht="13.5" thickBot="1" x14ac:dyDescent="0.25">
      <c r="A1" s="49" t="s">
        <v>15</v>
      </c>
      <c r="S1" s="25">
        <v>2002</v>
      </c>
    </row>
    <row r="2" spans="1:19" ht="12.75" customHeight="1" x14ac:dyDescent="0.2">
      <c r="A2" s="50"/>
      <c r="B2" s="47">
        <f>Janv!E1</f>
        <v>2015</v>
      </c>
      <c r="S2" s="25">
        <v>2003</v>
      </c>
    </row>
    <row r="3" spans="1:19" ht="13.5" customHeight="1" thickBot="1" x14ac:dyDescent="0.25">
      <c r="A3" s="50"/>
      <c r="B3" s="48"/>
      <c r="S3" s="25">
        <v>2004</v>
      </c>
    </row>
    <row r="4" spans="1:19" ht="12.75" customHeight="1" thickBot="1" x14ac:dyDescent="0.25">
      <c r="S4" s="25">
        <v>2005</v>
      </c>
    </row>
    <row r="5" spans="1:19" ht="13.5" customHeight="1" x14ac:dyDescent="0.2">
      <c r="A5" s="26" t="s">
        <v>16</v>
      </c>
      <c r="B5" s="29">
        <f>DATE(B2,1,1)</f>
        <v>40543</v>
      </c>
      <c r="C5" s="35" t="s">
        <v>29</v>
      </c>
      <c r="S5" s="25">
        <v>2006</v>
      </c>
    </row>
    <row r="6" spans="1:19" ht="14.25" x14ac:dyDescent="0.2">
      <c r="A6" s="27" t="s">
        <v>17</v>
      </c>
      <c r="B6" s="30">
        <f>ROUND(DATE(B2,4,MOD(234-11*MOD(B2,19),30))/7,)*7-6</f>
        <v>40636</v>
      </c>
      <c r="C6" s="35" t="s">
        <v>30</v>
      </c>
      <c r="S6" s="25">
        <v>2007</v>
      </c>
    </row>
    <row r="7" spans="1:19" ht="14.25" x14ac:dyDescent="0.2">
      <c r="A7" s="27" t="s">
        <v>18</v>
      </c>
      <c r="B7" s="30">
        <f>SUM(B6+1)</f>
        <v>40637</v>
      </c>
      <c r="C7" s="35" t="s">
        <v>31</v>
      </c>
      <c r="S7" s="25">
        <v>2008</v>
      </c>
    </row>
    <row r="8" spans="1:19" ht="14.25" x14ac:dyDescent="0.2">
      <c r="A8" s="27" t="s">
        <v>19</v>
      </c>
      <c r="B8" s="30">
        <f>DATE(B2,5,1)</f>
        <v>40663</v>
      </c>
      <c r="C8" s="35" t="s">
        <v>32</v>
      </c>
      <c r="S8" s="25">
        <v>2009</v>
      </c>
    </row>
    <row r="9" spans="1:19" ht="14.25" x14ac:dyDescent="0.2">
      <c r="A9" s="27" t="s">
        <v>20</v>
      </c>
      <c r="B9" s="30">
        <f>DATE(B2,5,8)</f>
        <v>40670</v>
      </c>
      <c r="C9" s="35" t="s">
        <v>33</v>
      </c>
      <c r="S9" s="25">
        <v>2010</v>
      </c>
    </row>
    <row r="10" spans="1:19" ht="14.25" x14ac:dyDescent="0.2">
      <c r="A10" s="27" t="s">
        <v>21</v>
      </c>
      <c r="B10" s="30">
        <f>B6+39</f>
        <v>40675</v>
      </c>
      <c r="C10" s="35" t="s">
        <v>34</v>
      </c>
      <c r="S10" s="25">
        <v>2011</v>
      </c>
    </row>
    <row r="11" spans="1:19" ht="14.25" x14ac:dyDescent="0.2">
      <c r="A11" s="27" t="s">
        <v>22</v>
      </c>
      <c r="B11" s="30">
        <f>B6+49</f>
        <v>40685</v>
      </c>
      <c r="C11" s="35" t="s">
        <v>35</v>
      </c>
      <c r="S11" s="25">
        <v>2012</v>
      </c>
    </row>
    <row r="12" spans="1:19" ht="14.25" x14ac:dyDescent="0.2">
      <c r="A12" s="27" t="s">
        <v>23</v>
      </c>
      <c r="B12" s="30">
        <f>SUM(B11+1)</f>
        <v>40686</v>
      </c>
      <c r="C12" s="35" t="s">
        <v>36</v>
      </c>
      <c r="S12" s="25">
        <v>2013</v>
      </c>
    </row>
    <row r="13" spans="1:19" ht="14.25" x14ac:dyDescent="0.2">
      <c r="A13" s="27" t="s">
        <v>24</v>
      </c>
      <c r="B13" s="30">
        <f>DATE(B2,7,14)</f>
        <v>40737</v>
      </c>
      <c r="C13" s="35" t="s">
        <v>37</v>
      </c>
      <c r="S13" s="25">
        <v>2014</v>
      </c>
    </row>
    <row r="14" spans="1:19" ht="14.25" x14ac:dyDescent="0.2">
      <c r="A14" s="27" t="s">
        <v>25</v>
      </c>
      <c r="B14" s="30">
        <f>DATE(B2,8,15)</f>
        <v>40769</v>
      </c>
      <c r="C14" s="35" t="s">
        <v>38</v>
      </c>
      <c r="S14" s="25">
        <v>2015</v>
      </c>
    </row>
    <row r="15" spans="1:19" ht="14.25" x14ac:dyDescent="0.2">
      <c r="A15" s="27" t="s">
        <v>26</v>
      </c>
      <c r="B15" s="30">
        <f>DATE(B2,11,1)</f>
        <v>40847</v>
      </c>
      <c r="C15" s="35" t="s">
        <v>39</v>
      </c>
      <c r="S15" s="25">
        <v>2016</v>
      </c>
    </row>
    <row r="16" spans="1:19" ht="14.25" x14ac:dyDescent="0.2">
      <c r="A16" s="27" t="s">
        <v>27</v>
      </c>
      <c r="B16" s="30">
        <f>DATE(B2,11,11)</f>
        <v>40857</v>
      </c>
      <c r="C16" s="35" t="s">
        <v>40</v>
      </c>
      <c r="S16" s="25">
        <v>2017</v>
      </c>
    </row>
    <row r="17" spans="1:19" ht="15" thickBot="1" x14ac:dyDescent="0.25">
      <c r="A17" s="28" t="s">
        <v>28</v>
      </c>
      <c r="B17" s="31">
        <f>DATE(B2,12,25)</f>
        <v>40901</v>
      </c>
      <c r="C17" s="35" t="s">
        <v>41</v>
      </c>
      <c r="S17" s="25">
        <v>2018</v>
      </c>
    </row>
    <row r="18" spans="1:19" x14ac:dyDescent="0.2">
      <c r="S18" s="25">
        <v>2019</v>
      </c>
    </row>
    <row r="19" spans="1:19" x14ac:dyDescent="0.2">
      <c r="S19" s="25">
        <v>2020</v>
      </c>
    </row>
    <row r="20" spans="1:19" x14ac:dyDescent="0.2">
      <c r="S20" s="25">
        <v>2021</v>
      </c>
    </row>
    <row r="21" spans="1:19" x14ac:dyDescent="0.2">
      <c r="S21" s="25">
        <v>2022</v>
      </c>
    </row>
    <row r="22" spans="1:19" x14ac:dyDescent="0.2">
      <c r="S22" s="25">
        <v>2023</v>
      </c>
    </row>
    <row r="23" spans="1:19" x14ac:dyDescent="0.2">
      <c r="S23" s="25">
        <v>2024</v>
      </c>
    </row>
    <row r="24" spans="1:19" x14ac:dyDescent="0.2">
      <c r="S24" s="25">
        <v>2025</v>
      </c>
    </row>
    <row r="25" spans="1:19" x14ac:dyDescent="0.2">
      <c r="S25" s="25">
        <v>2026</v>
      </c>
    </row>
    <row r="26" spans="1:19" x14ac:dyDescent="0.2">
      <c r="S26" s="25">
        <v>2027</v>
      </c>
    </row>
    <row r="27" spans="1:19" x14ac:dyDescent="0.2">
      <c r="S27" s="25">
        <v>2028</v>
      </c>
    </row>
    <row r="28" spans="1:19" x14ac:dyDescent="0.2">
      <c r="S28" s="25">
        <v>2029</v>
      </c>
    </row>
    <row r="29" spans="1:19" x14ac:dyDescent="0.2">
      <c r="S29" s="25">
        <v>2030</v>
      </c>
    </row>
    <row r="30" spans="1:19" x14ac:dyDescent="0.2">
      <c r="S30" s="25">
        <v>2031</v>
      </c>
    </row>
    <row r="31" spans="1:19" x14ac:dyDescent="0.2">
      <c r="S31" s="25">
        <v>2032</v>
      </c>
    </row>
    <row r="32" spans="1:19" x14ac:dyDescent="0.2">
      <c r="S32" s="25">
        <v>2033</v>
      </c>
    </row>
    <row r="33" spans="19:19" x14ac:dyDescent="0.2">
      <c r="S33" s="25">
        <v>2034</v>
      </c>
    </row>
    <row r="34" spans="19:19" x14ac:dyDescent="0.2">
      <c r="S34" s="25">
        <v>2035</v>
      </c>
    </row>
    <row r="35" spans="19:19" x14ac:dyDescent="0.2">
      <c r="S35" s="25">
        <v>2036</v>
      </c>
    </row>
    <row r="36" spans="19:19" x14ac:dyDescent="0.2">
      <c r="S36" s="25">
        <v>2037</v>
      </c>
    </row>
  </sheetData>
  <mergeCells count="2">
    <mergeCell ref="B2:B3"/>
    <mergeCell ref="A1:A3"/>
  </mergeCells>
  <phoneticPr fontId="15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A Voir</vt:lpstr>
      <vt:lpstr>Janv</vt:lpstr>
      <vt:lpstr>Fév</vt:lpstr>
      <vt:lpstr>Mars</vt:lpstr>
      <vt:lpstr>Avril</vt:lpstr>
      <vt:lpstr>Mai</vt:lpstr>
      <vt:lpstr>Juin</vt:lpstr>
      <vt:lpstr>Juillet</vt:lpstr>
      <vt:lpstr>Aout</vt:lpstr>
      <vt:lpstr>Sept</vt:lpstr>
      <vt:lpstr>Oct</vt:lpstr>
      <vt:lpstr>Nov</vt:lpstr>
      <vt:lpstr>Déc</vt:lpstr>
      <vt:lpstr>fériés</vt:lpstr>
      <vt:lpstr>Année</vt:lpstr>
      <vt:lpstr>Férié</vt:lpstr>
      <vt:lpstr>Trois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r.M</dc:creator>
  <cp:lastModifiedBy>Pierrot</cp:lastModifiedBy>
  <dcterms:created xsi:type="dcterms:W3CDTF">2006-10-18T11:01:16Z</dcterms:created>
  <dcterms:modified xsi:type="dcterms:W3CDTF">2015-05-20T18:06:03Z</dcterms:modified>
</cp:coreProperties>
</file>