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saveExternalLinkValues="0" codeName="ThisWorkbook" defaultThemeVersion="124226"/>
  <bookViews>
    <workbookView xWindow="6384" yWindow="-12" windowWidth="6396" windowHeight="7188"/>
  </bookViews>
  <sheets>
    <sheet name="Table_Tâches" sheetId="1" r:id="rId1"/>
    <sheet name="Table_Ressources" sheetId="2" r:id="rId2"/>
  </sheets>
  <calcPr calcId="145621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2" i="2"/>
  <c r="H14" i="1"/>
  <c r="I13" i="1" s="1"/>
  <c r="G13" i="1"/>
  <c r="F13" i="1"/>
  <c r="E13" i="1"/>
  <c r="D13" i="1"/>
  <c r="H12" i="1"/>
  <c r="H11" i="1"/>
  <c r="H10" i="1"/>
  <c r="G9" i="1"/>
  <c r="F9" i="1"/>
  <c r="E9" i="1"/>
  <c r="D9" i="1"/>
  <c r="A9" i="1"/>
  <c r="A10" i="1" s="1"/>
  <c r="A11" i="1" s="1"/>
  <c r="A12" i="1" s="1"/>
  <c r="A13" i="1" s="1"/>
  <c r="A14" i="1" s="1"/>
  <c r="I9" i="1" l="1"/>
  <c r="H9" i="1"/>
  <c r="H13" i="1"/>
</calcChain>
</file>

<file path=xl/comments1.xml><?xml version="1.0" encoding="utf-8"?>
<comments xmlns="http://schemas.openxmlformats.org/spreadsheetml/2006/main">
  <authors>
    <author>mariong</author>
  </authors>
  <commentList>
    <comment ref="B1" authorId="0">
      <text>
        <r>
          <rPr>
            <sz val="9"/>
            <color indexed="81"/>
            <rFont val="Tahoma"/>
            <family val="2"/>
          </rPr>
          <t xml:space="preserve">Il existe 3 types de ressources: </t>
        </r>
        <r>
          <rPr>
            <b/>
            <sz val="9"/>
            <color indexed="81"/>
            <rFont val="Tahoma"/>
            <family val="2"/>
          </rPr>
          <t xml:space="preserve">Travail, Matériel, Coût
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Première lettre du prénom et les deux premières lettres du Nom</t>
        </r>
      </text>
    </comment>
    <comment ref="D1" authorId="0">
      <text>
        <r>
          <rPr>
            <sz val="9"/>
            <color indexed="81"/>
            <rFont val="Tahoma"/>
            <family val="2"/>
          </rPr>
          <t>Mise en place de 5 groupes:</t>
        </r>
        <r>
          <rPr>
            <b/>
            <sz val="9"/>
            <color indexed="81"/>
            <rFont val="Tahoma"/>
            <family val="2"/>
          </rPr>
          <t xml:space="preserve"> Chef de projet, Développeur, Expert, RTA et qualité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Capacité d'utilisation</t>
        </r>
        <r>
          <rPr>
            <sz val="9"/>
            <color indexed="81"/>
            <rFont val="Tahoma"/>
            <family val="2"/>
          </rPr>
          <t xml:space="preserve"> de la ressource</t>
        </r>
      </text>
    </comment>
  </commentList>
</comments>
</file>

<file path=xl/sharedStrings.xml><?xml version="1.0" encoding="utf-8"?>
<sst xmlns="http://schemas.openxmlformats.org/spreadsheetml/2006/main" count="117" uniqueCount="59">
  <si>
    <t>N°</t>
  </si>
  <si>
    <t>Niveau hiérarchique</t>
  </si>
  <si>
    <t>Nom</t>
  </si>
  <si>
    <t xml:space="preserve">Travail </t>
  </si>
  <si>
    <t>Début</t>
  </si>
  <si>
    <t>Fin</t>
  </si>
  <si>
    <t>% achevé</t>
  </si>
  <si>
    <t>Reste à faire</t>
  </si>
  <si>
    <t>Fin calculée</t>
  </si>
  <si>
    <t>Nom ressources</t>
  </si>
  <si>
    <t>% d'utilisation Ress</t>
  </si>
  <si>
    <t>ACO</t>
  </si>
  <si>
    <t>JPA</t>
  </si>
  <si>
    <t>ACO;JPA;YLE</t>
  </si>
  <si>
    <t>100;100;75</t>
  </si>
  <si>
    <t>JPA;YLE</t>
  </si>
  <si>
    <t>100;75</t>
  </si>
  <si>
    <t>GAE</t>
  </si>
  <si>
    <t>CFA</t>
  </si>
  <si>
    <t>Type</t>
  </si>
  <si>
    <t>Initiales</t>
  </si>
  <si>
    <t>Groupe</t>
  </si>
  <si>
    <t>Capacité max</t>
  </si>
  <si>
    <t>Travail</t>
  </si>
  <si>
    <t>ABA</t>
  </si>
  <si>
    <t>Développeur</t>
  </si>
  <si>
    <t>ALA</t>
  </si>
  <si>
    <t>Expert</t>
  </si>
  <si>
    <t>ASC</t>
  </si>
  <si>
    <t>Matériel</t>
  </si>
  <si>
    <t>BFFMGEC</t>
  </si>
  <si>
    <t>Banc</t>
  </si>
  <si>
    <t>BFMGC/FAC</t>
  </si>
  <si>
    <t>BOFAC</t>
  </si>
  <si>
    <t>BOFMGEC</t>
  </si>
  <si>
    <t>BVI</t>
  </si>
  <si>
    <t>Chef de projet</t>
  </si>
  <si>
    <t>CMA</t>
  </si>
  <si>
    <t>Qualité</t>
  </si>
  <si>
    <t>DCH</t>
  </si>
  <si>
    <t>DRO</t>
  </si>
  <si>
    <t>EDU</t>
  </si>
  <si>
    <t>FPE</t>
  </si>
  <si>
    <t>FPI</t>
  </si>
  <si>
    <t>GGA</t>
  </si>
  <si>
    <t>IFAC</t>
  </si>
  <si>
    <t>IFMGC</t>
  </si>
  <si>
    <t>IFMGEC</t>
  </si>
  <si>
    <t>JAL</t>
  </si>
  <si>
    <t>JCM</t>
  </si>
  <si>
    <t>JPF</t>
  </si>
  <si>
    <t>LCA</t>
  </si>
  <si>
    <t>SFA</t>
  </si>
  <si>
    <t>TGU</t>
  </si>
  <si>
    <t>TUL</t>
  </si>
  <si>
    <t>WCO</t>
  </si>
  <si>
    <t>YLE</t>
  </si>
  <si>
    <t>PROJET 1</t>
  </si>
  <si>
    <t>PROJET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</si>
</sst>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0" fillId="0" borderId="1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4" fontId="0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9" fontId="0" fillId="0" borderId="2" xfId="0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/>
    </xf>
    <xf numFmtId="14" fontId="0" fillId="0" borderId="3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/>
    </xf>
    <xf numFmtId="0" fontId="0" fillId="0" borderId="3" xfId="0" applyNumberFormat="1" applyFont="1" applyBorder="1" applyAlignment="1">
      <alignment horizontal="center"/>
    </xf>
    <xf numFmtId="9" fontId="0" fillId="0" borderId="2" xfId="0" applyNumberFormat="1" applyFont="1" applyBorder="1" applyAlignment="1">
      <alignment horizontal="center"/>
    </xf>
    <xf numFmtId="9" fontId="0" fillId="0" borderId="3" xfId="0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/>
    <xf numFmtId="0" fontId="0" fillId="0" borderId="3" xfId="0" applyFont="1" applyBorder="1" applyAlignment="1"/>
  </cellXfs>
  <cellStyles count="1">
    <cellStyle name="Normal" xfId="0" builtinId="0"/>
  </cellStyles>
  <dxfs count="28"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1"/>
  <dimension ref="A5:K14"/>
  <sheetViews>
    <sheetView showZeros="0" tabSelected="1" zoomScale="90" zoomScaleNormal="90" workbookViewId="0">
      <selection activeCell="C27" sqref="C27"/>
    </sheetView>
  </sheetViews>
  <sheetFormatPr baseColWidth="10" defaultColWidth="9.6640625" defaultRowHeight="6.9" customHeight="1" x14ac:dyDescent="0.3"/>
  <cols>
    <col min="1" max="1" width="3.88671875" bestFit="1" customWidth="1"/>
    <col min="2" max="2" width="12.33203125" customWidth="1"/>
    <col min="3" max="3" width="10.5546875" bestFit="1" customWidth="1"/>
    <col min="4" max="4" width="6.88671875" bestFit="1" customWidth="1"/>
    <col min="5" max="6" width="13.88671875" bestFit="1" customWidth="1"/>
    <col min="7" max="7" width="9.33203125" bestFit="1" customWidth="1"/>
    <col min="8" max="8" width="7.44140625" bestFit="1" customWidth="1"/>
    <col min="9" max="9" width="13.88671875" bestFit="1" customWidth="1"/>
    <col min="10" max="10" width="13" bestFit="1" customWidth="1"/>
    <col min="11" max="11" width="13.6640625" bestFit="1" customWidth="1"/>
  </cols>
  <sheetData>
    <row r="5" spans="1:11" ht="6.9" customHeight="1" x14ac:dyDescent="0.3">
      <c r="A5" s="18" t="s">
        <v>0</v>
      </c>
      <c r="B5" s="18" t="s">
        <v>1</v>
      </c>
      <c r="C5" s="18" t="s">
        <v>2</v>
      </c>
      <c r="D5" s="18" t="s">
        <v>3</v>
      </c>
      <c r="E5" s="14" t="s">
        <v>4</v>
      </c>
      <c r="F5" s="14" t="s">
        <v>5</v>
      </c>
      <c r="G5" s="18" t="s">
        <v>6</v>
      </c>
      <c r="H5" s="18" t="s">
        <v>7</v>
      </c>
      <c r="I5" s="14" t="s">
        <v>8</v>
      </c>
      <c r="J5" s="18" t="s">
        <v>9</v>
      </c>
      <c r="K5" s="18" t="s">
        <v>10</v>
      </c>
    </row>
    <row r="6" spans="1:11" ht="22.5" customHeight="1" x14ac:dyDescent="0.3">
      <c r="A6" s="19"/>
      <c r="B6" s="19"/>
      <c r="C6" s="19"/>
      <c r="D6" s="19"/>
      <c r="E6" s="15"/>
      <c r="F6" s="15"/>
      <c r="G6" s="19"/>
      <c r="H6" s="19"/>
      <c r="I6" s="15"/>
      <c r="J6" s="19"/>
      <c r="K6" s="19"/>
    </row>
    <row r="7" spans="1:11" ht="6.9" hidden="1" customHeight="1" x14ac:dyDescent="0.3">
      <c r="A7" s="28">
        <v>0</v>
      </c>
      <c r="B7" s="28"/>
      <c r="C7" s="30"/>
      <c r="D7" s="28"/>
      <c r="E7" s="16"/>
      <c r="F7" s="16"/>
      <c r="G7" s="22"/>
      <c r="H7" s="24"/>
      <c r="I7" s="16"/>
      <c r="J7" s="26"/>
      <c r="K7" s="20"/>
    </row>
    <row r="8" spans="1:11" ht="6.9" hidden="1" customHeight="1" x14ac:dyDescent="0.3">
      <c r="A8" s="29"/>
      <c r="B8" s="29"/>
      <c r="C8" s="31"/>
      <c r="D8" s="29"/>
      <c r="E8" s="17"/>
      <c r="F8" s="17"/>
      <c r="G8" s="23"/>
      <c r="H8" s="25"/>
      <c r="I8" s="17"/>
      <c r="J8" s="27"/>
      <c r="K8" s="21"/>
    </row>
    <row r="9" spans="1:11" ht="13.05" customHeight="1" x14ac:dyDescent="0.3">
      <c r="A9" s="6">
        <f>A7+1</f>
        <v>1</v>
      </c>
      <c r="B9" s="8">
        <v>1</v>
      </c>
      <c r="C9" s="9" t="s">
        <v>57</v>
      </c>
      <c r="D9" s="6">
        <f>SUM(D10:D12)</f>
        <v>29</v>
      </c>
      <c r="E9" s="7">
        <f>MIN(E10:E12)</f>
        <v>41463</v>
      </c>
      <c r="F9" s="7">
        <f>MAX(F10:F12)</f>
        <v>41481</v>
      </c>
      <c r="G9" s="10">
        <f>SUMPRODUCT(D10:D12,G10:G12)/SUM(D10:D12)</f>
        <v>0.51034482758620692</v>
      </c>
      <c r="H9" s="11">
        <f>SUM(H10:H12)</f>
        <v>14.2</v>
      </c>
      <c r="I9" s="7">
        <f>MAX(I10:I12)</f>
        <v>41479</v>
      </c>
      <c r="J9" s="12"/>
      <c r="K9" s="13"/>
    </row>
    <row r="10" spans="1:11" ht="13.05" customHeight="1" x14ac:dyDescent="0.3">
      <c r="A10" s="6">
        <f>A9+1</f>
        <v>2</v>
      </c>
      <c r="B10" s="6">
        <v>2</v>
      </c>
      <c r="C10" s="12">
        <v>1</v>
      </c>
      <c r="D10" s="6">
        <v>5</v>
      </c>
      <c r="E10" s="7">
        <v>41463</v>
      </c>
      <c r="F10" s="7">
        <v>41467</v>
      </c>
      <c r="G10" s="10">
        <v>0.8</v>
      </c>
      <c r="H10" s="11">
        <f>IF($D10="","",($D10-($G10*$D10)))</f>
        <v>1</v>
      </c>
      <c r="I10" s="7">
        <v>41464</v>
      </c>
      <c r="J10" s="12" t="s">
        <v>11</v>
      </c>
      <c r="K10" s="13">
        <v>100</v>
      </c>
    </row>
    <row r="11" spans="1:11" ht="13.05" customHeight="1" x14ac:dyDescent="0.3">
      <c r="A11" s="6">
        <f>A10+1</f>
        <v>3</v>
      </c>
      <c r="B11" s="6">
        <v>2</v>
      </c>
      <c r="C11" s="12">
        <v>2</v>
      </c>
      <c r="D11" s="6">
        <v>15</v>
      </c>
      <c r="E11" s="7">
        <v>41463</v>
      </c>
      <c r="F11" s="7">
        <v>41481</v>
      </c>
      <c r="G11" s="10">
        <v>0.6</v>
      </c>
      <c r="H11" s="11">
        <f>IF($D11="","",($D11-($G11*$D11)))</f>
        <v>6</v>
      </c>
      <c r="I11" s="7">
        <v>41471</v>
      </c>
      <c r="J11" s="12" t="s">
        <v>12</v>
      </c>
      <c r="K11" s="13">
        <v>100</v>
      </c>
    </row>
    <row r="12" spans="1:11" ht="13.05" customHeight="1" x14ac:dyDescent="0.3">
      <c r="A12" s="6">
        <f>A11+1</f>
        <v>4</v>
      </c>
      <c r="B12" s="6">
        <v>2</v>
      </c>
      <c r="C12" s="12">
        <v>3</v>
      </c>
      <c r="D12" s="6">
        <v>9</v>
      </c>
      <c r="E12" s="7">
        <v>41470</v>
      </c>
      <c r="F12" s="7">
        <v>41480</v>
      </c>
      <c r="G12" s="10">
        <v>0.2</v>
      </c>
      <c r="H12" s="11">
        <f>IF($D12="","",($D12-($G12*$D12)))</f>
        <v>7.2</v>
      </c>
      <c r="I12" s="7">
        <v>41479</v>
      </c>
      <c r="J12" s="12" t="s">
        <v>13</v>
      </c>
      <c r="K12" s="13" t="s">
        <v>14</v>
      </c>
    </row>
    <row r="13" spans="1:11" ht="13.05" customHeight="1" x14ac:dyDescent="0.3">
      <c r="A13" s="6">
        <f>A12+1</f>
        <v>5</v>
      </c>
      <c r="B13" s="8">
        <v>1</v>
      </c>
      <c r="C13" s="9" t="s">
        <v>58</v>
      </c>
      <c r="D13" s="6">
        <f>SUM(D14:D14)</f>
        <v>5</v>
      </c>
      <c r="E13" s="7">
        <f>MIN(E14:E14)</f>
        <v>41463</v>
      </c>
      <c r="F13" s="7">
        <f>MAX(F14:F14)</f>
        <v>41467</v>
      </c>
      <c r="G13" s="10">
        <f>SUMPRODUCT(D14:D14,G14:G14)/SUM(D14:D14)</f>
        <v>1</v>
      </c>
      <c r="H13" s="11">
        <f>SUM(H14:H14)</f>
        <v>0</v>
      </c>
      <c r="I13" s="7">
        <f>MAX(I14:I14)</f>
        <v>41462</v>
      </c>
      <c r="J13" s="12"/>
      <c r="K13" s="13"/>
    </row>
    <row r="14" spans="1:11" ht="13.05" customHeight="1" x14ac:dyDescent="0.3">
      <c r="A14" s="6">
        <f>A13+1</f>
        <v>6</v>
      </c>
      <c r="B14" s="6">
        <v>2</v>
      </c>
      <c r="C14" s="12">
        <v>2</v>
      </c>
      <c r="D14" s="6">
        <v>5</v>
      </c>
      <c r="E14" s="7">
        <v>41463</v>
      </c>
      <c r="F14" s="7">
        <v>41467</v>
      </c>
      <c r="G14" s="10">
        <v>1</v>
      </c>
      <c r="H14" s="11">
        <f>IF($D14="","",($D14-($G14*$D14)))</f>
        <v>0</v>
      </c>
      <c r="I14" s="7">
        <v>41462</v>
      </c>
      <c r="J14" s="12" t="s">
        <v>15</v>
      </c>
      <c r="K14" s="13" t="s">
        <v>16</v>
      </c>
    </row>
  </sheetData>
  <mergeCells count="22">
    <mergeCell ref="E5:E6"/>
    <mergeCell ref="A7:A8"/>
    <mergeCell ref="B7:B8"/>
    <mergeCell ref="C7:C8"/>
    <mergeCell ref="D7:D8"/>
    <mergeCell ref="E7:E8"/>
    <mergeCell ref="F5:F6"/>
    <mergeCell ref="F7:F8"/>
    <mergeCell ref="A5:A6"/>
    <mergeCell ref="B5:B6"/>
    <mergeCell ref="K7:K8"/>
    <mergeCell ref="G5:G6"/>
    <mergeCell ref="H5:H6"/>
    <mergeCell ref="I5:I6"/>
    <mergeCell ref="J5:J6"/>
    <mergeCell ref="K5:K6"/>
    <mergeCell ref="G7:G8"/>
    <mergeCell ref="H7:H8"/>
    <mergeCell ref="I7:I8"/>
    <mergeCell ref="J7:J8"/>
    <mergeCell ref="C5:C6"/>
    <mergeCell ref="D5:D6"/>
  </mergeCells>
  <conditionalFormatting sqref="F7">
    <cfRule type="expression" dxfId="27" priority="52">
      <formula>(AND($F7&lt;TODAY(),$G7&lt;1,$F7&lt;&gt;""))</formula>
    </cfRule>
  </conditionalFormatting>
  <conditionalFormatting sqref="I7:I14">
    <cfRule type="expression" dxfId="26" priority="50">
      <formula>(AND($F7&lt;$I7,$I7&lt;&gt;""))</formula>
    </cfRule>
    <cfRule type="expression" dxfId="25" priority="51">
      <formula>(AND($F7&gt;$I7,$I7&lt;&gt;""))</formula>
    </cfRule>
  </conditionalFormatting>
  <conditionalFormatting sqref="A7:K7">
    <cfRule type="expression" dxfId="24" priority="49">
      <formula>AND($B7=1)</formula>
    </cfRule>
  </conditionalFormatting>
  <conditionalFormatting sqref="F9">
    <cfRule type="expression" dxfId="23" priority="48">
      <formula>(AND($F9&lt;TODAY(),$G9&lt;1,$F9&lt;&gt;""))</formula>
    </cfRule>
  </conditionalFormatting>
  <conditionalFormatting sqref="A9:K9">
    <cfRule type="expression" dxfId="22" priority="47">
      <formula>AND($B9=1)</formula>
    </cfRule>
  </conditionalFormatting>
  <conditionalFormatting sqref="F9">
    <cfRule type="expression" dxfId="21" priority="46">
      <formula>(AND($F9&lt;TODAY(),$G9&lt;1,$F9&lt;&gt;""))</formula>
    </cfRule>
  </conditionalFormatting>
  <conditionalFormatting sqref="A9:K9">
    <cfRule type="expression" dxfId="20" priority="45">
      <formula>AND($B9=1)</formula>
    </cfRule>
  </conditionalFormatting>
  <conditionalFormatting sqref="F10">
    <cfRule type="expression" dxfId="19" priority="44">
      <formula>(AND($F10&lt;TODAY(),$G10&lt;1,$F10&lt;&gt;""))</formula>
    </cfRule>
  </conditionalFormatting>
  <conditionalFormatting sqref="A10:K10 I11:I14">
    <cfRule type="expression" dxfId="18" priority="43">
      <formula>AND($B10=1)</formula>
    </cfRule>
  </conditionalFormatting>
  <conditionalFormatting sqref="F10">
    <cfRule type="expression" dxfId="17" priority="42">
      <formula>(AND($F10&lt;TODAY(),$G10&lt;1,$F10&lt;&gt;""))</formula>
    </cfRule>
  </conditionalFormatting>
  <conditionalFormatting sqref="A10:K10 I11:I14">
    <cfRule type="expression" dxfId="16" priority="41">
      <formula>AND($B10=1)</formula>
    </cfRule>
  </conditionalFormatting>
  <conditionalFormatting sqref="F11">
    <cfRule type="expression" dxfId="15" priority="40">
      <formula>(AND($F11&lt;TODAY(),$G11&lt;1,$F11&lt;&gt;""))</formula>
    </cfRule>
  </conditionalFormatting>
  <conditionalFormatting sqref="H12 H10 A11:K11">
    <cfRule type="expression" dxfId="14" priority="39">
      <formula>AND($B10=1)</formula>
    </cfRule>
  </conditionalFormatting>
  <conditionalFormatting sqref="F11">
    <cfRule type="expression" dxfId="13" priority="38">
      <formula>(AND($F11&lt;TODAY(),$G11&lt;1,$F11&lt;&gt;""))</formula>
    </cfRule>
  </conditionalFormatting>
  <conditionalFormatting sqref="H12 H10 A11:K11">
    <cfRule type="expression" dxfId="12" priority="37">
      <formula>AND($B10=1)</formula>
    </cfRule>
  </conditionalFormatting>
  <conditionalFormatting sqref="F12">
    <cfRule type="expression" dxfId="11" priority="36">
      <formula>(AND($F12&lt;TODAY(),$G12&lt;1,$F12&lt;&gt;""))</formula>
    </cfRule>
  </conditionalFormatting>
  <conditionalFormatting sqref="A12:K12 H10:H11">
    <cfRule type="expression" dxfId="10" priority="35">
      <formula>AND($B10=1)</formula>
    </cfRule>
  </conditionalFormatting>
  <conditionalFormatting sqref="F12">
    <cfRule type="expression" dxfId="9" priority="34">
      <formula>(AND($F12&lt;TODAY(),$G12&lt;1,$F12&lt;&gt;""))</formula>
    </cfRule>
  </conditionalFormatting>
  <conditionalFormatting sqref="A12:K12 H10:H11">
    <cfRule type="expression" dxfId="8" priority="33">
      <formula>AND($B10=1)</formula>
    </cfRule>
  </conditionalFormatting>
  <conditionalFormatting sqref="F13">
    <cfRule type="expression" dxfId="7" priority="32">
      <formula>(AND($F13&lt;TODAY(),$G13&lt;1,$F13&lt;&gt;""))</formula>
    </cfRule>
  </conditionalFormatting>
  <conditionalFormatting sqref="A13:K13">
    <cfRule type="expression" dxfId="6" priority="31">
      <formula>AND($B13=1)</formula>
    </cfRule>
  </conditionalFormatting>
  <conditionalFormatting sqref="F13">
    <cfRule type="expression" dxfId="5" priority="30">
      <formula>(AND($F13&lt;TODAY(),$G13&lt;1,$F13&lt;&gt;""))</formula>
    </cfRule>
  </conditionalFormatting>
  <conditionalFormatting sqref="A13:K13">
    <cfRule type="expression" dxfId="4" priority="29">
      <formula>AND($B13=1)</formula>
    </cfRule>
  </conditionalFormatting>
  <conditionalFormatting sqref="F14">
    <cfRule type="expression" dxfId="3" priority="28">
      <formula>(AND($F14&lt;TODAY(),$G14&lt;1,$F14&lt;&gt;""))</formula>
    </cfRule>
  </conditionalFormatting>
  <conditionalFormatting sqref="A14:K14">
    <cfRule type="expression" dxfId="2" priority="27">
      <formula>AND($B14=1)</formula>
    </cfRule>
  </conditionalFormatting>
  <conditionalFormatting sqref="F14">
    <cfRule type="expression" dxfId="1" priority="26">
      <formula>(AND($F14&lt;TODAY(),$G14&lt;1,$F14&lt;&gt;""))</formula>
    </cfRule>
  </conditionalFormatting>
  <conditionalFormatting sqref="A14:K14">
    <cfRule type="expression" dxfId="0" priority="25">
      <formula>AND($B14=1)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32"/>
  <sheetViews>
    <sheetView workbookViewId="0">
      <selection activeCell="C17" sqref="C17"/>
    </sheetView>
  </sheetViews>
  <sheetFormatPr baseColWidth="10" defaultRowHeight="14.4" x14ac:dyDescent="0.3"/>
  <cols>
    <col min="1" max="1" width="8.109375" customWidth="1"/>
    <col min="2" max="2" width="8.5546875" bestFit="1" customWidth="1"/>
    <col min="3" max="3" width="11.5546875" bestFit="1" customWidth="1"/>
    <col min="4" max="4" width="13.6640625" bestFit="1" customWidth="1"/>
  </cols>
  <sheetData>
    <row r="1" spans="1:5" x14ac:dyDescent="0.3">
      <c r="A1" s="1" t="s">
        <v>0</v>
      </c>
      <c r="B1" s="2" t="s">
        <v>19</v>
      </c>
      <c r="C1" s="2" t="s">
        <v>20</v>
      </c>
      <c r="D1" s="2" t="s">
        <v>21</v>
      </c>
      <c r="E1" s="1" t="s">
        <v>22</v>
      </c>
    </row>
    <row r="2" spans="1:5" x14ac:dyDescent="0.3">
      <c r="A2" s="3">
        <f>IF($B2="","",ROW()-1)</f>
        <v>1</v>
      </c>
      <c r="B2" s="4" t="s">
        <v>23</v>
      </c>
      <c r="C2" s="5" t="s">
        <v>24</v>
      </c>
      <c r="D2" s="4" t="s">
        <v>25</v>
      </c>
      <c r="E2" s="4">
        <f>IF($C2="JPF",50,IF($D2="Développeur",100,IF($D2="Chef de projet",75,IF($D2="Expert",90,IF($D2="Qualité",100,IF($D2="Banc",100))))))</f>
        <v>100</v>
      </c>
    </row>
    <row r="3" spans="1:5" x14ac:dyDescent="0.3">
      <c r="A3" s="3">
        <f t="shared" ref="A3:A32" si="0">IF($B3="","",ROW()-1)</f>
        <v>2</v>
      </c>
      <c r="B3" s="4" t="s">
        <v>23</v>
      </c>
      <c r="C3" s="5" t="s">
        <v>11</v>
      </c>
      <c r="D3" s="4" t="s">
        <v>25</v>
      </c>
      <c r="E3" s="4">
        <f t="shared" ref="E3:E32" si="1">IF($C3="JPF",50,IF($D3="Développeur",100,IF($D3="Chef de projet",75,IF($D3="Expert",90,IF($D3="Qualité",100,IF($D3="Banc",100))))))</f>
        <v>100</v>
      </c>
    </row>
    <row r="4" spans="1:5" x14ac:dyDescent="0.3">
      <c r="A4" s="3">
        <f t="shared" si="0"/>
        <v>3</v>
      </c>
      <c r="B4" s="4" t="s">
        <v>23</v>
      </c>
      <c r="C4" s="5" t="s">
        <v>26</v>
      </c>
      <c r="D4" s="4" t="s">
        <v>27</v>
      </c>
      <c r="E4" s="4">
        <f t="shared" si="1"/>
        <v>90</v>
      </c>
    </row>
    <row r="5" spans="1:5" x14ac:dyDescent="0.3">
      <c r="A5" s="3">
        <f t="shared" si="0"/>
        <v>4</v>
      </c>
      <c r="B5" s="4" t="s">
        <v>23</v>
      </c>
      <c r="C5" s="5" t="s">
        <v>28</v>
      </c>
      <c r="D5" s="4" t="s">
        <v>25</v>
      </c>
      <c r="E5" s="4">
        <f t="shared" si="1"/>
        <v>100</v>
      </c>
    </row>
    <row r="6" spans="1:5" x14ac:dyDescent="0.3">
      <c r="A6" s="3">
        <f t="shared" si="0"/>
        <v>5</v>
      </c>
      <c r="B6" s="4" t="s">
        <v>29</v>
      </c>
      <c r="C6" s="5" t="s">
        <v>30</v>
      </c>
      <c r="D6" s="4" t="s">
        <v>31</v>
      </c>
      <c r="E6" s="4">
        <f t="shared" si="1"/>
        <v>100</v>
      </c>
    </row>
    <row r="7" spans="1:5" x14ac:dyDescent="0.3">
      <c r="A7" s="3">
        <f t="shared" si="0"/>
        <v>6</v>
      </c>
      <c r="B7" s="4" t="s">
        <v>29</v>
      </c>
      <c r="C7" s="5" t="s">
        <v>32</v>
      </c>
      <c r="D7" s="4" t="s">
        <v>31</v>
      </c>
      <c r="E7" s="4">
        <f t="shared" si="1"/>
        <v>100</v>
      </c>
    </row>
    <row r="8" spans="1:5" x14ac:dyDescent="0.3">
      <c r="A8" s="3">
        <f t="shared" si="0"/>
        <v>7</v>
      </c>
      <c r="B8" s="4" t="s">
        <v>29</v>
      </c>
      <c r="C8" s="5" t="s">
        <v>33</v>
      </c>
      <c r="D8" s="4" t="s">
        <v>31</v>
      </c>
      <c r="E8" s="4">
        <f t="shared" si="1"/>
        <v>100</v>
      </c>
    </row>
    <row r="9" spans="1:5" x14ac:dyDescent="0.3">
      <c r="A9" s="3">
        <f t="shared" si="0"/>
        <v>8</v>
      </c>
      <c r="B9" s="4" t="s">
        <v>29</v>
      </c>
      <c r="C9" s="5" t="s">
        <v>34</v>
      </c>
      <c r="D9" s="4" t="s">
        <v>31</v>
      </c>
      <c r="E9" s="4">
        <f t="shared" si="1"/>
        <v>100</v>
      </c>
    </row>
    <row r="10" spans="1:5" x14ac:dyDescent="0.3">
      <c r="A10" s="3">
        <f t="shared" si="0"/>
        <v>9</v>
      </c>
      <c r="B10" s="4" t="s">
        <v>23</v>
      </c>
      <c r="C10" s="5" t="s">
        <v>35</v>
      </c>
      <c r="D10" s="4" t="s">
        <v>25</v>
      </c>
      <c r="E10" s="4">
        <f t="shared" si="1"/>
        <v>100</v>
      </c>
    </row>
    <row r="11" spans="1:5" x14ac:dyDescent="0.3">
      <c r="A11" s="3">
        <f t="shared" si="0"/>
        <v>10</v>
      </c>
      <c r="B11" s="4" t="s">
        <v>23</v>
      </c>
      <c r="C11" s="5" t="s">
        <v>18</v>
      </c>
      <c r="D11" s="4" t="s">
        <v>36</v>
      </c>
      <c r="E11" s="4">
        <f t="shared" si="1"/>
        <v>75</v>
      </c>
    </row>
    <row r="12" spans="1:5" x14ac:dyDescent="0.3">
      <c r="A12" s="3">
        <f t="shared" si="0"/>
        <v>11</v>
      </c>
      <c r="B12" s="4" t="s">
        <v>23</v>
      </c>
      <c r="C12" s="5" t="s">
        <v>37</v>
      </c>
      <c r="D12" s="4" t="s">
        <v>38</v>
      </c>
      <c r="E12" s="4">
        <f t="shared" si="1"/>
        <v>100</v>
      </c>
    </row>
    <row r="13" spans="1:5" x14ac:dyDescent="0.3">
      <c r="A13" s="3">
        <f t="shared" si="0"/>
        <v>12</v>
      </c>
      <c r="B13" s="4" t="s">
        <v>23</v>
      </c>
      <c r="C13" s="5" t="s">
        <v>39</v>
      </c>
      <c r="D13" s="4" t="s">
        <v>27</v>
      </c>
      <c r="E13" s="4">
        <f t="shared" si="1"/>
        <v>90</v>
      </c>
    </row>
    <row r="14" spans="1:5" x14ac:dyDescent="0.3">
      <c r="A14" s="3">
        <f t="shared" si="0"/>
        <v>13</v>
      </c>
      <c r="B14" s="4" t="s">
        <v>23</v>
      </c>
      <c r="C14" s="5" t="s">
        <v>40</v>
      </c>
      <c r="D14" s="4" t="s">
        <v>38</v>
      </c>
      <c r="E14" s="4">
        <f t="shared" si="1"/>
        <v>100</v>
      </c>
    </row>
    <row r="15" spans="1:5" x14ac:dyDescent="0.3">
      <c r="A15" s="3">
        <f t="shared" si="0"/>
        <v>14</v>
      </c>
      <c r="B15" s="4" t="s">
        <v>23</v>
      </c>
      <c r="C15" s="5" t="s">
        <v>41</v>
      </c>
      <c r="D15" s="4" t="s">
        <v>25</v>
      </c>
      <c r="E15" s="4">
        <f t="shared" si="1"/>
        <v>100</v>
      </c>
    </row>
    <row r="16" spans="1:5" x14ac:dyDescent="0.3">
      <c r="A16" s="3">
        <f t="shared" si="0"/>
        <v>15</v>
      </c>
      <c r="B16" s="4" t="s">
        <v>23</v>
      </c>
      <c r="C16" s="5" t="s">
        <v>42</v>
      </c>
      <c r="D16" s="4" t="s">
        <v>25</v>
      </c>
      <c r="E16" s="4">
        <f t="shared" si="1"/>
        <v>100</v>
      </c>
    </row>
    <row r="17" spans="1:5" x14ac:dyDescent="0.3">
      <c r="A17" s="3">
        <f t="shared" si="0"/>
        <v>16</v>
      </c>
      <c r="B17" s="4" t="s">
        <v>23</v>
      </c>
      <c r="C17" s="5" t="s">
        <v>43</v>
      </c>
      <c r="D17" s="4" t="s">
        <v>36</v>
      </c>
      <c r="E17" s="4">
        <f t="shared" si="1"/>
        <v>75</v>
      </c>
    </row>
    <row r="18" spans="1:5" x14ac:dyDescent="0.3">
      <c r="A18" s="3">
        <f t="shared" si="0"/>
        <v>17</v>
      </c>
      <c r="B18" s="4" t="s">
        <v>23</v>
      </c>
      <c r="C18" s="5" t="s">
        <v>17</v>
      </c>
      <c r="D18" s="4" t="s">
        <v>25</v>
      </c>
      <c r="E18" s="4">
        <f t="shared" si="1"/>
        <v>100</v>
      </c>
    </row>
    <row r="19" spans="1:5" x14ac:dyDescent="0.3">
      <c r="A19" s="3">
        <f t="shared" si="0"/>
        <v>18</v>
      </c>
      <c r="B19" s="4" t="s">
        <v>23</v>
      </c>
      <c r="C19" s="5" t="s">
        <v>44</v>
      </c>
      <c r="D19" s="4" t="s">
        <v>38</v>
      </c>
      <c r="E19" s="4">
        <f t="shared" si="1"/>
        <v>100</v>
      </c>
    </row>
    <row r="20" spans="1:5" x14ac:dyDescent="0.3">
      <c r="A20" s="3">
        <f t="shared" si="0"/>
        <v>19</v>
      </c>
      <c r="B20" s="4" t="s">
        <v>29</v>
      </c>
      <c r="C20" s="5" t="s">
        <v>45</v>
      </c>
      <c r="D20" s="4" t="s">
        <v>31</v>
      </c>
      <c r="E20" s="4">
        <f t="shared" si="1"/>
        <v>100</v>
      </c>
    </row>
    <row r="21" spans="1:5" x14ac:dyDescent="0.3">
      <c r="A21" s="3">
        <f t="shared" si="0"/>
        <v>20</v>
      </c>
      <c r="B21" s="4" t="s">
        <v>29</v>
      </c>
      <c r="C21" s="5" t="s">
        <v>46</v>
      </c>
      <c r="D21" s="4" t="s">
        <v>31</v>
      </c>
      <c r="E21" s="4">
        <f t="shared" si="1"/>
        <v>100</v>
      </c>
    </row>
    <row r="22" spans="1:5" x14ac:dyDescent="0.3">
      <c r="A22" s="3">
        <f t="shared" si="0"/>
        <v>21</v>
      </c>
      <c r="B22" s="4" t="s">
        <v>29</v>
      </c>
      <c r="C22" s="5" t="s">
        <v>47</v>
      </c>
      <c r="D22" s="4" t="s">
        <v>31</v>
      </c>
      <c r="E22" s="4">
        <f t="shared" si="1"/>
        <v>100</v>
      </c>
    </row>
    <row r="23" spans="1:5" x14ac:dyDescent="0.3">
      <c r="A23" s="3">
        <f t="shared" si="0"/>
        <v>22</v>
      </c>
      <c r="B23" s="4" t="s">
        <v>23</v>
      </c>
      <c r="C23" s="5" t="s">
        <v>48</v>
      </c>
      <c r="D23" s="4" t="s">
        <v>36</v>
      </c>
      <c r="E23" s="4">
        <f t="shared" si="1"/>
        <v>75</v>
      </c>
    </row>
    <row r="24" spans="1:5" x14ac:dyDescent="0.3">
      <c r="A24" s="3">
        <f t="shared" si="0"/>
        <v>23</v>
      </c>
      <c r="B24" s="4" t="s">
        <v>23</v>
      </c>
      <c r="C24" s="5" t="s">
        <v>49</v>
      </c>
      <c r="D24" s="4" t="s">
        <v>25</v>
      </c>
      <c r="E24" s="4">
        <f t="shared" si="1"/>
        <v>100</v>
      </c>
    </row>
    <row r="25" spans="1:5" x14ac:dyDescent="0.3">
      <c r="A25" s="3">
        <f t="shared" si="0"/>
        <v>24</v>
      </c>
      <c r="B25" s="4" t="s">
        <v>23</v>
      </c>
      <c r="C25" s="5" t="s">
        <v>12</v>
      </c>
      <c r="D25" s="4" t="s">
        <v>25</v>
      </c>
      <c r="E25" s="4">
        <f t="shared" si="1"/>
        <v>100</v>
      </c>
    </row>
    <row r="26" spans="1:5" x14ac:dyDescent="0.3">
      <c r="A26" s="3">
        <f t="shared" si="0"/>
        <v>25</v>
      </c>
      <c r="B26" s="4" t="s">
        <v>23</v>
      </c>
      <c r="C26" s="5" t="s">
        <v>50</v>
      </c>
      <c r="D26" s="4" t="s">
        <v>36</v>
      </c>
      <c r="E26" s="4">
        <f t="shared" si="1"/>
        <v>50</v>
      </c>
    </row>
    <row r="27" spans="1:5" x14ac:dyDescent="0.3">
      <c r="A27" s="3">
        <f t="shared" si="0"/>
        <v>26</v>
      </c>
      <c r="B27" s="4" t="s">
        <v>23</v>
      </c>
      <c r="C27" s="5" t="s">
        <v>51</v>
      </c>
      <c r="D27" s="4" t="s">
        <v>25</v>
      </c>
      <c r="E27" s="4">
        <f t="shared" si="1"/>
        <v>100</v>
      </c>
    </row>
    <row r="28" spans="1:5" x14ac:dyDescent="0.3">
      <c r="A28" s="3">
        <f t="shared" si="0"/>
        <v>27</v>
      </c>
      <c r="B28" s="4" t="s">
        <v>23</v>
      </c>
      <c r="C28" s="5" t="s">
        <v>52</v>
      </c>
      <c r="D28" s="4" t="s">
        <v>25</v>
      </c>
      <c r="E28" s="4">
        <f t="shared" si="1"/>
        <v>100</v>
      </c>
    </row>
    <row r="29" spans="1:5" x14ac:dyDescent="0.3">
      <c r="A29" s="3">
        <f t="shared" si="0"/>
        <v>28</v>
      </c>
      <c r="B29" s="4" t="s">
        <v>23</v>
      </c>
      <c r="C29" s="5" t="s">
        <v>53</v>
      </c>
      <c r="D29" s="4" t="s">
        <v>25</v>
      </c>
      <c r="E29" s="4">
        <f t="shared" si="1"/>
        <v>100</v>
      </c>
    </row>
    <row r="30" spans="1:5" x14ac:dyDescent="0.3">
      <c r="A30" s="3">
        <f t="shared" si="0"/>
        <v>29</v>
      </c>
      <c r="B30" s="4" t="s">
        <v>23</v>
      </c>
      <c r="C30" s="5" t="s">
        <v>54</v>
      </c>
      <c r="D30" s="4" t="s">
        <v>25</v>
      </c>
      <c r="E30" s="4">
        <f t="shared" si="1"/>
        <v>100</v>
      </c>
    </row>
    <row r="31" spans="1:5" x14ac:dyDescent="0.3">
      <c r="A31" s="3">
        <f t="shared" si="0"/>
        <v>30</v>
      </c>
      <c r="B31" s="4" t="s">
        <v>23</v>
      </c>
      <c r="C31" s="5" t="s">
        <v>55</v>
      </c>
      <c r="D31" s="4" t="s">
        <v>25</v>
      </c>
      <c r="E31" s="4">
        <f t="shared" si="1"/>
        <v>100</v>
      </c>
    </row>
    <row r="32" spans="1:5" x14ac:dyDescent="0.3">
      <c r="A32" s="3">
        <f t="shared" si="0"/>
        <v>31</v>
      </c>
      <c r="B32" s="4" t="s">
        <v>23</v>
      </c>
      <c r="C32" s="5" t="s">
        <v>56</v>
      </c>
      <c r="D32" s="4" t="s">
        <v>36</v>
      </c>
      <c r="E32" s="4">
        <f t="shared" si="1"/>
        <v>75</v>
      </c>
    </row>
  </sheetData>
  <dataValidations count="2">
    <dataValidation type="list" allowBlank="1" showInputMessage="1" showErrorMessage="1" sqref="D2:D32">
      <formula1>"Développeur,Chef de projet,Expert,Qualité,RTA,Banc"</formula1>
    </dataValidation>
    <dataValidation type="list" allowBlank="1" showInputMessage="1" showErrorMessage="1" sqref="B2:B20">
      <formula1>"Travail,Matériel,Coût"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Table_Tâches</vt:lpstr>
      <vt:lpstr>Table_Ressources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mariong</dc:creator>
  <cp:lastModifiedBy>Pierrot</cp:lastModifiedBy>
  <dcterms:created xsi:type="dcterms:W3CDTF">2013-07-17T12:17:53Z</dcterms:created>
  <dcterms:modified xsi:type="dcterms:W3CDTF">2013-07-18T16:42:50Z</dcterms:modified>
</cp:coreProperties>
</file>