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1310" windowHeight="7605"/>
  </bookViews>
  <sheets>
    <sheet name="Accueil" sheetId="1" r:id="rId1"/>
    <sheet name="Données" sheetId="2" state="hidden" r:id="rId2"/>
    <sheet name="ITK" sheetId="3" state="hidden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3" l="1"/>
  <c r="B20" i="3"/>
  <c r="F27" i="2"/>
  <c r="C27" i="2"/>
  <c r="F19" i="2"/>
  <c r="C19" i="2"/>
  <c r="C23" i="2" s="1"/>
  <c r="C25" i="2" s="1"/>
  <c r="C30" i="2" s="1"/>
  <c r="C15" i="2"/>
  <c r="C17" i="2" s="1"/>
  <c r="C9" i="2"/>
  <c r="C31" i="2" l="1"/>
</calcChain>
</file>

<file path=xl/comments1.xml><?xml version="1.0" encoding="utf-8"?>
<comments xmlns="http://schemas.openxmlformats.org/spreadsheetml/2006/main">
  <authors>
    <author>aubin85</author>
  </authors>
  <commentList>
    <comment ref="D15" authorId="0">
      <text>
        <r>
          <rPr>
            <b/>
            <sz val="9"/>
            <color indexed="81"/>
            <rFont val="Tahoma"/>
            <family val="2"/>
          </rPr>
          <t>aubin85:</t>
        </r>
        <r>
          <rPr>
            <sz val="9"/>
            <color indexed="81"/>
            <rFont val="Tahoma"/>
            <family val="2"/>
          </rPr>
          <t xml:space="preserve">
Choisissez oui ou non et indiquez le nombre réalisé ci-dessous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aubin85:</t>
        </r>
        <r>
          <rPr>
            <sz val="9"/>
            <color indexed="81"/>
            <rFont val="Tahoma"/>
            <family val="2"/>
          </rPr>
          <t xml:space="preserve">
Choisissez oui ou non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aubin85:</t>
        </r>
        <r>
          <rPr>
            <sz val="9"/>
            <color indexed="81"/>
            <rFont val="Tahoma"/>
            <family val="2"/>
          </rPr>
          <t xml:space="preserve">
Offert si Cérélia réalisé </t>
        </r>
      </text>
    </comment>
    <comment ref="E19" authorId="0">
      <text>
        <r>
          <rPr>
            <b/>
            <sz val="9"/>
            <color indexed="81"/>
            <rFont val="Tahoma"/>
            <family val="2"/>
          </rPr>
          <t>aubin85:</t>
        </r>
        <r>
          <rPr>
            <sz val="9"/>
            <color indexed="81"/>
            <rFont val="Tahoma"/>
            <family val="2"/>
          </rPr>
          <t xml:space="preserve">
Tapez votre prix sur l'ensemble de l'exploitation 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aubin85:</t>
        </r>
        <r>
          <rPr>
            <sz val="9"/>
            <color indexed="81"/>
            <rFont val="Tahoma"/>
            <family val="2"/>
          </rPr>
          <t xml:space="preserve">
Tapez votre prix sur l'ensemble de l'exploitation </t>
        </r>
      </text>
    </comment>
  </commentList>
</comments>
</file>

<file path=xl/sharedStrings.xml><?xml version="1.0" encoding="utf-8"?>
<sst xmlns="http://schemas.openxmlformats.org/spreadsheetml/2006/main" count="50" uniqueCount="39">
  <si>
    <t xml:space="preserve">SAU </t>
  </si>
  <si>
    <t>Oui</t>
  </si>
  <si>
    <t>Non</t>
  </si>
  <si>
    <t>Surface blé dur/tendre</t>
  </si>
  <si>
    <t>Prix PAC PPF</t>
  </si>
  <si>
    <t>Rendement (Qx/ha)</t>
  </si>
  <si>
    <t>Analyse de terre</t>
  </si>
  <si>
    <t>Prix de vente (€/T)</t>
  </si>
  <si>
    <t>Cérélia</t>
  </si>
  <si>
    <t>Rendement paille (T/ha)</t>
  </si>
  <si>
    <t>Reliquat azote</t>
  </si>
  <si>
    <t>Prix paille (andain)</t>
  </si>
  <si>
    <t>Produit Brut/ha</t>
  </si>
  <si>
    <t>Engrais</t>
  </si>
  <si>
    <t>Semences</t>
  </si>
  <si>
    <t>Traitements</t>
  </si>
  <si>
    <t>Taxes</t>
  </si>
  <si>
    <t>Services</t>
  </si>
  <si>
    <t>Charges opérationelles/ha</t>
  </si>
  <si>
    <t>Fermage €/ha</t>
  </si>
  <si>
    <t>Calculatrice</t>
  </si>
  <si>
    <t>Coût matériel €/ha</t>
  </si>
  <si>
    <t>Coût du personnel €/ha</t>
  </si>
  <si>
    <t>c25/rdt</t>
  </si>
  <si>
    <t>prix equilibre</t>
  </si>
  <si>
    <t>Charges de strutures</t>
  </si>
  <si>
    <t>Total charges</t>
  </si>
  <si>
    <t>DPU - DPA</t>
  </si>
  <si>
    <t>Marge nette sans DPU</t>
  </si>
  <si>
    <t>Marge Nette avec DPU</t>
  </si>
  <si>
    <t xml:space="preserve">Cliquer sur les travaux que vous avez réalisés </t>
  </si>
  <si>
    <t>Travaux avant l'implantation</t>
  </si>
  <si>
    <t>Coût intervention /ha</t>
  </si>
  <si>
    <t>Coût personnel h/ha</t>
  </si>
  <si>
    <t>Durant le cycle végétatif</t>
  </si>
  <si>
    <t>Coût total interventions /ha</t>
  </si>
  <si>
    <t xml:space="preserve">Coût main d'œuvre </t>
  </si>
  <si>
    <t>Coût total personnel /ha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</si>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</sst>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2" borderId="0" xfId="0" applyNumberFormat="1" applyFill="1" applyAlignment="1">
      <alignment horizontal="center" vertical="center"/>
    </xf>
    <xf numFmtId="0" fontId="0" fillId="5" borderId="1" xfId="0" applyFill="1" applyBorder="1" applyAlignment="1" applyProtection="1">
      <alignment horizontal="center"/>
      <protection locked="0"/>
    </xf>
    <xf numFmtId="164" fontId="0" fillId="6" borderId="0" xfId="0" applyNumberFormat="1" applyFill="1" applyAlignment="1">
      <alignment horizontal="center" vertical="center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/>
      <protection locked="0"/>
    </xf>
    <xf numFmtId="164" fontId="0" fillId="2" borderId="0" xfId="0" applyNumberFormat="1" applyFill="1" applyAlignment="1">
      <alignment horizontal="center"/>
    </xf>
    <xf numFmtId="164" fontId="0" fillId="4" borderId="0" xfId="0" applyNumberFormat="1" applyFill="1" applyAlignment="1" applyProtection="1">
      <alignment horizontal="center" vertical="center"/>
      <protection locked="0"/>
    </xf>
    <xf numFmtId="164" fontId="0" fillId="7" borderId="2" xfId="0" applyNumberFormat="1" applyFill="1" applyBorder="1" applyAlignment="1">
      <alignment horizontal="center" vertical="center"/>
    </xf>
    <xf numFmtId="2" fontId="0" fillId="2" borderId="0" xfId="0" applyNumberFormat="1" applyFill="1"/>
    <xf numFmtId="0" fontId="0" fillId="2" borderId="0" xfId="0" applyFill="1" applyBorder="1"/>
    <xf numFmtId="0" fontId="0" fillId="9" borderId="1" xfId="0" applyFill="1" applyBorder="1" applyAlignment="1">
      <alignment horizontal="center"/>
    </xf>
    <xf numFmtId="2" fontId="0" fillId="9" borderId="1" xfId="0" applyNumberForma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2" fontId="0" fillId="10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4" borderId="1" xfId="0" applyFill="1" applyBorder="1" applyAlignment="1" applyProtection="1">
      <alignment horizontal="center"/>
      <protection locked="0"/>
    </xf>
    <xf numFmtId="0" fontId="0" fillId="2" borderId="1" xfId="0" applyFill="1" applyBorder="1"/>
    <xf numFmtId="164" fontId="5" fillId="7" borderId="1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2" fontId="5" fillId="7" borderId="1" xfId="0" applyNumberFormat="1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Fongicides!A1"/><Relationship Id="rId3" Type="http://schemas.openxmlformats.org/officeDocument/2006/relationships/hyperlink" Target="#D&#233;chaumage!A1"/><Relationship Id="rId7" Type="http://schemas.openxmlformats.org/officeDocument/2006/relationships/hyperlink" Target="#D&#233;sherbage!A1"/><Relationship Id="rId2" Type="http://schemas.openxmlformats.org/officeDocument/2006/relationships/hyperlink" Target="#'D&#233;sherbage avant semis'!A1"/><Relationship Id="rId1" Type="http://schemas.openxmlformats.org/officeDocument/2006/relationships/hyperlink" Target="#Labour!A1"/><Relationship Id="rId6" Type="http://schemas.openxmlformats.org/officeDocument/2006/relationships/hyperlink" Target="#Semis!A1"/><Relationship Id="rId5" Type="http://schemas.openxmlformats.org/officeDocument/2006/relationships/hyperlink" Target="#'Fertilisation liquide'!A1"/><Relationship Id="rId4" Type="http://schemas.openxmlformats.org/officeDocument/2006/relationships/hyperlink" Target="#'Fertilisation solide'!A1"/><Relationship Id="rId9" Type="http://schemas.openxmlformats.org/officeDocument/2006/relationships/hyperlink" Target="#Insecticide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1</xdr:row>
      <xdr:rowOff>66675</xdr:rowOff>
    </xdr:from>
    <xdr:to>
      <xdr:col>4</xdr:col>
      <xdr:colOff>228600</xdr:colOff>
      <xdr:row>12</xdr:row>
      <xdr:rowOff>133350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257175"/>
          <a:ext cx="3028950" cy="2162175"/>
        </a:xfrm>
        <a:prstGeom prst="rect">
          <a:avLst/>
        </a:prstGeom>
        <a:ln w="2286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 editAs="oneCell">
    <xdr:from>
      <xdr:col>2</xdr:col>
      <xdr:colOff>752475</xdr:colOff>
      <xdr:row>17</xdr:row>
      <xdr:rowOff>0</xdr:rowOff>
    </xdr:from>
    <xdr:to>
      <xdr:col>4</xdr:col>
      <xdr:colOff>733425</xdr:colOff>
      <xdr:row>21</xdr:row>
      <xdr:rowOff>123825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" y="3238500"/>
          <a:ext cx="1504950" cy="88582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200026</xdr:colOff>
      <xdr:row>15</xdr:row>
      <xdr:rowOff>127792</xdr:rowOff>
    </xdr:from>
    <xdr:to>
      <xdr:col>2</xdr:col>
      <xdr:colOff>504826</xdr:colOff>
      <xdr:row>21</xdr:row>
      <xdr:rowOff>37738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2985292"/>
          <a:ext cx="1828800" cy="1052946"/>
        </a:xfrm>
        <a:prstGeom prst="rect">
          <a:avLst/>
        </a:prstGeom>
      </xdr:spPr>
    </xdr:pic>
    <xdr:clientData/>
  </xdr:twoCellAnchor>
  <xdr:twoCellAnchor>
    <xdr:from>
      <xdr:col>5</xdr:col>
      <xdr:colOff>133350</xdr:colOff>
      <xdr:row>2</xdr:row>
      <xdr:rowOff>85725</xdr:rowOff>
    </xdr:from>
    <xdr:to>
      <xdr:col>8</xdr:col>
      <xdr:colOff>266700</xdr:colOff>
      <xdr:row>5</xdr:row>
      <xdr:rowOff>133350</xdr:rowOff>
    </xdr:to>
    <xdr:sp macro="[0]!Ouvrir" textlink="">
      <xdr:nvSpPr>
        <xdr:cNvPr id="3" name="Rectangle 2"/>
        <xdr:cNvSpPr/>
      </xdr:nvSpPr>
      <xdr:spPr>
        <a:xfrm>
          <a:off x="3943350" y="466725"/>
          <a:ext cx="2419350" cy="619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OUVRIR DONNEES</a:t>
          </a:r>
        </a:p>
      </xdr:txBody>
    </xdr:sp>
    <xdr:clientData/>
  </xdr:twoCellAnchor>
  <xdr:twoCellAnchor>
    <xdr:from>
      <xdr:col>5</xdr:col>
      <xdr:colOff>114300</xdr:colOff>
      <xdr:row>7</xdr:row>
      <xdr:rowOff>152400</xdr:rowOff>
    </xdr:from>
    <xdr:to>
      <xdr:col>8</xdr:col>
      <xdr:colOff>247650</xdr:colOff>
      <xdr:row>11</xdr:row>
      <xdr:rowOff>9525</xdr:rowOff>
    </xdr:to>
    <xdr:sp macro="[0]!OuvrirITK" textlink="">
      <xdr:nvSpPr>
        <xdr:cNvPr id="6" name="Rectangle 5"/>
        <xdr:cNvSpPr/>
      </xdr:nvSpPr>
      <xdr:spPr>
        <a:xfrm>
          <a:off x="3924300" y="1485900"/>
          <a:ext cx="2419350" cy="619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FF00"/>
              </a:solidFill>
            </a:rPr>
            <a:t>OUVRIR  ITK</a:t>
          </a:r>
        </a:p>
      </xdr:txBody>
    </xdr:sp>
    <xdr:clientData/>
  </xdr:twoCellAnchor>
  <xdr:twoCellAnchor>
    <xdr:from>
      <xdr:col>10</xdr:col>
      <xdr:colOff>609600</xdr:colOff>
      <xdr:row>2</xdr:row>
      <xdr:rowOff>142875</xdr:rowOff>
    </xdr:from>
    <xdr:to>
      <xdr:col>15</xdr:col>
      <xdr:colOff>333375</xdr:colOff>
      <xdr:row>12</xdr:row>
      <xdr:rowOff>9525</xdr:rowOff>
    </xdr:to>
    <xdr:sp macro="" textlink="">
      <xdr:nvSpPr>
        <xdr:cNvPr id="7" name="ZoneTexte 6"/>
        <xdr:cNvSpPr txBox="1"/>
      </xdr:nvSpPr>
      <xdr:spPr>
        <a:xfrm>
          <a:off x="8229600" y="523875"/>
          <a:ext cx="3533775" cy="177165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Bonsoir,</a:t>
          </a:r>
        </a:p>
        <a:p>
          <a:r>
            <a:rPr lang="fr-BE" sz="1100"/>
            <a:t>Je n'arrive pas à empêcher l'affichage des feuilles qui</a:t>
          </a:r>
          <a:r>
            <a:rPr lang="fr-BE" sz="1100" baseline="0"/>
            <a:t> sont</a:t>
          </a:r>
        </a:p>
        <a:p>
          <a:r>
            <a:rPr lang="fr-BE" sz="1100" baseline="0"/>
            <a:t>masquées</a:t>
          </a:r>
        </a:p>
        <a:p>
          <a:r>
            <a:rPr lang="fr-BE" sz="1100" baseline="0"/>
            <a:t>par contre elles sont protégées par un mot de passe</a:t>
          </a:r>
        </a:p>
        <a:p>
          <a:r>
            <a:rPr lang="fr-BE" sz="1100" baseline="0"/>
            <a:t>"</a:t>
          </a:r>
          <a:r>
            <a:rPr lang="fr-BE" sz="1400" b="1" baseline="0">
              <a:solidFill>
                <a:srgbClr val="002060"/>
              </a:solidFill>
            </a:rPr>
            <a:t>Papy" pour emêcher l'écriture</a:t>
          </a:r>
        </a:p>
        <a:p>
          <a:r>
            <a:rPr lang="fr-BE" sz="1100" b="1" baseline="0">
              <a:solidFill>
                <a:sysClr val="windowText" lastClr="000000"/>
              </a:solidFill>
            </a:rPr>
            <a:t>Amicalement</a:t>
          </a:r>
        </a:p>
        <a:p>
          <a:r>
            <a:rPr lang="fr-BE" sz="1100" b="1" baseline="0">
              <a:solidFill>
                <a:sysClr val="windowText" lastClr="000000"/>
              </a:solidFill>
            </a:rPr>
            <a:t>Pierrot</a:t>
          </a:r>
          <a:endParaRPr lang="fr-BE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</xdr:row>
      <xdr:rowOff>38100</xdr:rowOff>
    </xdr:from>
    <xdr:to>
      <xdr:col>14</xdr:col>
      <xdr:colOff>38100</xdr:colOff>
      <xdr:row>5</xdr:row>
      <xdr:rowOff>76200</xdr:rowOff>
    </xdr:to>
    <xdr:sp macro="[0]!ProtectDonnées" textlink="">
      <xdr:nvSpPr>
        <xdr:cNvPr id="2" name="Ellipse 1"/>
        <xdr:cNvSpPr/>
      </xdr:nvSpPr>
      <xdr:spPr>
        <a:xfrm>
          <a:off x="9458325" y="419100"/>
          <a:ext cx="2286000" cy="609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2400" b="1">
              <a:solidFill>
                <a:srgbClr val="FFFF00"/>
              </a:solidFill>
            </a:rPr>
            <a:t>FERMER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28574</xdr:rowOff>
    </xdr:from>
    <xdr:to>
      <xdr:col>2</xdr:col>
      <xdr:colOff>1725</xdr:colOff>
      <xdr:row>4</xdr:row>
      <xdr:rowOff>90074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2009775" y="619124"/>
          <a:ext cx="1506675" cy="25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Labour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12123</xdr:colOff>
      <xdr:row>3</xdr:row>
      <xdr:rowOff>28575</xdr:rowOff>
    </xdr:from>
    <xdr:to>
      <xdr:col>3</xdr:col>
      <xdr:colOff>4323</xdr:colOff>
      <xdr:row>4</xdr:row>
      <xdr:rowOff>90075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3526848" y="619125"/>
          <a:ext cx="1506675" cy="25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Désherbage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6927</xdr:colOff>
      <xdr:row>3</xdr:row>
      <xdr:rowOff>32236</xdr:rowOff>
    </xdr:from>
    <xdr:to>
      <xdr:col>4</xdr:col>
      <xdr:colOff>1051</xdr:colOff>
      <xdr:row>4</xdr:row>
      <xdr:rowOff>93736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5036127" y="622786"/>
          <a:ext cx="1508599" cy="25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Déchaumage</a:t>
          </a:r>
        </a:p>
      </xdr:txBody>
    </xdr:sp>
    <xdr:clientData/>
  </xdr:twoCellAnchor>
  <xdr:twoCellAnchor>
    <xdr:from>
      <xdr:col>4</xdr:col>
      <xdr:colOff>6928</xdr:colOff>
      <xdr:row>8</xdr:row>
      <xdr:rowOff>31173</xdr:rowOff>
    </xdr:from>
    <xdr:to>
      <xdr:col>4</xdr:col>
      <xdr:colOff>1515328</xdr:colOff>
      <xdr:row>9</xdr:row>
      <xdr:rowOff>92673</xdr:rowOff>
    </xdr:to>
    <xdr:sp macro="" textlink="">
      <xdr:nvSpPr>
        <xdr:cNvPr id="5" name="Rectangle 4">
          <a:hlinkClick xmlns:r="http://schemas.openxmlformats.org/officeDocument/2006/relationships" r:id="rId4"/>
        </xdr:cNvPr>
        <xdr:cNvSpPr/>
      </xdr:nvSpPr>
      <xdr:spPr>
        <a:xfrm>
          <a:off x="6550603" y="1574223"/>
          <a:ext cx="1508400" cy="25200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Fertilisation solide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11256</xdr:colOff>
      <xdr:row>8</xdr:row>
      <xdr:rowOff>31173</xdr:rowOff>
    </xdr:from>
    <xdr:to>
      <xdr:col>4</xdr:col>
      <xdr:colOff>4315</xdr:colOff>
      <xdr:row>9</xdr:row>
      <xdr:rowOff>92673</xdr:rowOff>
    </xdr:to>
    <xdr:sp macro="" textlink="">
      <xdr:nvSpPr>
        <xdr:cNvPr id="6" name="Rectangle 5">
          <a:hlinkClick xmlns:r="http://schemas.openxmlformats.org/officeDocument/2006/relationships" r:id="rId5"/>
        </xdr:cNvPr>
        <xdr:cNvSpPr/>
      </xdr:nvSpPr>
      <xdr:spPr>
        <a:xfrm>
          <a:off x="5040456" y="1574223"/>
          <a:ext cx="1507534" cy="25200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Fertilsiation</a:t>
          </a:r>
          <a:r>
            <a:rPr lang="fr-FR" sz="1100" baseline="0"/>
            <a:t> liquide</a:t>
          </a:r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7792</xdr:colOff>
      <xdr:row>8</xdr:row>
      <xdr:rowOff>31173</xdr:rowOff>
    </xdr:from>
    <xdr:to>
      <xdr:col>2</xdr:col>
      <xdr:colOff>851</xdr:colOff>
      <xdr:row>9</xdr:row>
      <xdr:rowOff>92673</xdr:rowOff>
    </xdr:to>
    <xdr:sp macro="" textlink="">
      <xdr:nvSpPr>
        <xdr:cNvPr id="7" name="Rectangle 6">
          <a:hlinkClick xmlns:r="http://schemas.openxmlformats.org/officeDocument/2006/relationships" r:id="rId6"/>
        </xdr:cNvPr>
        <xdr:cNvSpPr/>
      </xdr:nvSpPr>
      <xdr:spPr>
        <a:xfrm>
          <a:off x="2008042" y="1574223"/>
          <a:ext cx="1507534" cy="25200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Semis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6062</xdr:colOff>
      <xdr:row>8</xdr:row>
      <xdr:rowOff>31173</xdr:rowOff>
    </xdr:from>
    <xdr:to>
      <xdr:col>2</xdr:col>
      <xdr:colOff>1514462</xdr:colOff>
      <xdr:row>9</xdr:row>
      <xdr:rowOff>92673</xdr:rowOff>
    </xdr:to>
    <xdr:sp macro="" textlink="">
      <xdr:nvSpPr>
        <xdr:cNvPr id="8" name="Rectangle 7">
          <a:hlinkClick xmlns:r="http://schemas.openxmlformats.org/officeDocument/2006/relationships" r:id="rId7"/>
        </xdr:cNvPr>
        <xdr:cNvSpPr/>
      </xdr:nvSpPr>
      <xdr:spPr>
        <a:xfrm>
          <a:off x="3520787" y="1574223"/>
          <a:ext cx="1508400" cy="25200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Désherbage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12122</xdr:colOff>
      <xdr:row>8</xdr:row>
      <xdr:rowOff>31173</xdr:rowOff>
    </xdr:from>
    <xdr:to>
      <xdr:col>6</xdr:col>
      <xdr:colOff>5181</xdr:colOff>
      <xdr:row>9</xdr:row>
      <xdr:rowOff>92673</xdr:rowOff>
    </xdr:to>
    <xdr:sp macro="" textlink="">
      <xdr:nvSpPr>
        <xdr:cNvPr id="9" name="Rectangle 8">
          <a:hlinkClick xmlns:r="http://schemas.openxmlformats.org/officeDocument/2006/relationships" r:id="rId8"/>
        </xdr:cNvPr>
        <xdr:cNvSpPr/>
      </xdr:nvSpPr>
      <xdr:spPr>
        <a:xfrm>
          <a:off x="8070272" y="1574223"/>
          <a:ext cx="1507534" cy="25200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Fongicides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5003</xdr:colOff>
      <xdr:row>13</xdr:row>
      <xdr:rowOff>18858</xdr:rowOff>
    </xdr:from>
    <xdr:to>
      <xdr:col>2</xdr:col>
      <xdr:colOff>2528</xdr:colOff>
      <xdr:row>14</xdr:row>
      <xdr:rowOff>80358</xdr:rowOff>
    </xdr:to>
    <xdr:sp macro="" textlink="">
      <xdr:nvSpPr>
        <xdr:cNvPr id="10" name="Rectangle 9"/>
        <xdr:cNvSpPr/>
      </xdr:nvSpPr>
      <xdr:spPr>
        <a:xfrm>
          <a:off x="2005253" y="2514408"/>
          <a:ext cx="1512000" cy="25200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Moisson</a:t>
          </a:r>
        </a:p>
      </xdr:txBody>
    </xdr:sp>
    <xdr:clientData/>
  </xdr:twoCellAnchor>
  <xdr:twoCellAnchor>
    <xdr:from>
      <xdr:col>6</xdr:col>
      <xdr:colOff>9236</xdr:colOff>
      <xdr:row>8</xdr:row>
      <xdr:rowOff>27325</xdr:rowOff>
    </xdr:from>
    <xdr:to>
      <xdr:col>7</xdr:col>
      <xdr:colOff>2294</xdr:colOff>
      <xdr:row>9</xdr:row>
      <xdr:rowOff>88825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9581861" y="1570375"/>
          <a:ext cx="1507533" cy="25200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Insecticides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</xdr:row>
      <xdr:rowOff>0</xdr:rowOff>
    </xdr:from>
    <xdr:to>
      <xdr:col>15</xdr:col>
      <xdr:colOff>0</xdr:colOff>
      <xdr:row>5</xdr:row>
      <xdr:rowOff>38100</xdr:rowOff>
    </xdr:to>
    <xdr:sp macro="[0]!FERMERITK" textlink="">
      <xdr:nvSpPr>
        <xdr:cNvPr id="12" name="Ellipse 11"/>
        <xdr:cNvSpPr/>
      </xdr:nvSpPr>
      <xdr:spPr>
        <a:xfrm>
          <a:off x="14872607" y="408214"/>
          <a:ext cx="2286000" cy="609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2400" b="1">
              <a:solidFill>
                <a:srgbClr val="FFFF00"/>
              </a:solidFill>
            </a:rPr>
            <a:t>FERMER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Outil%20CAV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TK"/>
      <sheetName val="ITK(1)"/>
      <sheetName val="Base de données"/>
      <sheetName val="Labour"/>
      <sheetName val="Désherbage avant semis"/>
      <sheetName val="Désherbage"/>
      <sheetName val="Déchaumage"/>
      <sheetName val="Semis"/>
      <sheetName val="Fertilisation liquide"/>
      <sheetName val="Fertilisation solide"/>
      <sheetName val="Fongicides"/>
      <sheetName val="Insecticides"/>
    </sheetNames>
    <sheetDataSet>
      <sheetData sheetId="0"/>
      <sheetData sheetId="1">
        <row r="20">
          <cell r="B20">
            <v>115.86166666666666</v>
          </cell>
        </row>
      </sheetData>
      <sheetData sheetId="2"/>
      <sheetData sheetId="3"/>
      <sheetData sheetId="4">
        <row r="15">
          <cell r="D15">
            <v>45.966666666666669</v>
          </cell>
        </row>
      </sheetData>
      <sheetData sheetId="5">
        <row r="19">
          <cell r="D19">
            <v>6.6000000000000005</v>
          </cell>
        </row>
      </sheetData>
      <sheetData sheetId="6">
        <row r="19">
          <cell r="D19">
            <v>1.145</v>
          </cell>
        </row>
      </sheetData>
      <sheetData sheetId="7">
        <row r="18">
          <cell r="D18" t="str">
            <v/>
          </cell>
        </row>
      </sheetData>
      <sheetData sheetId="8">
        <row r="20">
          <cell r="D20">
            <v>62.15</v>
          </cell>
        </row>
      </sheetData>
      <sheetData sheetId="9">
        <row r="19">
          <cell r="D19">
            <v>0</v>
          </cell>
        </row>
      </sheetData>
      <sheetData sheetId="10">
        <row r="18">
          <cell r="D18">
            <v>0</v>
          </cell>
        </row>
      </sheetData>
      <sheetData sheetId="11">
        <row r="19">
          <cell r="D19">
            <v>0</v>
          </cell>
        </row>
      </sheetData>
      <sheetData sheetId="12">
        <row r="19">
          <cell r="D1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17" sqref="L1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32"/>
  <sheetViews>
    <sheetView workbookViewId="0">
      <selection activeCell="L9" sqref="L9"/>
    </sheetView>
  </sheetViews>
  <sheetFormatPr baseColWidth="10" defaultRowHeight="15" x14ac:dyDescent="0.25"/>
  <cols>
    <col min="1" max="1" width="3.85546875" style="2" customWidth="1"/>
    <col min="2" max="2" width="24.7109375" style="12" bestFit="1" customWidth="1"/>
    <col min="3" max="3" width="11.42578125" style="12"/>
    <col min="4" max="4" width="15.5703125" style="1" bestFit="1" customWidth="1"/>
    <col min="5" max="5" width="11.42578125" style="1"/>
    <col min="6" max="6" width="17.140625" style="1" bestFit="1" customWidth="1"/>
    <col min="7" max="16384" width="11.42578125" style="1"/>
  </cols>
  <sheetData>
    <row r="1" spans="2:8" s="2" customFormat="1" x14ac:dyDescent="0.25">
      <c r="B1" s="3"/>
      <c r="C1" s="3"/>
    </row>
    <row r="2" spans="2:8" x14ac:dyDescent="0.25">
      <c r="B2" s="4" t="s">
        <v>0</v>
      </c>
      <c r="C2" s="5">
        <v>150</v>
      </c>
      <c r="G2" s="6" t="s">
        <v>1</v>
      </c>
      <c r="H2" s="6" t="s">
        <v>2</v>
      </c>
    </row>
    <row r="3" spans="2:8" x14ac:dyDescent="0.25">
      <c r="B3" s="4" t="s">
        <v>3</v>
      </c>
      <c r="C3" s="5">
        <v>85</v>
      </c>
      <c r="F3" s="7" t="s">
        <v>4</v>
      </c>
      <c r="G3" s="8">
        <v>450</v>
      </c>
      <c r="H3" s="8"/>
    </row>
    <row r="4" spans="2:8" x14ac:dyDescent="0.25">
      <c r="B4" s="4" t="s">
        <v>5</v>
      </c>
      <c r="C4" s="5">
        <v>78</v>
      </c>
      <c r="F4" s="7" t="s">
        <v>6</v>
      </c>
      <c r="G4" s="9">
        <v>72</v>
      </c>
      <c r="H4" s="8">
        <v>0</v>
      </c>
    </row>
    <row r="5" spans="2:8" x14ac:dyDescent="0.25">
      <c r="B5" s="4" t="s">
        <v>7</v>
      </c>
      <c r="C5" s="5">
        <v>250</v>
      </c>
      <c r="F5" s="7" t="s">
        <v>8</v>
      </c>
      <c r="G5" s="9">
        <v>7</v>
      </c>
      <c r="H5" s="8">
        <v>0</v>
      </c>
    </row>
    <row r="6" spans="2:8" x14ac:dyDescent="0.25">
      <c r="B6" s="4" t="s">
        <v>9</v>
      </c>
      <c r="C6" s="5"/>
      <c r="F6" s="8" t="s">
        <v>10</v>
      </c>
      <c r="G6" s="10">
        <v>53</v>
      </c>
      <c r="H6" s="8">
        <v>0</v>
      </c>
    </row>
    <row r="7" spans="2:8" x14ac:dyDescent="0.25">
      <c r="B7" s="4" t="s">
        <v>11</v>
      </c>
      <c r="C7" s="5"/>
    </row>
    <row r="8" spans="2:8" ht="15.75" thickBot="1" x14ac:dyDescent="0.3">
      <c r="B8" s="11"/>
    </row>
    <row r="9" spans="2:8" ht="15.75" thickBot="1" x14ac:dyDescent="0.3">
      <c r="B9" s="13" t="s">
        <v>12</v>
      </c>
      <c r="C9" s="14">
        <f>(C4/10)*C5+C6*C7</f>
        <v>1950</v>
      </c>
    </row>
    <row r="10" spans="2:8" x14ac:dyDescent="0.25">
      <c r="B10" s="11"/>
    </row>
    <row r="11" spans="2:8" x14ac:dyDescent="0.25">
      <c r="B11" s="4" t="s">
        <v>13</v>
      </c>
      <c r="C11" s="5">
        <v>198</v>
      </c>
    </row>
    <row r="12" spans="2:8" x14ac:dyDescent="0.25">
      <c r="B12" s="4" t="s">
        <v>14</v>
      </c>
      <c r="C12" s="5">
        <v>150</v>
      </c>
    </row>
    <row r="13" spans="2:8" x14ac:dyDescent="0.25">
      <c r="B13" s="4" t="s">
        <v>15</v>
      </c>
      <c r="C13" s="5">
        <v>210</v>
      </c>
    </row>
    <row r="14" spans="2:8" x14ac:dyDescent="0.25">
      <c r="B14" s="4" t="s">
        <v>16</v>
      </c>
      <c r="C14" s="5">
        <v>5</v>
      </c>
      <c r="D14" s="15" t="s">
        <v>6</v>
      </c>
      <c r="E14" s="15" t="s">
        <v>8</v>
      </c>
      <c r="F14" s="8" t="s">
        <v>10</v>
      </c>
    </row>
    <row r="15" spans="2:8" x14ac:dyDescent="0.25">
      <c r="B15" s="4" t="s">
        <v>17</v>
      </c>
      <c r="C15" s="16">
        <f>IFERROR((IF(D15=G2,G4/C2*D16,0)+IF(E15=G2,G5,0)+IF(F15=G2,G6/C2*F173,0)+G3/C2),)</f>
        <v>10.48</v>
      </c>
      <c r="D15" s="17" t="s">
        <v>1</v>
      </c>
      <c r="E15" s="17" t="s">
        <v>1</v>
      </c>
      <c r="F15" s="17" t="s">
        <v>2</v>
      </c>
    </row>
    <row r="16" spans="2:8" ht="15.75" thickBot="1" x14ac:dyDescent="0.3">
      <c r="B16" s="11"/>
      <c r="D16" s="17">
        <v>1</v>
      </c>
      <c r="E16" s="6"/>
      <c r="F16" s="17">
        <v>0</v>
      </c>
    </row>
    <row r="17" spans="2:9" ht="15.75" thickBot="1" x14ac:dyDescent="0.3">
      <c r="B17" s="13" t="s">
        <v>18</v>
      </c>
      <c r="C17" s="18">
        <f>SUM(C11:C15)</f>
        <v>573.48</v>
      </c>
    </row>
    <row r="18" spans="2:9" x14ac:dyDescent="0.25">
      <c r="B18" s="11"/>
    </row>
    <row r="19" spans="2:9" x14ac:dyDescent="0.25">
      <c r="B19" s="4" t="s">
        <v>19</v>
      </c>
      <c r="C19" s="19">
        <f>F19</f>
        <v>233.33333333333334</v>
      </c>
      <c r="D19" s="6" t="s">
        <v>20</v>
      </c>
      <c r="E19" s="20">
        <v>35000</v>
      </c>
      <c r="F19" s="21">
        <f>E19/C2</f>
        <v>233.33333333333334</v>
      </c>
    </row>
    <row r="20" spans="2:9" x14ac:dyDescent="0.25">
      <c r="B20" s="4" t="s">
        <v>21</v>
      </c>
      <c r="C20" s="16">
        <v>115.86166666666666</v>
      </c>
    </row>
    <row r="21" spans="2:9" x14ac:dyDescent="0.25">
      <c r="B21" s="4" t="s">
        <v>22</v>
      </c>
      <c r="C21" s="12">
        <v>19</v>
      </c>
      <c r="H21" s="1" t="s">
        <v>23</v>
      </c>
      <c r="I21" s="1" t="s">
        <v>24</v>
      </c>
    </row>
    <row r="22" spans="2:9" ht="15.75" thickBot="1" x14ac:dyDescent="0.3">
      <c r="B22" s="11"/>
      <c r="H22" s="6">
        <v>4</v>
      </c>
    </row>
    <row r="23" spans="2:9" ht="15.75" thickBot="1" x14ac:dyDescent="0.3">
      <c r="B23" s="13" t="s">
        <v>25</v>
      </c>
      <c r="C23" s="18">
        <f>SUM(C19:C21)</f>
        <v>368.19499999999999</v>
      </c>
      <c r="H23" s="6">
        <v>11</v>
      </c>
    </row>
    <row r="24" spans="2:9" ht="15.75" thickBot="1" x14ac:dyDescent="0.3"/>
    <row r="25" spans="2:9" ht="15.75" thickBot="1" x14ac:dyDescent="0.3">
      <c r="B25" s="13" t="s">
        <v>26</v>
      </c>
      <c r="C25" s="18">
        <f>C23+C17</f>
        <v>941.67499999999995</v>
      </c>
    </row>
    <row r="26" spans="2:9" ht="15.75" thickBot="1" x14ac:dyDescent="0.3"/>
    <row r="27" spans="2:9" ht="15.75" thickBot="1" x14ac:dyDescent="0.3">
      <c r="B27" s="13" t="s">
        <v>27</v>
      </c>
      <c r="C27" s="22">
        <f>F27</f>
        <v>220</v>
      </c>
      <c r="D27" s="6" t="s">
        <v>20</v>
      </c>
      <c r="E27" s="20">
        <v>33000</v>
      </c>
      <c r="F27" s="21">
        <f>E27/C2</f>
        <v>220</v>
      </c>
    </row>
    <row r="29" spans="2:9" ht="15.75" thickBot="1" x14ac:dyDescent="0.3"/>
    <row r="30" spans="2:9" ht="15.75" thickBot="1" x14ac:dyDescent="0.3">
      <c r="B30" s="13" t="s">
        <v>28</v>
      </c>
      <c r="C30" s="23">
        <f>C9-C25</f>
        <v>1008.325</v>
      </c>
    </row>
    <row r="31" spans="2:9" ht="15.75" thickBot="1" x14ac:dyDescent="0.3">
      <c r="B31" s="13" t="s">
        <v>29</v>
      </c>
      <c r="C31" s="23">
        <f>C9+C27-C25</f>
        <v>1228.325</v>
      </c>
    </row>
    <row r="32" spans="2:9" x14ac:dyDescent="0.25">
      <c r="D32" s="24"/>
    </row>
  </sheetData>
  <sheetProtection password="CB7B" sheet="1" objects="1" scenarios="1"/>
  <dataValidations count="1">
    <dataValidation type="list" allowBlank="1" showInputMessage="1" showErrorMessage="1" sqref="D15:F15">
      <formula1>$G$2:$H$2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4"/>
  <sheetViews>
    <sheetView zoomScale="70" zoomScaleNormal="70" workbookViewId="0">
      <selection activeCell="J31" sqref="J31"/>
    </sheetView>
  </sheetViews>
  <sheetFormatPr baseColWidth="10" defaultRowHeight="15" x14ac:dyDescent="0.25"/>
  <cols>
    <col min="1" max="1" width="30" style="25" customWidth="1"/>
    <col min="2" max="7" width="22.7109375" style="25" customWidth="1"/>
    <col min="8" max="16384" width="11.42578125" style="25"/>
  </cols>
  <sheetData>
    <row r="1" spans="1:8" ht="15.75" thickBot="1" x14ac:dyDescent="0.3"/>
    <row r="2" spans="1:8" ht="15.75" thickBot="1" x14ac:dyDescent="0.3">
      <c r="B2" s="38" t="s">
        <v>30</v>
      </c>
      <c r="C2" s="39"/>
      <c r="D2" s="39"/>
      <c r="E2" s="39"/>
      <c r="F2" s="39"/>
      <c r="G2" s="39"/>
      <c r="H2" s="40"/>
    </row>
    <row r="4" spans="1:8" x14ac:dyDescent="0.25">
      <c r="A4" t="s">
        <v>31</v>
      </c>
    </row>
    <row r="6" spans="1:8" x14ac:dyDescent="0.25">
      <c r="A6" s="25" t="s">
        <v>32</v>
      </c>
      <c r="B6" s="26">
        <v>45.966666666666669</v>
      </c>
      <c r="C6" s="27">
        <v>6.6000000000000005</v>
      </c>
      <c r="D6" s="27" t="s">
        <v>38</v>
      </c>
    </row>
    <row r="7" spans="1:8" x14ac:dyDescent="0.25">
      <c r="A7" s="25" t="s">
        <v>33</v>
      </c>
      <c r="B7" s="28">
        <v>10</v>
      </c>
      <c r="C7" s="28">
        <v>0.75</v>
      </c>
      <c r="D7" s="29"/>
    </row>
    <row r="8" spans="1:8" x14ac:dyDescent="0.25">
      <c r="A8"/>
    </row>
    <row r="10" spans="1:8" x14ac:dyDescent="0.25">
      <c r="A10" t="s">
        <v>34</v>
      </c>
    </row>
    <row r="11" spans="1:8" x14ac:dyDescent="0.25">
      <c r="A11" s="25" t="s">
        <v>32</v>
      </c>
      <c r="B11" s="30">
        <v>62.15</v>
      </c>
      <c r="C11" s="31">
        <v>1.145</v>
      </c>
      <c r="D11" s="31">
        <v>0</v>
      </c>
      <c r="E11" s="31">
        <v>0</v>
      </c>
      <c r="F11" s="31">
        <v>0</v>
      </c>
      <c r="G11" s="31">
        <v>0</v>
      </c>
    </row>
    <row r="12" spans="1:8" x14ac:dyDescent="0.25">
      <c r="A12" s="25" t="s">
        <v>33</v>
      </c>
      <c r="B12" s="32">
        <v>7.5</v>
      </c>
      <c r="C12" s="32">
        <v>0.75</v>
      </c>
      <c r="D12" s="32">
        <v>0</v>
      </c>
      <c r="E12" s="32">
        <v>0</v>
      </c>
      <c r="F12" s="32">
        <v>0</v>
      </c>
      <c r="G12" s="32">
        <v>0</v>
      </c>
    </row>
    <row r="16" spans="1:8" x14ac:dyDescent="0.25">
      <c r="A16" s="25" t="s">
        <v>32</v>
      </c>
      <c r="B16" s="33">
        <v>0</v>
      </c>
    </row>
    <row r="17" spans="1:2" x14ac:dyDescent="0.25">
      <c r="A17" s="25" t="s">
        <v>33</v>
      </c>
      <c r="B17" s="32"/>
    </row>
    <row r="20" spans="1:2" ht="23.25" x14ac:dyDescent="0.35">
      <c r="A20" s="34" t="s">
        <v>35</v>
      </c>
      <c r="B20" s="35">
        <f>SUM(B6:D6,B11:G11,B16)</f>
        <v>115.86166666666666</v>
      </c>
    </row>
    <row r="22" spans="1:2" x14ac:dyDescent="0.25">
      <c r="A22" s="15" t="s">
        <v>36</v>
      </c>
      <c r="B22" s="36">
        <v>15</v>
      </c>
    </row>
    <row r="24" spans="1:2" ht="23.25" x14ac:dyDescent="0.35">
      <c r="A24" s="15" t="s">
        <v>37</v>
      </c>
      <c r="B24" s="37">
        <f>SUM(B7:D7,B12:G12,B17)</f>
        <v>19</v>
      </c>
    </row>
  </sheetData>
  <sheetProtection password="CB7B" sheet="1" objects="1" scenarios="1"/>
  <mergeCells count="1">
    <mergeCell ref="B2:H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'[1]Base de données'!#REF!</xm:f>
          </x14:formula1>
          <xm:sqref>B22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Données</vt:lpstr>
      <vt:lpstr>ITK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aubin85</dc:creator>
  <cp:lastModifiedBy>Pierrot</cp:lastModifiedBy>
  <dcterms:created xsi:type="dcterms:W3CDTF">2016-03-17T16:10:30Z</dcterms:created>
  <dcterms:modified xsi:type="dcterms:W3CDTF">2016-03-17T18:44:50Z</dcterms:modified>
</cp:coreProperties>
</file>