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480" yWindow="360" windowWidth="18495" windowHeight="10920" firstSheet="1" activeTab="1" autoFilterDateGrouping="0"/>
  </bookViews>
  <sheets>
    <sheet name="Feuil2" sheetId="20" r:id="rId1"/>
    <sheet name="Commande" sheetId="9" r:id="rId2"/>
    <sheet name="grapphique" sheetId="18" r:id="rId3"/>
    <sheet name="avoir-crédit" sheetId="17" r:id="rId4"/>
    <sheet name="Articles" sheetId="1" r:id="rId5"/>
    <sheet name="Caisse" sheetId="15" r:id="rId6"/>
    <sheet name="Caisse_6" sheetId="16" r:id="rId7"/>
    <sheet name="Caisse_5" sheetId="13" r:id="rId8"/>
    <sheet name="Sauvegarde" sheetId="19" r:id="rId9"/>
  </sheets>
  <functionGroups builtInGroupCount="17"/>
  <externalReferences>
    <externalReference r:id="rId10"/>
  </externalReferences>
  <definedNames>
    <definedName name="_xlnm._FilterDatabase" localSheetId="1" hidden="1">Commande!$A$1:$J$24</definedName>
    <definedName name="_xlnm._FilterDatabase" localSheetId="8" hidden="1">Sauvegarde!$E$1:$E$2</definedName>
    <definedName name="épicerie">Articles!$A$2:$A$45</definedName>
    <definedName name="Moyen_paiement">Commande!$N$2:$N$4</definedName>
    <definedName name="N°TK">Sauvegarde!$E:$E</definedName>
    <definedName name="_xlnm.Print_Area" localSheetId="1">Commande!$A$1:$E$25</definedName>
  </definedNames>
  <calcPr calcId="145621" concurrentCalc="0"/>
</workbook>
</file>

<file path=xl/calcChain.xml><?xml version="1.0" encoding="utf-8"?>
<calcChain xmlns="http://schemas.openxmlformats.org/spreadsheetml/2006/main">
  <c r="D24" i="9" l="1"/>
  <c r="C24" i="9"/>
  <c r="D23" i="9"/>
  <c r="C23" i="9"/>
  <c r="D22" i="9"/>
  <c r="C22" i="9"/>
  <c r="D21" i="9"/>
  <c r="C21" i="9"/>
  <c r="D20" i="9"/>
  <c r="C20" i="9"/>
  <c r="D19" i="9"/>
  <c r="C19" i="9"/>
  <c r="D18" i="9"/>
  <c r="C18" i="9"/>
  <c r="D17" i="9"/>
  <c r="C17" i="9"/>
  <c r="D16" i="9"/>
  <c r="C16" i="9"/>
  <c r="D15" i="9"/>
  <c r="C15" i="9"/>
  <c r="D14" i="9"/>
  <c r="C14" i="9"/>
  <c r="D13" i="9"/>
  <c r="C13" i="9"/>
  <c r="D12" i="9"/>
  <c r="C12" i="9"/>
  <c r="D11" i="9"/>
  <c r="C11" i="9"/>
  <c r="D10" i="9"/>
  <c r="C10" i="9"/>
  <c r="D9" i="9"/>
  <c r="C9" i="9"/>
  <c r="D8" i="9"/>
  <c r="C8" i="9"/>
  <c r="D7" i="9"/>
  <c r="C7" i="9"/>
  <c r="D6" i="9"/>
  <c r="C6" i="9"/>
  <c r="D5" i="9"/>
  <c r="C5" i="9"/>
  <c r="D4" i="9"/>
  <c r="C4" i="9"/>
  <c r="D3" i="9"/>
  <c r="C3" i="9"/>
  <c r="D2" i="9"/>
  <c r="C2" i="9"/>
  <c r="E23" i="9"/>
  <c r="F1" i="9"/>
  <c r="J8" i="15"/>
  <c r="I8" i="15"/>
  <c r="H8" i="15"/>
  <c r="G8" i="15"/>
  <c r="J7" i="15"/>
  <c r="I7" i="15"/>
  <c r="H7" i="15"/>
  <c r="G7" i="15"/>
  <c r="M3" i="15"/>
  <c r="M3" i="16"/>
  <c r="M3" i="13"/>
  <c r="J14" i="16"/>
  <c r="I14" i="16"/>
  <c r="H14" i="16"/>
  <c r="G14" i="16"/>
  <c r="J12" i="16"/>
  <c r="I12" i="16"/>
  <c r="H12" i="16"/>
  <c r="G12" i="16"/>
  <c r="J10" i="16"/>
  <c r="I10" i="16"/>
  <c r="H10" i="16"/>
  <c r="G10" i="16"/>
  <c r="J8" i="16"/>
  <c r="I8" i="16"/>
  <c r="H8" i="16"/>
  <c r="G8" i="16"/>
  <c r="J7" i="16"/>
  <c r="J15" i="16"/>
  <c r="I7" i="16"/>
  <c r="I15" i="16"/>
  <c r="H7" i="16"/>
  <c r="H15" i="16"/>
  <c r="G7" i="16"/>
  <c r="G15" i="16"/>
  <c r="A2" i="16"/>
  <c r="V1" i="16"/>
  <c r="J20" i="13"/>
  <c r="I20" i="13"/>
  <c r="H20" i="13"/>
  <c r="J18" i="13"/>
  <c r="I18" i="13"/>
  <c r="H18" i="13"/>
  <c r="J15" i="13"/>
  <c r="I15" i="13"/>
  <c r="H15" i="13"/>
  <c r="J10" i="13"/>
  <c r="I10" i="13"/>
  <c r="H10" i="13"/>
  <c r="A2" i="15"/>
  <c r="V1" i="15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E22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E53" i="1"/>
  <c r="F53" i="1"/>
  <c r="E54" i="1"/>
  <c r="F54" i="1"/>
  <c r="E55" i="1"/>
  <c r="F55" i="1"/>
  <c r="E56" i="1"/>
  <c r="E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F56" i="1"/>
  <c r="G20" i="13"/>
  <c r="G18" i="13"/>
  <c r="G15" i="13"/>
  <c r="G10" i="13"/>
  <c r="G21" i="13"/>
  <c r="A2" i="13"/>
  <c r="V1" i="13"/>
  <c r="D27" i="1"/>
  <c r="D22" i="1"/>
  <c r="E27" i="1"/>
  <c r="E3" i="1"/>
  <c r="E4" i="1"/>
  <c r="E5" i="1"/>
  <c r="E6" i="1"/>
  <c r="E7" i="1"/>
  <c r="E8" i="1"/>
  <c r="E9" i="1"/>
  <c r="E10" i="1"/>
  <c r="E11" i="1"/>
  <c r="E12" i="1"/>
  <c r="E13" i="1"/>
  <c r="E14" i="1"/>
  <c r="E16" i="1"/>
  <c r="E17" i="1"/>
  <c r="E18" i="1"/>
  <c r="E15" i="1"/>
  <c r="E19" i="1"/>
  <c r="E20" i="1"/>
  <c r="E21" i="1"/>
  <c r="E23" i="1"/>
  <c r="E24" i="1"/>
  <c r="E25" i="1"/>
  <c r="E26" i="1"/>
  <c r="E28" i="1"/>
  <c r="E29" i="1"/>
  <c r="E30" i="1"/>
  <c r="E31" i="1"/>
  <c r="E32" i="1"/>
  <c r="E34" i="1"/>
  <c r="E35" i="1"/>
  <c r="E36" i="1"/>
  <c r="E37" i="1"/>
  <c r="E38" i="1"/>
  <c r="E33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6" i="1"/>
  <c r="D17" i="1"/>
  <c r="D18" i="1"/>
  <c r="D15" i="1"/>
  <c r="D19" i="1"/>
  <c r="D20" i="1"/>
  <c r="D21" i="1"/>
  <c r="D23" i="1"/>
  <c r="D24" i="1"/>
  <c r="D25" i="1"/>
  <c r="D26" i="1"/>
  <c r="D28" i="1"/>
  <c r="D29" i="1"/>
  <c r="D30" i="1"/>
  <c r="D31" i="1"/>
  <c r="D32" i="1"/>
  <c r="D34" i="1"/>
  <c r="D35" i="1"/>
  <c r="D36" i="1"/>
  <c r="D37" i="1"/>
  <c r="D38" i="1"/>
  <c r="D33" i="1"/>
  <c r="D2" i="1"/>
  <c r="G1" i="9"/>
  <c r="J21" i="13"/>
  <c r="I21" i="13"/>
  <c r="H21" i="13"/>
  <c r="F57" i="1"/>
  <c r="F80" i="1"/>
  <c r="F68" i="1"/>
  <c r="F52" i="1"/>
  <c r="F33" i="1"/>
  <c r="F35" i="1"/>
  <c r="F30" i="1"/>
  <c r="F25" i="1"/>
  <c r="F20" i="1"/>
  <c r="F17" i="1"/>
  <c r="F12" i="1"/>
  <c r="F37" i="1"/>
  <c r="F32" i="1"/>
  <c r="F28" i="1"/>
  <c r="F23" i="1"/>
  <c r="F15" i="1"/>
  <c r="F14" i="1"/>
  <c r="F10" i="1"/>
  <c r="F6" i="1"/>
  <c r="F22" i="1"/>
  <c r="F21" i="1"/>
  <c r="F9" i="1"/>
  <c r="F5" i="1"/>
  <c r="F8" i="1"/>
  <c r="F4" i="1"/>
  <c r="F34" i="1"/>
  <c r="F24" i="1"/>
  <c r="F16" i="1"/>
  <c r="F11" i="1"/>
  <c r="F3" i="1"/>
  <c r="E6" i="9"/>
  <c r="F29" i="1"/>
  <c r="F19" i="1"/>
  <c r="F7" i="1"/>
  <c r="F27" i="1"/>
  <c r="F31" i="1"/>
  <c r="F18" i="1"/>
  <c r="F2" i="1"/>
  <c r="F26" i="1"/>
  <c r="F13" i="1"/>
  <c r="F38" i="1"/>
  <c r="F36" i="1"/>
  <c r="E20" i="9"/>
  <c r="F20" i="9"/>
</calcChain>
</file>

<file path=xl/sharedStrings.xml><?xml version="1.0" encoding="utf-8"?>
<sst xmlns="http://schemas.openxmlformats.org/spreadsheetml/2006/main" count="2471" uniqueCount="825">
  <si>
    <t>Prix</t>
  </si>
  <si>
    <t>Articles</t>
  </si>
  <si>
    <t>Total Facture</t>
  </si>
  <si>
    <t>Reçu</t>
  </si>
  <si>
    <t>A rendre</t>
  </si>
  <si>
    <t>Bière</t>
  </si>
  <si>
    <t>Tango</t>
  </si>
  <si>
    <t>Mazout</t>
  </si>
  <si>
    <t>Blanche Rosé</t>
  </si>
  <si>
    <t>Scotch</t>
  </si>
  <si>
    <t>Vin Rouge</t>
  </si>
  <si>
    <t>Vin Blanc</t>
  </si>
  <si>
    <t>Ricard</t>
  </si>
  <si>
    <t>Amaretto</t>
  </si>
  <si>
    <t>Grappa</t>
  </si>
  <si>
    <t>Limoncello</t>
  </si>
  <si>
    <t>Blanc - Orange</t>
  </si>
  <si>
    <t>Blanc</t>
  </si>
  <si>
    <t>Blanc - Fraise</t>
  </si>
  <si>
    <t>Blanc - Cerise</t>
  </si>
  <si>
    <t>Limonade</t>
  </si>
  <si>
    <t>Jus d'orange</t>
  </si>
  <si>
    <t>Red Bull</t>
  </si>
  <si>
    <t>Chips Praprika</t>
  </si>
  <si>
    <t>Chips Sel</t>
  </si>
  <si>
    <t>Boulette</t>
  </si>
  <si>
    <t>Pizza</t>
  </si>
  <si>
    <t>Hamburger</t>
  </si>
  <si>
    <t>Croque - Monsieur</t>
  </si>
  <si>
    <t>http://forum.excel-pratique.com/excel/macro-pour-un-bouton-reset-et-print-t36829.html</t>
  </si>
  <si>
    <t>Désignation Produits</t>
  </si>
  <si>
    <t>Tarif Unitaire</t>
  </si>
  <si>
    <t>Qté</t>
  </si>
  <si>
    <t>Orangeade</t>
  </si>
  <si>
    <t>Calsberg</t>
  </si>
  <si>
    <t>Trojska</t>
  </si>
  <si>
    <t>Krieg</t>
  </si>
  <si>
    <t>Cervelas</t>
  </si>
  <si>
    <t>date</t>
  </si>
  <si>
    <t>Heure</t>
  </si>
  <si>
    <t>N° de TK</t>
  </si>
  <si>
    <t>TOTAL VACATION</t>
  </si>
  <si>
    <t>TOTAL JOURNEE</t>
  </si>
  <si>
    <t>Caisse Départ</t>
  </si>
  <si>
    <t>Montant Caisse</t>
  </si>
  <si>
    <t>Total TK</t>
  </si>
  <si>
    <t>Stock</t>
  </si>
  <si>
    <t>Panaché</t>
  </si>
  <si>
    <t>Coca Light</t>
  </si>
  <si>
    <t>Rouge Coca</t>
  </si>
  <si>
    <t>Espèces</t>
  </si>
  <si>
    <t>Chèques</t>
  </si>
  <si>
    <t>Cartes</t>
  </si>
  <si>
    <t>Paiement</t>
  </si>
  <si>
    <t xml:space="preserve"> Espèces</t>
  </si>
  <si>
    <t>chèques</t>
  </si>
  <si>
    <t>Recettes :</t>
  </si>
  <si>
    <t>Amélioration  du fichier,</t>
  </si>
  <si>
    <t>Sorties</t>
  </si>
  <si>
    <t>Stock_Dep</t>
  </si>
  <si>
    <t>Stock_New</t>
  </si>
  <si>
    <t>Coca Breizh</t>
  </si>
  <si>
    <t>Colonnes D,E,F masquées</t>
  </si>
  <si>
    <t>Elles servent à recalculer le stock</t>
  </si>
  <si>
    <t>En cliquant sur "CLOSE" on autorise la fermeture de la caisse (après OK).</t>
  </si>
  <si>
    <t>Fin d'année. Sauvegarde de l'année écoulée et création d'un nouveau fichier pour la nouvelle année. Voir Bouton de commande"Changement d'année".</t>
  </si>
  <si>
    <t xml:space="preserve">    -Total  recette de la journée en colonne G (dont Espèces col H, Chèques col I, Cartes col J).</t>
  </si>
  <si>
    <t>PRIX unitaire sur le Reçu ainsi que le N° de TK sous la forme: N°/année-mois, ainsi que le moyen de paiement.</t>
  </si>
  <si>
    <t>Visualisation stocks en col D du feuillet "Commande" (si &lt;10 se met en rouge) + gestion avec Bouton de commande MAJ.</t>
  </si>
  <si>
    <t>Si Montant Caisse &gt;2000, message en cellule E1 "Versement banque à prévoir". Voir Bouton de commande "Versement banque".</t>
  </si>
  <si>
    <t xml:space="preserve">Blanc - Coca </t>
  </si>
  <si>
    <t>Coca Cola</t>
  </si>
  <si>
    <t>Muscadet</t>
  </si>
  <si>
    <t>AJOUT d'un feuillet "Caisse" permettant d'attribuer un N° de TK  et de sauvegarder les opérations comptables.</t>
  </si>
  <si>
    <r>
      <t xml:space="preserve">Moyen de paiement </t>
    </r>
    <r>
      <rPr>
        <b/>
        <u/>
        <sz val="10"/>
        <color indexed="8"/>
        <rFont val="Times New Roman"/>
        <family val="1"/>
      </rPr>
      <t>obligatoire</t>
    </r>
    <r>
      <rPr>
        <sz val="10"/>
        <color indexed="8"/>
        <rFont val="Times New Roman"/>
        <family val="1"/>
      </rPr>
      <t xml:space="preserve"> en cellule E16 (bleue) du feuillet"Commande" par liste déroulante.</t>
    </r>
  </si>
  <si>
    <t>TOTAL MOIS</t>
  </si>
  <si>
    <r>
      <t xml:space="preserve">Fin de mois. Copie de la caisse vers une nouvelle feuille Caisse_N°mois. </t>
    </r>
    <r>
      <rPr>
        <i/>
        <sz val="10"/>
        <color indexed="8"/>
        <rFont val="Times New Roman"/>
        <family val="1"/>
      </rPr>
      <t>Calcul recettes espèces, chèques, cartes</t>
    </r>
    <r>
      <rPr>
        <sz val="10"/>
        <color indexed="8"/>
        <rFont val="Times New Roman"/>
        <family val="1"/>
      </rPr>
      <t>. Voir Bouton de commande "Changement de mois".</t>
    </r>
  </si>
  <si>
    <t>Moyen de paiement</t>
  </si>
  <si>
    <t>Vrst Banque</t>
  </si>
  <si>
    <t>Kitkat</t>
  </si>
  <si>
    <t>stock entrée</t>
  </si>
  <si>
    <t>total vente/mois</t>
  </si>
  <si>
    <t>prix/achat</t>
  </si>
  <si>
    <t>bénéfice net</t>
  </si>
  <si>
    <t>total offert/mois</t>
  </si>
  <si>
    <t>avoir</t>
  </si>
  <si>
    <t>credit</t>
  </si>
  <si>
    <t>espece</t>
  </si>
  <si>
    <t>chèque</t>
  </si>
  <si>
    <t>carte bleue</t>
  </si>
  <si>
    <t>accordé par</t>
  </si>
  <si>
    <t>Nom inscrit</t>
  </si>
  <si>
    <t>Prénom inscrit</t>
  </si>
  <si>
    <t>Class.</t>
  </si>
  <si>
    <t>Niveau</t>
  </si>
  <si>
    <t>Test école</t>
  </si>
  <si>
    <t>Licencié FFT</t>
  </si>
  <si>
    <t>Année Naiss.</t>
  </si>
  <si>
    <t>Sexe</t>
  </si>
  <si>
    <t>Début validité</t>
  </si>
  <si>
    <t>Fin validité</t>
  </si>
  <si>
    <t>Téléphone</t>
  </si>
  <si>
    <t>Disponibilités</t>
  </si>
  <si>
    <t>Commentaires</t>
  </si>
  <si>
    <t>AH-VANE</t>
  </si>
  <si>
    <t>Nathan</t>
  </si>
  <si>
    <t xml:space="preserve">NC   </t>
  </si>
  <si>
    <t/>
  </si>
  <si>
    <t>Oui</t>
  </si>
  <si>
    <t>H</t>
  </si>
  <si>
    <t>ARZ-GOBER</t>
  </si>
  <si>
    <t>Emilie</t>
  </si>
  <si>
    <t>F</t>
  </si>
  <si>
    <t>BASTARD</t>
  </si>
  <si>
    <t>Louis</t>
  </si>
  <si>
    <t>BERSEGOL</t>
  </si>
  <si>
    <t>Charles</t>
  </si>
  <si>
    <t>COJONDE SOLEYEN</t>
  </si>
  <si>
    <t>Damien</t>
  </si>
  <si>
    <t>DEBARD</t>
  </si>
  <si>
    <t>Leny</t>
  </si>
  <si>
    <t>DELARBRE</t>
  </si>
  <si>
    <t>Keoni</t>
  </si>
  <si>
    <t>DOUROUGUIN</t>
  </si>
  <si>
    <t>Nelly Savitri</t>
  </si>
  <si>
    <t>GRAFF</t>
  </si>
  <si>
    <t>Jules</t>
  </si>
  <si>
    <t>GRAICHI</t>
  </si>
  <si>
    <t>Lila</t>
  </si>
  <si>
    <t>KWAN-LAM</t>
  </si>
  <si>
    <t>Baptiste</t>
  </si>
  <si>
    <t>LALES</t>
  </si>
  <si>
    <t>Enis</t>
  </si>
  <si>
    <t>LAU SHUN WAH</t>
  </si>
  <si>
    <t>Bradley</t>
  </si>
  <si>
    <t>LOUGNON</t>
  </si>
  <si>
    <t>Lili-Cerise</t>
  </si>
  <si>
    <t>MONGELLI</t>
  </si>
  <si>
    <t>Lucas</t>
  </si>
  <si>
    <t>PIERRET</t>
  </si>
  <si>
    <t>Abigaëlle</t>
  </si>
  <si>
    <t>RAFFIN</t>
  </si>
  <si>
    <t>Amaury</t>
  </si>
  <si>
    <t>SABBAN</t>
  </si>
  <si>
    <t>COLINE</t>
  </si>
  <si>
    <t>Mini Tennis</t>
  </si>
  <si>
    <t>SINCERE</t>
  </si>
  <si>
    <t>Gabriel</t>
  </si>
  <si>
    <t>SUYRE-HIVANHOE</t>
  </si>
  <si>
    <t>Loïc</t>
  </si>
  <si>
    <t>TOCHON-DANGUY</t>
  </si>
  <si>
    <t>VANDENBRANDEN</t>
  </si>
  <si>
    <t>Louka</t>
  </si>
  <si>
    <t>mini-tennis</t>
  </si>
  <si>
    <t>philippe</t>
  </si>
  <si>
    <t>murielle</t>
  </si>
  <si>
    <t>lionel</t>
  </si>
  <si>
    <t>emma</t>
  </si>
  <si>
    <t>chloé</t>
  </si>
  <si>
    <t>nicolas</t>
  </si>
  <si>
    <t>500 membres</t>
  </si>
  <si>
    <t xml:space="preserve">une graphique qui pourrait me montrer les ventes ou l'évolution par mois produit </t>
  </si>
  <si>
    <t>N° Ticket</t>
  </si>
  <si>
    <t>***********</t>
  </si>
  <si>
    <t>**********************</t>
  </si>
  <si>
    <t>************************************</t>
  </si>
  <si>
    <t>10/2016-5</t>
  </si>
  <si>
    <t>GROUPE</t>
  </si>
  <si>
    <t>E TENNIS (1)</t>
  </si>
  <si>
    <t>E.TENNIS '2)</t>
  </si>
  <si>
    <t>COMPET +12 ANS</t>
  </si>
  <si>
    <t>COMPET-12ANS</t>
  </si>
  <si>
    <t>N. ADHERANT</t>
  </si>
  <si>
    <t>ANCIEN ADH</t>
  </si>
  <si>
    <t>N. COUPLE</t>
  </si>
  <si>
    <t>ANCIEN COUPLE</t>
  </si>
  <si>
    <t>ETUDIANT</t>
  </si>
  <si>
    <t>DEM.EMPLOI</t>
  </si>
  <si>
    <t>2DE SERIE</t>
  </si>
  <si>
    <t>ABUFERA</t>
  </si>
  <si>
    <t>Ophelien</t>
  </si>
  <si>
    <t xml:space="preserve">30/3 </t>
  </si>
  <si>
    <t>Swany</t>
  </si>
  <si>
    <t>ADOLPHE</t>
  </si>
  <si>
    <t>ALIGNER</t>
  </si>
  <si>
    <t>Paul Olivier</t>
  </si>
  <si>
    <t>AMOR-BERTIL</t>
  </si>
  <si>
    <t>Kamil</t>
  </si>
  <si>
    <t>ANTIC</t>
  </si>
  <si>
    <t>Eugénie</t>
  </si>
  <si>
    <t>ANTOINE</t>
  </si>
  <si>
    <t>Agathe</t>
  </si>
  <si>
    <t>APAYA</t>
  </si>
  <si>
    <t>Thais</t>
  </si>
  <si>
    <t>AUBRAS</t>
  </si>
  <si>
    <t>Aurélie</t>
  </si>
  <si>
    <t>BAILLIF</t>
  </si>
  <si>
    <t>Raphael</t>
  </si>
  <si>
    <t>BARTHOLOME</t>
  </si>
  <si>
    <t>EMILIE</t>
  </si>
  <si>
    <t>BECHELANI</t>
  </si>
  <si>
    <t>KERIM</t>
  </si>
  <si>
    <t>BENARD</t>
  </si>
  <si>
    <t>Cassandre</t>
  </si>
  <si>
    <t>Clément Gabriel</t>
  </si>
  <si>
    <t>Rodrigue</t>
  </si>
  <si>
    <t>Timothé</t>
  </si>
  <si>
    <t>BENIZRI</t>
  </si>
  <si>
    <t>Ilan</t>
  </si>
  <si>
    <t>BERTAUT</t>
  </si>
  <si>
    <t>Enzo</t>
  </si>
  <si>
    <t>BIGLIONE</t>
  </si>
  <si>
    <t>Noé</t>
  </si>
  <si>
    <t>BORCHER</t>
  </si>
  <si>
    <t>Florian</t>
  </si>
  <si>
    <t>Olivier Sébastien</t>
  </si>
  <si>
    <t>BOUGHALMI-MENDEZ VALDEZ</t>
  </si>
  <si>
    <t>Maximilien</t>
  </si>
  <si>
    <t>BUGNICOURT</t>
  </si>
  <si>
    <t>Hugo</t>
  </si>
  <si>
    <t>Perfectionnement</t>
  </si>
  <si>
    <t>BUONGIORNO</t>
  </si>
  <si>
    <t>Kyllian</t>
  </si>
  <si>
    <t>CAILLERES</t>
  </si>
  <si>
    <t>BERTRAND</t>
  </si>
  <si>
    <t>Débutant/Initiation</t>
  </si>
  <si>
    <t>CAPERAN</t>
  </si>
  <si>
    <t>Romi</t>
  </si>
  <si>
    <t>CAVALIE</t>
  </si>
  <si>
    <t>Emmy</t>
  </si>
  <si>
    <t>CELESTIN</t>
  </si>
  <si>
    <t>Dimitri</t>
  </si>
  <si>
    <t>Mathias</t>
  </si>
  <si>
    <t>CESAR</t>
  </si>
  <si>
    <t>Inaelle</t>
  </si>
  <si>
    <t>CHANE-YIN</t>
  </si>
  <si>
    <t>Corentin</t>
  </si>
  <si>
    <t xml:space="preserve">30/5 </t>
  </si>
  <si>
    <t>CHEVALIER</t>
  </si>
  <si>
    <t>Ines</t>
  </si>
  <si>
    <t>CHOL</t>
  </si>
  <si>
    <t>Gaspard</t>
  </si>
  <si>
    <t>CHU CHEUNG KUM</t>
  </si>
  <si>
    <t>Derek</t>
  </si>
  <si>
    <t>CIOCCI</t>
  </si>
  <si>
    <t>Matthieu</t>
  </si>
  <si>
    <t>COLLU</t>
  </si>
  <si>
    <t>Alexandre</t>
  </si>
  <si>
    <t>COUMARASSAMY</t>
  </si>
  <si>
    <t>Radjiv</t>
  </si>
  <si>
    <t>COURBIS</t>
  </si>
  <si>
    <t xml:space="preserve">30/4 </t>
  </si>
  <si>
    <t>COUZIN</t>
  </si>
  <si>
    <t>Timeo</t>
  </si>
  <si>
    <t>CROISSIAUX BRONDEL</t>
  </si>
  <si>
    <t>Théo</t>
  </si>
  <si>
    <t>CUIRASSIER</t>
  </si>
  <si>
    <t>Ambre</t>
  </si>
  <si>
    <t>Lilou</t>
  </si>
  <si>
    <t>DAUTRICOURT</t>
  </si>
  <si>
    <t>Manon</t>
  </si>
  <si>
    <t>DE CORNIERE</t>
  </si>
  <si>
    <t>ETIENNE</t>
  </si>
  <si>
    <t>Mara</t>
  </si>
  <si>
    <t>DECOEUR</t>
  </si>
  <si>
    <t>Guilare</t>
  </si>
  <si>
    <t>DEFAUW</t>
  </si>
  <si>
    <t>Ethan-Jacques</t>
  </si>
  <si>
    <t>DELORME</t>
  </si>
  <si>
    <t>Pao</t>
  </si>
  <si>
    <t>DENOS</t>
  </si>
  <si>
    <t>DIJOUX</t>
  </si>
  <si>
    <t>Ethan</t>
  </si>
  <si>
    <t>DORSEUIL-LAVAL</t>
  </si>
  <si>
    <t>Téo</t>
  </si>
  <si>
    <t>DOS ANJOS</t>
  </si>
  <si>
    <t>Noa</t>
  </si>
  <si>
    <t>LEA INDRANI</t>
  </si>
  <si>
    <t>DUBOIS</t>
  </si>
  <si>
    <t>Samuel</t>
  </si>
  <si>
    <t>DUFRESNE</t>
  </si>
  <si>
    <t>MELINA</t>
  </si>
  <si>
    <t>TRISTAN</t>
  </si>
  <si>
    <t>VALENTIN</t>
  </si>
  <si>
    <t>ESCAMILLA</t>
  </si>
  <si>
    <t>Mateo</t>
  </si>
  <si>
    <t>FALAISE</t>
  </si>
  <si>
    <t>Thomas</t>
  </si>
  <si>
    <t>FONTAINE</t>
  </si>
  <si>
    <t>Clément</t>
  </si>
  <si>
    <t>SEBASTIEN</t>
  </si>
  <si>
    <t>TOM</t>
  </si>
  <si>
    <t>FORNACCIARI</t>
  </si>
  <si>
    <t>Basile</t>
  </si>
  <si>
    <t>FRAT</t>
  </si>
  <si>
    <t>hugo</t>
  </si>
  <si>
    <t>Mathis</t>
  </si>
  <si>
    <t>GAILLARD</t>
  </si>
  <si>
    <t>Andy</t>
  </si>
  <si>
    <t>Louise</t>
  </si>
  <si>
    <t>GAUTIER</t>
  </si>
  <si>
    <t>Lily</t>
  </si>
  <si>
    <t>GAY-IMARY</t>
  </si>
  <si>
    <t>KELLIAM</t>
  </si>
  <si>
    <t>GEMINET</t>
  </si>
  <si>
    <t>Albane</t>
  </si>
  <si>
    <t xml:space="preserve">40   </t>
  </si>
  <si>
    <t>GENESTE</t>
  </si>
  <si>
    <t>Léo</t>
  </si>
  <si>
    <t>GILBERT</t>
  </si>
  <si>
    <t>Tania</t>
  </si>
  <si>
    <t>GILLARD</t>
  </si>
  <si>
    <t>ALEXIS</t>
  </si>
  <si>
    <t>GIRARD</t>
  </si>
  <si>
    <t>Thibault</t>
  </si>
  <si>
    <t>Adam</t>
  </si>
  <si>
    <t>Sarah</t>
  </si>
  <si>
    <t>GRAVAND</t>
  </si>
  <si>
    <t>Joseph</t>
  </si>
  <si>
    <t>GSELL-BAJIC</t>
  </si>
  <si>
    <t>Djino</t>
  </si>
  <si>
    <t>GUEUNE</t>
  </si>
  <si>
    <t>Martin</t>
  </si>
  <si>
    <t>HOARAU</t>
  </si>
  <si>
    <t>JEANJEAN</t>
  </si>
  <si>
    <t>CLOE</t>
  </si>
  <si>
    <t>JULIE</t>
  </si>
  <si>
    <t>Mathilde</t>
  </si>
  <si>
    <t>KAMKAR-RAD</t>
  </si>
  <si>
    <t>Arthur</t>
  </si>
  <si>
    <t>KEMPF</t>
  </si>
  <si>
    <t>Maël</t>
  </si>
  <si>
    <t>KHAN</t>
  </si>
  <si>
    <t>Iliana</t>
  </si>
  <si>
    <t>Arnaud</t>
  </si>
  <si>
    <t>LARMET</t>
  </si>
  <si>
    <t>Nino</t>
  </si>
  <si>
    <t>LATCHOUMY</t>
  </si>
  <si>
    <t>LATROUITE</t>
  </si>
  <si>
    <t>Inès</t>
  </si>
  <si>
    <t>Lucie</t>
  </si>
  <si>
    <t>LAURET</t>
  </si>
  <si>
    <t>Benjamin</t>
  </si>
  <si>
    <t>LAW-HANG GUIBERT</t>
  </si>
  <si>
    <t>AMANDINE</t>
  </si>
  <si>
    <t>LE BLEVEC</t>
  </si>
  <si>
    <t>TIMEO</t>
  </si>
  <si>
    <t>LE GOAZIOU</t>
  </si>
  <si>
    <t>Constantin</t>
  </si>
  <si>
    <t>LEPETIT</t>
  </si>
  <si>
    <t>Jean Romain</t>
  </si>
  <si>
    <t>LIMBE</t>
  </si>
  <si>
    <t>MARIE AGNES</t>
  </si>
  <si>
    <t>LO BONO</t>
  </si>
  <si>
    <t>Maxence</t>
  </si>
  <si>
    <t>LOLAY</t>
  </si>
  <si>
    <t>Laline</t>
  </si>
  <si>
    <t>MADIN</t>
  </si>
  <si>
    <t>MAHENDRAN-LALOE</t>
  </si>
  <si>
    <t>MARECHAL</t>
  </si>
  <si>
    <t>CORENTIN</t>
  </si>
  <si>
    <t>MARIE-LOUISE</t>
  </si>
  <si>
    <t>William</t>
  </si>
  <si>
    <t>MATHIAS</t>
  </si>
  <si>
    <t>Karel</t>
  </si>
  <si>
    <t>MAURISSE</t>
  </si>
  <si>
    <t>MENANTEAU</t>
  </si>
  <si>
    <t>Clara</t>
  </si>
  <si>
    <t>Victor</t>
  </si>
  <si>
    <t>MERCENIER</t>
  </si>
  <si>
    <t>MICHEL</t>
  </si>
  <si>
    <t>Killian</t>
  </si>
  <si>
    <t>MIRAGLIA</t>
  </si>
  <si>
    <t>Marvyn</t>
  </si>
  <si>
    <t>MONTFORT</t>
  </si>
  <si>
    <t>Dany</t>
  </si>
  <si>
    <t>MORILHAT</t>
  </si>
  <si>
    <t>Margot</t>
  </si>
  <si>
    <t>NAJDI</t>
  </si>
  <si>
    <t>Sara</t>
  </si>
  <si>
    <t>NICOLAS</t>
  </si>
  <si>
    <t>Maélys</t>
  </si>
  <si>
    <t>NOUGUIER</t>
  </si>
  <si>
    <t>Elio</t>
  </si>
  <si>
    <t>ORTSCHEIDT</t>
  </si>
  <si>
    <t>Paul</t>
  </si>
  <si>
    <t>PAPOU</t>
  </si>
  <si>
    <t>PARPETTE</t>
  </si>
  <si>
    <t>Chän</t>
  </si>
  <si>
    <t>PELIZZARI</t>
  </si>
  <si>
    <t>Brayan</t>
  </si>
  <si>
    <t>PETAN</t>
  </si>
  <si>
    <t>Florence</t>
  </si>
  <si>
    <t>PIBROC</t>
  </si>
  <si>
    <t>Mathias Emeric</t>
  </si>
  <si>
    <t>PLANQUES</t>
  </si>
  <si>
    <t>Kévin</t>
  </si>
  <si>
    <t>POINAPIN</t>
  </si>
  <si>
    <t>Hakim</t>
  </si>
  <si>
    <t>POISSON</t>
  </si>
  <si>
    <t>POULLET</t>
  </si>
  <si>
    <t>Elisa</t>
  </si>
  <si>
    <t>POUPIN FIQUEMONT</t>
  </si>
  <si>
    <t>Fleur</t>
  </si>
  <si>
    <t>Tino</t>
  </si>
  <si>
    <t>Adrian</t>
  </si>
  <si>
    <t>RAMY-SEPOU</t>
  </si>
  <si>
    <t>MANON</t>
  </si>
  <si>
    <t>REGAT</t>
  </si>
  <si>
    <t>Marso</t>
  </si>
  <si>
    <t>RENAUD</t>
  </si>
  <si>
    <t>Carla</t>
  </si>
  <si>
    <t>RIETTE</t>
  </si>
  <si>
    <t>ROBIN</t>
  </si>
  <si>
    <t>ROSSI</t>
  </si>
  <si>
    <t>ROUSSIN</t>
  </si>
  <si>
    <t>IRIS</t>
  </si>
  <si>
    <t>SAAD</t>
  </si>
  <si>
    <t>Ylan</t>
  </si>
  <si>
    <t>SEVIN</t>
  </si>
  <si>
    <t>Daniel</t>
  </si>
  <si>
    <t>SIREYJOL</t>
  </si>
  <si>
    <t>Axel</t>
  </si>
  <si>
    <t>TANTOT</t>
  </si>
  <si>
    <t>Eunice</t>
  </si>
  <si>
    <t>TECHER</t>
  </si>
  <si>
    <t>TENENBAUM</t>
  </si>
  <si>
    <t>THELLIER</t>
  </si>
  <si>
    <t>Noam</t>
  </si>
  <si>
    <t>TIVERNE</t>
  </si>
  <si>
    <t>Timothée</t>
  </si>
  <si>
    <t>TREBERN</t>
  </si>
  <si>
    <t>Tom</t>
  </si>
  <si>
    <t>TUAILLON</t>
  </si>
  <si>
    <t>VINCENT-CARLOT</t>
  </si>
  <si>
    <t>Kilyan</t>
  </si>
  <si>
    <t>VIROLEAU</t>
  </si>
  <si>
    <t>Simon</t>
  </si>
  <si>
    <t>VITRY</t>
  </si>
  <si>
    <t>MARIE LISA</t>
  </si>
  <si>
    <t>VOTE</t>
  </si>
  <si>
    <t>Robin</t>
  </si>
  <si>
    <t>ZACORE</t>
  </si>
  <si>
    <t>Tommy</t>
  </si>
  <si>
    <t>ZAFRA</t>
  </si>
  <si>
    <t>Marouane</t>
  </si>
  <si>
    <t>ZITTE</t>
  </si>
  <si>
    <t>Anastasia</t>
  </si>
  <si>
    <t>AUGERAI</t>
  </si>
  <si>
    <t>Lana</t>
  </si>
  <si>
    <t>AUVIN</t>
  </si>
  <si>
    <t>Romain</t>
  </si>
  <si>
    <t>CAMESETY</t>
  </si>
  <si>
    <t>Raphaël</t>
  </si>
  <si>
    <t>DE SAINT GERMAIN</t>
  </si>
  <si>
    <t>Foucauld</t>
  </si>
  <si>
    <t>EVENNOU</t>
  </si>
  <si>
    <t>FERRERE</t>
  </si>
  <si>
    <t>Noah</t>
  </si>
  <si>
    <t>HOAREAU</t>
  </si>
  <si>
    <t>KLARA</t>
  </si>
  <si>
    <t>KOYTCHA</t>
  </si>
  <si>
    <t>LEBLOND</t>
  </si>
  <si>
    <t>MANIKOM-PERMAL</t>
  </si>
  <si>
    <t>SAINT-JACQUES</t>
  </si>
  <si>
    <t>Numance Olivier</t>
  </si>
  <si>
    <t>Aymeric</t>
  </si>
  <si>
    <t>Compétition</t>
  </si>
  <si>
    <t>SPEHLER</t>
  </si>
  <si>
    <t>STRINA</t>
  </si>
  <si>
    <t>Cedric</t>
  </si>
  <si>
    <t>ASSANI-VIGNAU</t>
  </si>
  <si>
    <t>Titouan</t>
  </si>
  <si>
    <t xml:space="preserve">15/4 </t>
  </si>
  <si>
    <t>Lalo</t>
  </si>
  <si>
    <t xml:space="preserve">30/1 </t>
  </si>
  <si>
    <t>BROSSARD</t>
  </si>
  <si>
    <t>Jéremy</t>
  </si>
  <si>
    <t>CARREAU</t>
  </si>
  <si>
    <t xml:space="preserve">15/3 </t>
  </si>
  <si>
    <t>CHAREYRE</t>
  </si>
  <si>
    <t>Kelyan</t>
  </si>
  <si>
    <t>ESCUDIE</t>
  </si>
  <si>
    <t>Pablo</t>
  </si>
  <si>
    <t xml:space="preserve">15/2 </t>
  </si>
  <si>
    <t>FERTE</t>
  </si>
  <si>
    <t>antoine</t>
  </si>
  <si>
    <t xml:space="preserve">30/2 </t>
  </si>
  <si>
    <t>NORMAND</t>
  </si>
  <si>
    <t>ROBERT</t>
  </si>
  <si>
    <t xml:space="preserve">30   </t>
  </si>
  <si>
    <t>SEYCHELLES</t>
  </si>
  <si>
    <t>Christophe</t>
  </si>
  <si>
    <t>VELIO</t>
  </si>
  <si>
    <t>QUENTIN</t>
  </si>
  <si>
    <t>VILLARET</t>
  </si>
  <si>
    <t>Tristan</t>
  </si>
  <si>
    <t>BARRET</t>
  </si>
  <si>
    <t>Jude</t>
  </si>
  <si>
    <t>Mathéo</t>
  </si>
  <si>
    <t>MOREL</t>
  </si>
  <si>
    <t>Benoît</t>
  </si>
  <si>
    <t>PERROT</t>
  </si>
  <si>
    <t>Nylla</t>
  </si>
  <si>
    <t>Louca</t>
  </si>
  <si>
    <t>SAHNOUNE</t>
  </si>
  <si>
    <t>Maïna</t>
  </si>
  <si>
    <t>Loanne</t>
  </si>
  <si>
    <t>AURE</t>
  </si>
  <si>
    <t>MICKAEL</t>
  </si>
  <si>
    <t xml:space="preserve">15/5 </t>
  </si>
  <si>
    <t>Jean-Pierre</t>
  </si>
  <si>
    <t>BERTIL</t>
  </si>
  <si>
    <t>Bruno</t>
  </si>
  <si>
    <t>BOURDIN</t>
  </si>
  <si>
    <t>Gael</t>
  </si>
  <si>
    <t>Eric</t>
  </si>
  <si>
    <t>CERVIER</t>
  </si>
  <si>
    <t>Marlène</t>
  </si>
  <si>
    <t>CHARTIER KASTLER</t>
  </si>
  <si>
    <t>CLERC</t>
  </si>
  <si>
    <t>Olivier</t>
  </si>
  <si>
    <t>CUTAYAR</t>
  </si>
  <si>
    <t>Erick</t>
  </si>
  <si>
    <t>DAOU</t>
  </si>
  <si>
    <t>Carole</t>
  </si>
  <si>
    <t>DEGLO DEBESSES</t>
  </si>
  <si>
    <t>Perrine</t>
  </si>
  <si>
    <t>DESENFANS</t>
  </si>
  <si>
    <t>Marine</t>
  </si>
  <si>
    <t>DIGON</t>
  </si>
  <si>
    <t>DUGUY</t>
  </si>
  <si>
    <t>FOLIO</t>
  </si>
  <si>
    <t>Patrick</t>
  </si>
  <si>
    <t>HERVOUET</t>
  </si>
  <si>
    <t>Margaux</t>
  </si>
  <si>
    <t>ICHARD</t>
  </si>
  <si>
    <t>Julien</t>
  </si>
  <si>
    <t>Lise</t>
  </si>
  <si>
    <t>Yann</t>
  </si>
  <si>
    <t>MALVAUX</t>
  </si>
  <si>
    <t>Alain</t>
  </si>
  <si>
    <t>MARSAN</t>
  </si>
  <si>
    <t>Didier</t>
  </si>
  <si>
    <t>MELLOT</t>
  </si>
  <si>
    <t>Guillaume</t>
  </si>
  <si>
    <t xml:space="preserve">15/1 </t>
  </si>
  <si>
    <t>RIVIERE</t>
  </si>
  <si>
    <t>SANCHO</t>
  </si>
  <si>
    <t>Frederic</t>
  </si>
  <si>
    <t>TEROY</t>
  </si>
  <si>
    <t>Raoul</t>
  </si>
  <si>
    <t>Gwendal</t>
  </si>
  <si>
    <t>VARINOT</t>
  </si>
  <si>
    <t>Marion</t>
  </si>
  <si>
    <t>VEAU</t>
  </si>
  <si>
    <t>Marie-Hélène</t>
  </si>
  <si>
    <t>Thierry</t>
  </si>
  <si>
    <t>Sabine</t>
  </si>
  <si>
    <t>AMOLVIN</t>
  </si>
  <si>
    <t>Jean Patrick</t>
  </si>
  <si>
    <t>ANGAMA LATCHIMY</t>
  </si>
  <si>
    <t>Sinedarmalai</t>
  </si>
  <si>
    <t>AULAS</t>
  </si>
  <si>
    <t>Jerome</t>
  </si>
  <si>
    <t>AVERSENQ</t>
  </si>
  <si>
    <t>Stéphane</t>
  </si>
  <si>
    <t>BADERE</t>
  </si>
  <si>
    <t>Jean Marc</t>
  </si>
  <si>
    <t>BAPTISTE</t>
  </si>
  <si>
    <t>Georges</t>
  </si>
  <si>
    <t>ARMEL</t>
  </si>
  <si>
    <t>BELON</t>
  </si>
  <si>
    <t>Gerard</t>
  </si>
  <si>
    <t>Luc</t>
  </si>
  <si>
    <t>Florent</t>
  </si>
  <si>
    <t>BLAIESSE</t>
  </si>
  <si>
    <t>Vincent</t>
  </si>
  <si>
    <t>BOGATEAN</t>
  </si>
  <si>
    <t>Florin</t>
  </si>
  <si>
    <t>BONANSEA</t>
  </si>
  <si>
    <t>Myris</t>
  </si>
  <si>
    <t>BORDERIE</t>
  </si>
  <si>
    <t>BORIE</t>
  </si>
  <si>
    <t>Raymond</t>
  </si>
  <si>
    <t>BOURBON</t>
  </si>
  <si>
    <t>Emma</t>
  </si>
  <si>
    <t>BOUVIER</t>
  </si>
  <si>
    <t>Gilles</t>
  </si>
  <si>
    <t>BRAUN</t>
  </si>
  <si>
    <t>Philippe</t>
  </si>
  <si>
    <t>BRELAZ</t>
  </si>
  <si>
    <t>Bernard</t>
  </si>
  <si>
    <t>BROCAREL</t>
  </si>
  <si>
    <t>Gilbert</t>
  </si>
  <si>
    <t>Guy</t>
  </si>
  <si>
    <t>BRUNETTE</t>
  </si>
  <si>
    <t>CADI</t>
  </si>
  <si>
    <t>DAVID-Mickaël</t>
  </si>
  <si>
    <t>CALIMOUTOU</t>
  </si>
  <si>
    <t>CARITG</t>
  </si>
  <si>
    <t>Pascale</t>
  </si>
  <si>
    <t>CARPAILLE</t>
  </si>
  <si>
    <t>Annie</t>
  </si>
  <si>
    <t>CAVALIERI</t>
  </si>
  <si>
    <t>Catherine</t>
  </si>
  <si>
    <t>CAZANOVE</t>
  </si>
  <si>
    <t>Joseph Bertrand</t>
  </si>
  <si>
    <t>CHAINE</t>
  </si>
  <si>
    <t>Laurent</t>
  </si>
  <si>
    <t>CHARDON</t>
  </si>
  <si>
    <t>Pierre</t>
  </si>
  <si>
    <t>CHATEL</t>
  </si>
  <si>
    <t>Jean</t>
  </si>
  <si>
    <t>Bakta</t>
  </si>
  <si>
    <t>CREQUY</t>
  </si>
  <si>
    <t>CROCHET</t>
  </si>
  <si>
    <t>Jannick</t>
  </si>
  <si>
    <t>Valérie</t>
  </si>
  <si>
    <t>DE LA BROSSE</t>
  </si>
  <si>
    <t>Cédric</t>
  </si>
  <si>
    <t>DEPLANCKE</t>
  </si>
  <si>
    <t>DOVAL</t>
  </si>
  <si>
    <t>Jean-Louis</t>
  </si>
  <si>
    <t>FABRY</t>
  </si>
  <si>
    <t>Félicité</t>
  </si>
  <si>
    <t>Nicolas</t>
  </si>
  <si>
    <t>Gaelle</t>
  </si>
  <si>
    <t>FEUTREN</t>
  </si>
  <si>
    <t>David</t>
  </si>
  <si>
    <t>FLOCH</t>
  </si>
  <si>
    <t>Fabrice</t>
  </si>
  <si>
    <t>FLORQUIN</t>
  </si>
  <si>
    <t>Joël</t>
  </si>
  <si>
    <t>Jean Hubert</t>
  </si>
  <si>
    <t>FRANGEUL</t>
  </si>
  <si>
    <t>Bertrand</t>
  </si>
  <si>
    <t>GAEREMYNCK</t>
  </si>
  <si>
    <t>GALLE</t>
  </si>
  <si>
    <t>Cyril</t>
  </si>
  <si>
    <t>GAUCHY</t>
  </si>
  <si>
    <t>Jacques</t>
  </si>
  <si>
    <t>GIQUIAUD</t>
  </si>
  <si>
    <t>Andre</t>
  </si>
  <si>
    <t>GOARIN</t>
  </si>
  <si>
    <t>Michel</t>
  </si>
  <si>
    <t>GODART</t>
  </si>
  <si>
    <t>Yves</t>
  </si>
  <si>
    <t>GOUEFFON</t>
  </si>
  <si>
    <t>GRAFFIN</t>
  </si>
  <si>
    <t>JEAN BAPTISTE</t>
  </si>
  <si>
    <t>GRANDJEAN</t>
  </si>
  <si>
    <t>GUCHET</t>
  </si>
  <si>
    <t>HAILLANT</t>
  </si>
  <si>
    <t>laurent</t>
  </si>
  <si>
    <t>HAMONY</t>
  </si>
  <si>
    <t>Victoria</t>
  </si>
  <si>
    <t>HOCHDOERFFER</t>
  </si>
  <si>
    <t>LACAZE-LABARRERE</t>
  </si>
  <si>
    <t>LAVAUD</t>
  </si>
  <si>
    <t>Francis</t>
  </si>
  <si>
    <t>Jean Charles</t>
  </si>
  <si>
    <t>LEBLANC</t>
  </si>
  <si>
    <t>Jean-marc</t>
  </si>
  <si>
    <t>LEFEVRE</t>
  </si>
  <si>
    <t>LISADOR</t>
  </si>
  <si>
    <t>LUCAS</t>
  </si>
  <si>
    <t>Joris</t>
  </si>
  <si>
    <t>MAGNE</t>
  </si>
  <si>
    <t>MARTINEZ</t>
  </si>
  <si>
    <t>MAS</t>
  </si>
  <si>
    <t>MERCIER</t>
  </si>
  <si>
    <t>MERIC</t>
  </si>
  <si>
    <t>Marie Maguelone</t>
  </si>
  <si>
    <t>MICHAU</t>
  </si>
  <si>
    <t>EMMANUEL</t>
  </si>
  <si>
    <t>MONIER</t>
  </si>
  <si>
    <t>MOREAU</t>
  </si>
  <si>
    <t>CEDRIC</t>
  </si>
  <si>
    <t>Johny</t>
  </si>
  <si>
    <t>NAIKEN</t>
  </si>
  <si>
    <t>Even</t>
  </si>
  <si>
    <t>NARASSAPANAIK</t>
  </si>
  <si>
    <t>Jordan</t>
  </si>
  <si>
    <t>NARASSIGUIN</t>
  </si>
  <si>
    <t>Laurence</t>
  </si>
  <si>
    <t>NEYRAT</t>
  </si>
  <si>
    <t>Chantal</t>
  </si>
  <si>
    <t>Claire</t>
  </si>
  <si>
    <t>NIMMEGEERS</t>
  </si>
  <si>
    <t>Marie Claude</t>
  </si>
  <si>
    <t>PAILLUSSON</t>
  </si>
  <si>
    <t>Janine</t>
  </si>
  <si>
    <t>PANNETIER</t>
  </si>
  <si>
    <t>Lionel</t>
  </si>
  <si>
    <t>PERICAUD</t>
  </si>
  <si>
    <t>PIERSON</t>
  </si>
  <si>
    <t>Francois</t>
  </si>
  <si>
    <t>POINY</t>
  </si>
  <si>
    <t>Jessika</t>
  </si>
  <si>
    <t>POIVET</t>
  </si>
  <si>
    <t>Jean Noel</t>
  </si>
  <si>
    <t>PRATS</t>
  </si>
  <si>
    <t>Corinne</t>
  </si>
  <si>
    <t>PRUGNON</t>
  </si>
  <si>
    <t>Sylvain</t>
  </si>
  <si>
    <t>RAIA</t>
  </si>
  <si>
    <t>RAJOSEFA</t>
  </si>
  <si>
    <t>RAKOTONIRINA</t>
  </si>
  <si>
    <t>MANITRA</t>
  </si>
  <si>
    <t>RATHELOT</t>
  </si>
  <si>
    <t>RIGAUDIE</t>
  </si>
  <si>
    <t>Jean eddy</t>
  </si>
  <si>
    <t>Richard</t>
  </si>
  <si>
    <t>ROCHETAING</t>
  </si>
  <si>
    <t>Jean marc</t>
  </si>
  <si>
    <t>Toufick</t>
  </si>
  <si>
    <t>SAINTOT</t>
  </si>
  <si>
    <t>SENESCAT</t>
  </si>
  <si>
    <t>Claude</t>
  </si>
  <si>
    <t>SEVAGAMY</t>
  </si>
  <si>
    <t>Fernand</t>
  </si>
  <si>
    <t>SGOLUPPI</t>
  </si>
  <si>
    <t>Solange</t>
  </si>
  <si>
    <t>SIEGWALT</t>
  </si>
  <si>
    <t>SOUBIROU</t>
  </si>
  <si>
    <t>SUACOT</t>
  </si>
  <si>
    <t>Vital</t>
  </si>
  <si>
    <t>VIELLE</t>
  </si>
  <si>
    <t>VILLON</t>
  </si>
  <si>
    <t>WOLFF</t>
  </si>
  <si>
    <t>Genevieve</t>
  </si>
  <si>
    <t>ZEGANADIN</t>
  </si>
  <si>
    <t>COSTE</t>
  </si>
  <si>
    <t>Delphine</t>
  </si>
  <si>
    <t>LARVOL</t>
  </si>
  <si>
    <t>Sébastien</t>
  </si>
  <si>
    <t>LASTRA</t>
  </si>
  <si>
    <t>franck</t>
  </si>
  <si>
    <t>Alicia</t>
  </si>
  <si>
    <t>NIVOIX</t>
  </si>
  <si>
    <t>Alan</t>
  </si>
  <si>
    <t>ALLORENT</t>
  </si>
  <si>
    <t>Marie Anne</t>
  </si>
  <si>
    <t>PIERRE YVES</t>
  </si>
  <si>
    <t>BERKAOUI</t>
  </si>
  <si>
    <t>Julie</t>
  </si>
  <si>
    <t>BONCOMPAIN</t>
  </si>
  <si>
    <t>Charlotte</t>
  </si>
  <si>
    <t>BOYER</t>
  </si>
  <si>
    <t>dominique</t>
  </si>
  <si>
    <t>CARLIER</t>
  </si>
  <si>
    <t>Patricia</t>
  </si>
  <si>
    <t>CELSI</t>
  </si>
  <si>
    <t>OLIVIER</t>
  </si>
  <si>
    <t>COHAS</t>
  </si>
  <si>
    <t>Fabienne</t>
  </si>
  <si>
    <t>FOURNIER</t>
  </si>
  <si>
    <t>JULLIARD</t>
  </si>
  <si>
    <t>LAUGAUDIN</t>
  </si>
  <si>
    <t>Laetitia</t>
  </si>
  <si>
    <t>Anabelle</t>
  </si>
  <si>
    <t>Marc</t>
  </si>
  <si>
    <t>MONGELLAS</t>
  </si>
  <si>
    <t>NIMANGUE</t>
  </si>
  <si>
    <t>Vicky</t>
  </si>
  <si>
    <t>ODON</t>
  </si>
  <si>
    <t>Frédo</t>
  </si>
  <si>
    <t>Pascaline</t>
  </si>
  <si>
    <t>RAULT</t>
  </si>
  <si>
    <t>Jim</t>
  </si>
  <si>
    <t>VIAUD</t>
  </si>
  <si>
    <t>Simon Olivier</t>
  </si>
  <si>
    <t>BOURGOGNE</t>
  </si>
  <si>
    <t>Laura</t>
  </si>
  <si>
    <t>PICARD</t>
  </si>
  <si>
    <t>Mickaël</t>
  </si>
  <si>
    <t>Quentin</t>
  </si>
  <si>
    <t>Sami</t>
  </si>
  <si>
    <t xml:space="preserve">15   </t>
  </si>
  <si>
    <t>THAZAR</t>
  </si>
  <si>
    <t>Christopher</t>
  </si>
  <si>
    <t>Nadia</t>
  </si>
  <si>
    <t>CECILE</t>
  </si>
  <si>
    <t>Véronique</t>
  </si>
  <si>
    <t>DARSANESING</t>
  </si>
  <si>
    <t>Chloe</t>
  </si>
  <si>
    <t>Franck</t>
  </si>
  <si>
    <t>DROIT</t>
  </si>
  <si>
    <t>Jean-Claude</t>
  </si>
  <si>
    <t>FABRE</t>
  </si>
  <si>
    <t>Regis</t>
  </si>
  <si>
    <t>Jean-Philippe</t>
  </si>
  <si>
    <t>HIBON</t>
  </si>
  <si>
    <t>LACAZE</t>
  </si>
  <si>
    <t>LIEDOT</t>
  </si>
  <si>
    <t>Mylène</t>
  </si>
  <si>
    <t>NGUYEN</t>
  </si>
  <si>
    <t>Toulay</t>
  </si>
  <si>
    <t>PALOMA PADILLA</t>
  </si>
  <si>
    <t>Diego</t>
  </si>
  <si>
    <t>PODLEWSKI</t>
  </si>
  <si>
    <t>SALAMUTH</t>
  </si>
  <si>
    <t>Ismael</t>
  </si>
  <si>
    <t>Nouzarine</t>
  </si>
  <si>
    <t>SIGALA</t>
  </si>
  <si>
    <t>TALABAZA</t>
  </si>
  <si>
    <t>Benoit</t>
  </si>
  <si>
    <t>VIDAL</t>
  </si>
  <si>
    <t>Muriel</t>
  </si>
  <si>
    <t xml:space="preserve">5/6  </t>
  </si>
  <si>
    <t>FEDE</t>
  </si>
  <si>
    <t>Joan</t>
  </si>
  <si>
    <t xml:space="preserve">3/6  </t>
  </si>
  <si>
    <t>GRENET-LAFFONT</t>
  </si>
  <si>
    <t>IAFARE</t>
  </si>
  <si>
    <t xml:space="preserve">4/6  </t>
  </si>
  <si>
    <t>LAVIT D'HAUTEFORT</t>
  </si>
  <si>
    <t>LEGRAS</t>
  </si>
  <si>
    <t>MARIE LOUISE</t>
  </si>
  <si>
    <t>Pascal</t>
  </si>
  <si>
    <t>TESTAN</t>
  </si>
  <si>
    <t>Jackson</t>
  </si>
  <si>
    <t>Alyssa</t>
  </si>
  <si>
    <t>Nadege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</si>
</sst>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h:mm:ss;@"/>
    <numFmt numFmtId="166" formatCode="[$-F400]h:mm:ss\ AM/PM"/>
    <numFmt numFmtId="167" formatCode="yyyy"/>
    <numFmt numFmtId="168" formatCode="000000"/>
    <numFmt numFmtId="169" formatCode="#,##0.00\ &quot;€&quot;"/>
  </numFmts>
  <fonts count="4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2"/>
    </font>
    <font>
      <sz val="11"/>
      <color indexed="8"/>
      <name val="Calibri"/>
      <family val="2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8"/>
      <name val="Calibri"/>
      <family val="2"/>
    </font>
    <font>
      <b/>
      <sz val="48"/>
      <color indexed="17"/>
      <name val="Calibri"/>
      <family val="2"/>
    </font>
    <font>
      <b/>
      <sz val="56"/>
      <color indexed="12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36"/>
      <color indexed="9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sz val="10"/>
      <color rgb="FF00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Tahoma"/>
      <family val="2"/>
    </font>
    <font>
      <sz val="10"/>
      <name val="Tahoma"/>
      <family val="2"/>
    </font>
    <font>
      <b/>
      <sz val="18"/>
      <color theme="0"/>
      <name val="Calibri"/>
      <family val="2"/>
    </font>
    <font>
      <b/>
      <sz val="22"/>
      <color rgb="FFFFFF00"/>
      <name val="Calibri"/>
      <family val="2"/>
    </font>
    <font>
      <sz val="11"/>
      <color theme="1"/>
      <name val="Calibri"/>
      <family val="2"/>
      <scheme val="minor"/>
    </font>
    <font>
      <b/>
      <sz val="18"/>
      <color rgb="FF828282"/>
      <name val="Calibri"/>
      <family val="2"/>
    </font>
    <font>
      <b/>
      <sz val="36"/>
      <color indexed="12"/>
      <name val="Calibri"/>
      <family val="2"/>
    </font>
    <font>
      <b/>
      <sz val="36"/>
      <name val="Calibri"/>
      <family val="2"/>
    </font>
    <font>
      <b/>
      <sz val="36"/>
      <color indexed="17"/>
      <name val="Calibri"/>
      <family val="2"/>
    </font>
    <font>
      <b/>
      <sz val="36"/>
      <color indexed="10"/>
      <name val="Calibri"/>
      <family val="2"/>
    </font>
    <font>
      <b/>
      <sz val="18"/>
      <color theme="1"/>
      <name val="Calibri"/>
      <family val="2"/>
      <scheme val="minor"/>
    </font>
    <font>
      <b/>
      <sz val="18"/>
      <color theme="0" tint="-0.34998626667073579"/>
      <name val="Calibri"/>
      <family val="2"/>
    </font>
    <font>
      <b/>
      <sz val="28"/>
      <color theme="0"/>
      <name val="Calibri"/>
      <family val="2"/>
    </font>
    <font>
      <b/>
      <sz val="11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6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  <xf numFmtId="0" fontId="35" fillId="0" borderId="0"/>
    <xf numFmtId="164" fontId="2" fillId="0" borderId="0" applyFont="0" applyFill="0" applyBorder="0" applyAlignment="0" applyProtection="0"/>
  </cellStyleXfs>
  <cellXfs count="106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Alignment="1">
      <alignment vertical="center"/>
    </xf>
    <xf numFmtId="0" fontId="12" fillId="4" borderId="6" xfId="0" applyFont="1" applyFill="1" applyBorder="1" applyAlignment="1">
      <alignment vertical="center"/>
    </xf>
    <xf numFmtId="0" fontId="13" fillId="0" borderId="0" xfId="0" applyFont="1"/>
    <xf numFmtId="0" fontId="14" fillId="3" borderId="7" xfId="0" applyFont="1" applyFill="1" applyBorder="1" applyAlignment="1" applyProtection="1">
      <alignment horizontal="left" vertical="center"/>
      <protection locked="0"/>
    </xf>
    <xf numFmtId="0" fontId="14" fillId="3" borderId="8" xfId="0" applyFont="1" applyFill="1" applyBorder="1" applyAlignment="1" applyProtection="1">
      <alignment horizontal="left" vertical="center"/>
      <protection locked="0"/>
    </xf>
    <xf numFmtId="0" fontId="14" fillId="3" borderId="9" xfId="0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18" fillId="4" borderId="0" xfId="1" applyFill="1" applyAlignment="1" applyProtection="1">
      <alignment vertical="center"/>
    </xf>
    <xf numFmtId="14" fontId="0" fillId="0" borderId="0" xfId="0" applyNumberFormat="1"/>
    <xf numFmtId="166" fontId="0" fillId="0" borderId="0" xfId="0" applyNumberFormat="1"/>
    <xf numFmtId="164" fontId="0" fillId="0" borderId="0" xfId="0" applyNumberFormat="1"/>
    <xf numFmtId="164" fontId="3" fillId="2" borderId="10" xfId="0" applyNumberFormat="1" applyFont="1" applyFill="1" applyBorder="1" applyAlignment="1">
      <alignment horizontal="center" vertical="center"/>
    </xf>
    <xf numFmtId="164" fontId="4" fillId="3" borderId="12" xfId="2" applyNumberFormat="1" applyFont="1" applyFill="1" applyBorder="1" applyAlignment="1">
      <alignment horizontal="center" vertical="center"/>
    </xf>
    <xf numFmtId="164" fontId="4" fillId="3" borderId="13" xfId="2" applyNumberFormat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164" fontId="0" fillId="8" borderId="0" xfId="0" applyNumberFormat="1" applyFill="1"/>
    <xf numFmtId="164" fontId="13" fillId="0" borderId="0" xfId="0" applyNumberFormat="1" applyFont="1"/>
    <xf numFmtId="0" fontId="0" fillId="0" borderId="0" xfId="0" applyNumberFormat="1"/>
    <xf numFmtId="1" fontId="13" fillId="0" borderId="0" xfId="0" applyNumberFormat="1" applyFont="1" applyAlignment="1">
      <alignment horizontal="right"/>
    </xf>
    <xf numFmtId="1" fontId="3" fillId="2" borderId="10" xfId="0" applyNumberFormat="1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/>
    </xf>
    <xf numFmtId="1" fontId="5" fillId="4" borderId="0" xfId="0" applyNumberFormat="1" applyFont="1" applyFill="1" applyAlignment="1">
      <alignment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right" vertical="center"/>
    </xf>
    <xf numFmtId="1" fontId="13" fillId="0" borderId="0" xfId="0" applyNumberFormat="1" applyFont="1"/>
    <xf numFmtId="0" fontId="22" fillId="13" borderId="0" xfId="0" applyFont="1" applyFill="1"/>
    <xf numFmtId="0" fontId="13" fillId="13" borderId="0" xfId="0" applyFont="1" applyFill="1"/>
    <xf numFmtId="0" fontId="23" fillId="14" borderId="0" xfId="0" applyFont="1" applyFill="1" applyAlignment="1">
      <alignment horizontal="left" readingOrder="1"/>
    </xf>
    <xf numFmtId="0" fontId="24" fillId="14" borderId="0" xfId="0" applyFont="1" applyFill="1" applyAlignment="1">
      <alignment vertical="center"/>
    </xf>
    <xf numFmtId="164" fontId="0" fillId="15" borderId="0" xfId="0" applyNumberFormat="1" applyFill="1"/>
    <xf numFmtId="164" fontId="0" fillId="16" borderId="0" xfId="0" applyNumberFormat="1" applyFill="1"/>
    <xf numFmtId="164" fontId="0" fillId="17" borderId="0" xfId="0" applyNumberFormat="1" applyFill="1"/>
    <xf numFmtId="164" fontId="0" fillId="18" borderId="0" xfId="0" applyNumberFormat="1" applyFill="1" applyAlignment="1">
      <alignment horizontal="right"/>
    </xf>
    <xf numFmtId="164" fontId="0" fillId="18" borderId="0" xfId="0" applyNumberFormat="1" applyFill="1"/>
    <xf numFmtId="0" fontId="30" fillId="4" borderId="0" xfId="0" applyFont="1" applyFill="1" applyAlignment="1">
      <alignment vertical="center"/>
    </xf>
    <xf numFmtId="164" fontId="20" fillId="11" borderId="0" xfId="0" applyNumberFormat="1" applyFont="1" applyFill="1" applyAlignment="1">
      <alignment vertical="center" wrapText="1"/>
    </xf>
    <xf numFmtId="164" fontId="0" fillId="8" borderId="6" xfId="0" applyNumberFormat="1" applyFill="1" applyBorder="1"/>
    <xf numFmtId="0" fontId="0" fillId="19" borderId="0" xfId="0" applyFill="1"/>
    <xf numFmtId="164" fontId="0" fillId="19" borderId="0" xfId="0" applyNumberFormat="1" applyFill="1"/>
    <xf numFmtId="0" fontId="0" fillId="20" borderId="0" xfId="0" applyFill="1"/>
    <xf numFmtId="164" fontId="0" fillId="20" borderId="0" xfId="0" applyNumberFormat="1" applyFill="1"/>
    <xf numFmtId="164" fontId="20" fillId="21" borderId="0" xfId="0" applyNumberFormat="1" applyFont="1" applyFill="1"/>
    <xf numFmtId="164" fontId="20" fillId="21" borderId="0" xfId="0" applyNumberFormat="1" applyFont="1" applyFill="1" applyAlignment="1">
      <alignment vertical="center" wrapText="1"/>
    </xf>
    <xf numFmtId="0" fontId="31" fillId="22" borderId="20" xfId="0" applyFont="1" applyFill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167" fontId="32" fillId="0" borderId="20" xfId="0" applyNumberFormat="1" applyFont="1" applyBorder="1" applyAlignment="1">
      <alignment horizontal="center" vertical="center" wrapText="1"/>
    </xf>
    <xf numFmtId="14" fontId="32" fillId="0" borderId="20" xfId="0" applyNumberFormat="1" applyFont="1" applyBorder="1" applyAlignment="1">
      <alignment horizontal="center" vertical="center" wrapText="1"/>
    </xf>
    <xf numFmtId="0" fontId="0" fillId="23" borderId="0" xfId="0" applyFill="1"/>
    <xf numFmtId="0" fontId="11" fillId="4" borderId="6" xfId="0" applyFont="1" applyFill="1" applyBorder="1" applyAlignment="1">
      <alignment horizontal="center" vertical="center"/>
    </xf>
    <xf numFmtId="168" fontId="34" fillId="24" borderId="6" xfId="0" applyNumberFormat="1" applyFont="1" applyFill="1" applyBorder="1" applyAlignment="1">
      <alignment vertical="center"/>
    </xf>
    <xf numFmtId="0" fontId="36" fillId="4" borderId="0" xfId="0" applyFont="1" applyFill="1" applyAlignment="1">
      <alignment horizontal="center" vertical="center"/>
    </xf>
    <xf numFmtId="0" fontId="0" fillId="0" borderId="0" xfId="0" applyFill="1" applyBorder="1" applyProtection="1">
      <protection locked="0"/>
    </xf>
    <xf numFmtId="168" fontId="34" fillId="24" borderId="6" xfId="0" applyNumberFormat="1" applyFont="1" applyFill="1" applyBorder="1" applyAlignment="1">
      <alignment horizontal="center" vertical="center"/>
    </xf>
    <xf numFmtId="165" fontId="16" fillId="3" borderId="0" xfId="0" applyNumberFormat="1" applyFont="1" applyFill="1" applyBorder="1" applyAlignment="1" applyProtection="1">
      <alignment vertical="center"/>
      <protection locked="0"/>
    </xf>
    <xf numFmtId="169" fontId="6" fillId="6" borderId="0" xfId="0" applyNumberFormat="1" applyFont="1" applyFill="1" applyBorder="1" applyAlignment="1">
      <alignment horizontal="center" vertical="center"/>
    </xf>
    <xf numFmtId="169" fontId="5" fillId="4" borderId="0" xfId="0" applyNumberFormat="1" applyFont="1" applyFill="1" applyAlignment="1">
      <alignment horizontal="center" vertical="center"/>
    </xf>
    <xf numFmtId="169" fontId="9" fillId="3" borderId="21" xfId="0" applyNumberFormat="1" applyFont="1" applyFill="1" applyBorder="1" applyAlignment="1">
      <alignment horizontal="center" vertical="center"/>
    </xf>
    <xf numFmtId="169" fontId="37" fillId="3" borderId="22" xfId="0" applyNumberFormat="1" applyFont="1" applyFill="1" applyBorder="1" applyAlignment="1">
      <alignment horizontal="center" vertical="center"/>
    </xf>
    <xf numFmtId="169" fontId="9" fillId="3" borderId="3" xfId="0" applyNumberFormat="1" applyFont="1" applyFill="1" applyBorder="1" applyAlignment="1">
      <alignment horizontal="center" vertical="center"/>
    </xf>
    <xf numFmtId="169" fontId="38" fillId="7" borderId="4" xfId="0" applyNumberFormat="1" applyFont="1" applyFill="1" applyBorder="1" applyAlignment="1">
      <alignment horizontal="center" vertical="center"/>
    </xf>
    <xf numFmtId="169" fontId="39" fillId="3" borderId="21" xfId="0" applyNumberFormat="1" applyFont="1" applyFill="1" applyBorder="1" applyAlignment="1" applyProtection="1">
      <alignment horizontal="center" vertical="center"/>
      <protection locked="0"/>
    </xf>
    <xf numFmtId="169" fontId="8" fillId="3" borderId="3" xfId="0" applyNumberFormat="1" applyFont="1" applyFill="1" applyBorder="1" applyAlignment="1" applyProtection="1">
      <alignment horizontal="center" vertical="center"/>
      <protection locked="0"/>
    </xf>
    <xf numFmtId="169" fontId="21" fillId="12" borderId="16" xfId="0" applyNumberFormat="1" applyFont="1" applyFill="1" applyBorder="1" applyAlignment="1">
      <alignment horizontal="center" vertical="center"/>
    </xf>
    <xf numFmtId="169" fontId="7" fillId="5" borderId="15" xfId="0" applyNumberFormat="1" applyFont="1" applyFill="1" applyBorder="1" applyAlignment="1">
      <alignment horizontal="center" vertical="center"/>
    </xf>
    <xf numFmtId="169" fontId="40" fillId="3" borderId="14" xfId="0" applyNumberFormat="1" applyFont="1" applyFill="1" applyBorder="1" applyAlignment="1">
      <alignment horizontal="center" vertical="center"/>
    </xf>
    <xf numFmtId="169" fontId="33" fillId="9" borderId="14" xfId="0" quotePrefix="1" applyNumberFormat="1" applyFont="1" applyFill="1" applyBorder="1" applyAlignment="1">
      <alignment horizontal="center" vertical="center"/>
    </xf>
    <xf numFmtId="169" fontId="34" fillId="24" borderId="15" xfId="0" applyNumberFormat="1" applyFont="1" applyFill="1" applyBorder="1" applyAlignment="1">
      <alignment horizontal="center" vertical="center"/>
    </xf>
    <xf numFmtId="169" fontId="27" fillId="14" borderId="0" xfId="0" applyNumberFormat="1" applyFont="1" applyFill="1" applyAlignment="1">
      <alignment horizontal="center"/>
    </xf>
    <xf numFmtId="169" fontId="23" fillId="14" borderId="0" xfId="0" applyNumberFormat="1" applyFont="1" applyFill="1" applyAlignment="1">
      <alignment horizontal="center"/>
    </xf>
    <xf numFmtId="169" fontId="26" fillId="14" borderId="0" xfId="0" applyNumberFormat="1" applyFont="1" applyFill="1" applyAlignment="1">
      <alignment horizontal="center"/>
    </xf>
    <xf numFmtId="169" fontId="25" fillId="14" borderId="0" xfId="0" applyNumberFormat="1" applyFont="1" applyFill="1" applyAlignment="1">
      <alignment horizontal="center" vertical="center"/>
    </xf>
    <xf numFmtId="0" fontId="41" fillId="0" borderId="0" xfId="0" applyFont="1" applyFill="1" applyBorder="1" applyAlignment="1" applyProtection="1">
      <alignment horizontal="center"/>
      <protection locked="0"/>
    </xf>
    <xf numFmtId="0" fontId="41" fillId="0" borderId="0" xfId="0" applyFont="1" applyFill="1" applyBorder="1" applyProtection="1">
      <protection locked="0"/>
    </xf>
    <xf numFmtId="0" fontId="3" fillId="2" borderId="1" xfId="0" applyFont="1" applyFill="1" applyBorder="1" applyAlignment="1">
      <alignment horizontal="center" vertical="center"/>
    </xf>
    <xf numFmtId="0" fontId="42" fillId="4" borderId="0" xfId="0" applyFont="1" applyFill="1" applyAlignment="1">
      <alignment horizontal="center" vertical="center"/>
    </xf>
    <xf numFmtId="164" fontId="42" fillId="4" borderId="0" xfId="0" applyNumberFormat="1" applyFont="1" applyFill="1" applyAlignment="1">
      <alignment horizontal="center" vertical="center"/>
    </xf>
    <xf numFmtId="1" fontId="42" fillId="4" borderId="0" xfId="0" applyNumberFormat="1" applyFont="1" applyFill="1" applyAlignment="1">
      <alignment vertical="center"/>
    </xf>
    <xf numFmtId="169" fontId="36" fillId="4" borderId="0" xfId="0" applyNumberFormat="1" applyFont="1" applyFill="1" applyAlignment="1">
      <alignment horizontal="center" vertical="center"/>
    </xf>
    <xf numFmtId="169" fontId="41" fillId="0" borderId="23" xfId="0" applyNumberFormat="1" applyFont="1" applyFill="1" applyBorder="1" applyAlignment="1" applyProtection="1">
      <alignment horizontal="center" vertical="center"/>
      <protection locked="0"/>
    </xf>
    <xf numFmtId="169" fontId="41" fillId="0" borderId="0" xfId="0" applyNumberFormat="1" applyFont="1" applyFill="1" applyBorder="1" applyAlignment="1" applyProtection="1">
      <alignment horizontal="center" vertical="center"/>
      <protection locked="0"/>
    </xf>
    <xf numFmtId="168" fontId="5" fillId="4" borderId="0" xfId="0" applyNumberFormat="1" applyFont="1" applyFill="1" applyAlignment="1">
      <alignment vertical="center"/>
    </xf>
    <xf numFmtId="169" fontId="43" fillId="5" borderId="14" xfId="0" applyNumberFormat="1" applyFont="1" applyFill="1" applyBorder="1" applyAlignment="1">
      <alignment horizontal="center" vertical="center"/>
    </xf>
    <xf numFmtId="0" fontId="44" fillId="23" borderId="0" xfId="0" applyFont="1" applyFill="1" applyAlignment="1">
      <alignment horizontal="center" vertical="center"/>
    </xf>
    <xf numFmtId="0" fontId="0" fillId="25" borderId="0" xfId="0" applyFill="1"/>
    <xf numFmtId="0" fontId="0" fillId="10" borderId="0" xfId="0" applyFill="1"/>
    <xf numFmtId="0" fontId="0" fillId="26" borderId="0" xfId="0" applyFill="1"/>
    <xf numFmtId="0" fontId="0" fillId="8" borderId="0" xfId="0" applyFill="1"/>
    <xf numFmtId="0" fontId="0" fillId="27" borderId="0" xfId="0" applyFill="1"/>
    <xf numFmtId="0" fontId="0" fillId="9" borderId="0" xfId="0" applyFill="1"/>
    <xf numFmtId="0" fontId="0" fillId="28" borderId="0" xfId="0" applyFill="1"/>
    <xf numFmtId="0" fontId="0" fillId="18" borderId="0" xfId="0" applyFill="1"/>
    <xf numFmtId="168" fontId="5" fillId="4" borderId="0" xfId="0" applyNumberFormat="1" applyFont="1" applyFill="1" applyAlignment="1">
      <alignment horizontal="center" vertical="center"/>
    </xf>
    <xf numFmtId="14" fontId="15" fillId="2" borderId="0" xfId="0" applyNumberFormat="1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left" vertical="center"/>
    </xf>
    <xf numFmtId="164" fontId="19" fillId="10" borderId="0" xfId="0" applyNumberFormat="1" applyFont="1" applyFill="1" applyAlignment="1">
      <alignment horizontal="center" vertical="center" wrapText="1"/>
    </xf>
    <xf numFmtId="164" fontId="19" fillId="10" borderId="17" xfId="0" applyNumberFormat="1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3" fillId="29" borderId="0" xfId="0" applyFont="1" applyFill="1"/>
  </cellXfs>
  <cellStyles count="6">
    <cellStyle name="Lien hypertexte" xfId="1" builtinId="8"/>
    <cellStyle name="Monétaire" xfId="2" builtinId="4"/>
    <cellStyle name="Monétaire 2" xfId="5"/>
    <cellStyle name="Normal" xfId="0" builtinId="0"/>
    <cellStyle name="Normal 2" xfId="4"/>
    <cellStyle name="Normal 3" xfId="3"/>
  </cellStyles>
  <dxfs count="2">
    <dxf>
      <font>
        <color rgb="FFFF00FF"/>
      </font>
    </dxf>
    <dxf>
      <font>
        <color rgb="FFFF00FF"/>
      </font>
    </dxf>
  </dxfs>
  <tableStyles count="0" defaultTableStyle="TableStyleMedium9" defaultPivotStyle="PivotStyleLight16"/>
  <colors>
    <mruColors>
      <color rgb="FFFF00FF"/>
      <color rgb="FF82828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55033</xdr:colOff>
      <xdr:row>12</xdr:row>
      <xdr:rowOff>200731</xdr:rowOff>
    </xdr:from>
    <xdr:to>
      <xdr:col>7</xdr:col>
      <xdr:colOff>134054</xdr:colOff>
      <xdr:row>14</xdr:row>
      <xdr:rowOff>140446</xdr:rowOff>
    </xdr:to>
    <xdr:sp macro="" textlink="">
      <xdr:nvSpPr>
        <xdr:cNvPr id="2" name="Left Arrow 1"/>
        <xdr:cNvSpPr/>
      </xdr:nvSpPr>
      <xdr:spPr>
        <a:xfrm>
          <a:off x="7484533" y="3735564"/>
          <a:ext cx="1320799" cy="518271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>
              <a:solidFill>
                <a:sysClr val="windowText" lastClr="000000"/>
              </a:solidFill>
            </a:rPr>
            <a:t>Montant Reçu</a:t>
          </a:r>
        </a:p>
      </xdr:txBody>
    </xdr:sp>
    <xdr:clientData/>
  </xdr:twoCellAnchor>
  <xdr:twoCellAnchor>
    <xdr:from>
      <xdr:col>5</xdr:col>
      <xdr:colOff>49389</xdr:colOff>
      <xdr:row>5</xdr:row>
      <xdr:rowOff>218014</xdr:rowOff>
    </xdr:from>
    <xdr:to>
      <xdr:col>7</xdr:col>
      <xdr:colOff>275166</xdr:colOff>
      <xdr:row>8</xdr:row>
      <xdr:rowOff>169332</xdr:rowOff>
    </xdr:to>
    <xdr:sp macro="[0]!Copier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6145389" y="1710264"/>
          <a:ext cx="2829277" cy="882651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Sauver Fichier</a:t>
          </a:r>
        </a:p>
      </xdr:txBody>
    </xdr:sp>
    <xdr:clientData/>
  </xdr:twoCellAnchor>
  <xdr:twoCellAnchor>
    <xdr:from>
      <xdr:col>7</xdr:col>
      <xdr:colOff>500945</xdr:colOff>
      <xdr:row>7</xdr:row>
      <xdr:rowOff>95250</xdr:rowOff>
    </xdr:from>
    <xdr:to>
      <xdr:col>8</xdr:col>
      <xdr:colOff>818443</xdr:colOff>
      <xdr:row>10</xdr:row>
      <xdr:rowOff>66675</xdr:rowOff>
    </xdr:to>
    <xdr:sp macro="[0]!Fermeture" textlink="">
      <xdr:nvSpPr>
        <xdr:cNvPr id="6" name="Flowchart: Alternate Process 5"/>
        <xdr:cNvSpPr/>
      </xdr:nvSpPr>
      <xdr:spPr>
        <a:xfrm>
          <a:off x="8579556" y="2183694"/>
          <a:ext cx="1975554" cy="839259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/>
            <a:t>fermeture</a:t>
          </a:r>
          <a:r>
            <a:rPr lang="fr-BE" sz="2800" b="1" baseline="0"/>
            <a:t> caisse</a:t>
          </a:r>
          <a:endParaRPr lang="fr-BE" sz="2800" b="1"/>
        </a:p>
      </xdr:txBody>
    </xdr:sp>
    <xdr:clientData/>
  </xdr:twoCellAnchor>
  <xdr:twoCellAnchor>
    <xdr:from>
      <xdr:col>8</xdr:col>
      <xdr:colOff>1111250</xdr:colOff>
      <xdr:row>7</xdr:row>
      <xdr:rowOff>114300</xdr:rowOff>
    </xdr:from>
    <xdr:to>
      <xdr:col>9</xdr:col>
      <xdr:colOff>615950</xdr:colOff>
      <xdr:row>10</xdr:row>
      <xdr:rowOff>88900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0839450" y="2178050"/>
          <a:ext cx="1162050" cy="831850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annul</a:t>
          </a: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 </a:t>
          </a: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saisie</a:t>
          </a:r>
        </a:p>
      </xdr:txBody>
    </xdr:sp>
    <xdr:clientData/>
  </xdr:twoCellAnchor>
  <xdr:twoCellAnchor>
    <xdr:from>
      <xdr:col>6</xdr:col>
      <xdr:colOff>525637</xdr:colOff>
      <xdr:row>11</xdr:row>
      <xdr:rowOff>19048</xdr:rowOff>
    </xdr:from>
    <xdr:to>
      <xdr:col>9</xdr:col>
      <xdr:colOff>285750</xdr:colOff>
      <xdr:row>19</xdr:row>
      <xdr:rowOff>129821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8547804" y="3585631"/>
          <a:ext cx="3591279" cy="2544940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7</xdr:col>
      <xdr:colOff>275168</xdr:colOff>
      <xdr:row>12</xdr:row>
      <xdr:rowOff>225778</xdr:rowOff>
    </xdr:from>
    <xdr:to>
      <xdr:col>8</xdr:col>
      <xdr:colOff>497417</xdr:colOff>
      <xdr:row>15</xdr:row>
      <xdr:rowOff>127000</xdr:rowOff>
    </xdr:to>
    <xdr:sp macro="[0]!gestion" textlink="">
      <xdr:nvSpPr>
        <xdr:cNvPr id="7" name="Rectangle à coins arrondis 6"/>
        <xdr:cNvSpPr/>
      </xdr:nvSpPr>
      <xdr:spPr>
        <a:xfrm>
          <a:off x="8551335" y="3718278"/>
          <a:ext cx="1799165" cy="75847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MAJ  Articles</a:t>
          </a:r>
        </a:p>
        <a:p>
          <a:pPr algn="ctr"/>
          <a:r>
            <a:rPr lang="fr-FR" sz="1600"/>
            <a:t> (</a:t>
          </a:r>
          <a:r>
            <a:rPr lang="fr-FR" sz="1600" b="1"/>
            <a:t>Ajout-Modif</a:t>
          </a:r>
          <a:r>
            <a:rPr lang="fr-FR" sz="1600"/>
            <a:t>)</a:t>
          </a:r>
        </a:p>
      </xdr:txBody>
    </xdr:sp>
    <xdr:clientData/>
  </xdr:twoCellAnchor>
  <xdr:twoCellAnchor>
    <xdr:from>
      <xdr:col>8</xdr:col>
      <xdr:colOff>550333</xdr:colOff>
      <xdr:row>12</xdr:row>
      <xdr:rowOff>246944</xdr:rowOff>
    </xdr:from>
    <xdr:to>
      <xdr:col>9</xdr:col>
      <xdr:colOff>119945</xdr:colOff>
      <xdr:row>15</xdr:row>
      <xdr:rowOff>91721</xdr:rowOff>
    </xdr:to>
    <xdr:sp macro="[0]!verst" textlink="">
      <xdr:nvSpPr>
        <xdr:cNvPr id="8" name="Rectangle à coins arrondis 7"/>
        <xdr:cNvSpPr/>
      </xdr:nvSpPr>
      <xdr:spPr>
        <a:xfrm>
          <a:off x="10826750" y="4099277"/>
          <a:ext cx="1146528" cy="850194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5</xdr:col>
      <xdr:colOff>0</xdr:colOff>
      <xdr:row>14</xdr:row>
      <xdr:rowOff>190500</xdr:rowOff>
    </xdr:from>
    <xdr:to>
      <xdr:col>7</xdr:col>
      <xdr:colOff>155222</xdr:colOff>
      <xdr:row>16</xdr:row>
      <xdr:rowOff>96577</xdr:rowOff>
    </xdr:to>
    <xdr:sp macro="" textlink="">
      <xdr:nvSpPr>
        <xdr:cNvPr id="9" name="Flèche gauche 8"/>
        <xdr:cNvSpPr/>
      </xdr:nvSpPr>
      <xdr:spPr>
        <a:xfrm>
          <a:off x="7429499" y="4303889"/>
          <a:ext cx="1397001" cy="484632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Moyen Paiement</a:t>
          </a:r>
        </a:p>
      </xdr:txBody>
    </xdr:sp>
    <xdr:clientData/>
  </xdr:twoCellAnchor>
  <xdr:twoCellAnchor>
    <xdr:from>
      <xdr:col>8</xdr:col>
      <xdr:colOff>687917</xdr:colOff>
      <xdr:row>16</xdr:row>
      <xdr:rowOff>77612</xdr:rowOff>
    </xdr:from>
    <xdr:to>
      <xdr:col>9</xdr:col>
      <xdr:colOff>299862</xdr:colOff>
      <xdr:row>18</xdr:row>
      <xdr:rowOff>211667</xdr:rowOff>
    </xdr:to>
    <xdr:sp macro="[0]!Chgt_Mois" textlink="">
      <xdr:nvSpPr>
        <xdr:cNvPr id="10" name="Rectangle à coins arrondis 9"/>
        <xdr:cNvSpPr/>
      </xdr:nvSpPr>
      <xdr:spPr>
        <a:xfrm>
          <a:off x="10964334" y="5221112"/>
          <a:ext cx="1188861" cy="70555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de mois</a:t>
          </a:r>
        </a:p>
      </xdr:txBody>
    </xdr:sp>
    <xdr:clientData/>
  </xdr:twoCellAnchor>
  <xdr:twoCellAnchor>
    <xdr:from>
      <xdr:col>7</xdr:col>
      <xdr:colOff>684389</xdr:colOff>
      <xdr:row>16</xdr:row>
      <xdr:rowOff>84667</xdr:rowOff>
    </xdr:from>
    <xdr:to>
      <xdr:col>8</xdr:col>
      <xdr:colOff>444500</xdr:colOff>
      <xdr:row>18</xdr:row>
      <xdr:rowOff>218722</xdr:rowOff>
    </xdr:to>
    <xdr:sp macro="[0]!Changer_A" textlink="">
      <xdr:nvSpPr>
        <xdr:cNvPr id="12" name="Rectangle à coins arrondis 11"/>
        <xdr:cNvSpPr/>
      </xdr:nvSpPr>
      <xdr:spPr>
        <a:xfrm>
          <a:off x="9355667" y="4776611"/>
          <a:ext cx="1418166" cy="71261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  <xdr:twoCellAnchor>
    <xdr:from>
      <xdr:col>5</xdr:col>
      <xdr:colOff>21168</xdr:colOff>
      <xdr:row>2</xdr:row>
      <xdr:rowOff>52916</xdr:rowOff>
    </xdr:from>
    <xdr:to>
      <xdr:col>6</xdr:col>
      <xdr:colOff>0</xdr:colOff>
      <xdr:row>5</xdr:row>
      <xdr:rowOff>158750</xdr:rowOff>
    </xdr:to>
    <xdr:sp macro="[0]!Actualiser" textlink="">
      <xdr:nvSpPr>
        <xdr:cNvPr id="4" name="Rectangle 3"/>
        <xdr:cNvSpPr/>
      </xdr:nvSpPr>
      <xdr:spPr>
        <a:xfrm>
          <a:off x="6117168" y="687916"/>
          <a:ext cx="1248832" cy="96308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C000"/>
              </a:solidFill>
            </a:rPr>
            <a:t>Actualiser</a:t>
          </a:r>
        </a:p>
        <a:p>
          <a:pPr algn="ctr"/>
          <a:r>
            <a:rPr lang="fr-BE" sz="1600" b="1">
              <a:solidFill>
                <a:srgbClr val="FFC000"/>
              </a:solidFill>
            </a:rPr>
            <a:t>N° TK</a:t>
          </a:r>
          <a:br>
            <a:rPr lang="fr-BE" sz="1600" b="1">
              <a:solidFill>
                <a:srgbClr val="FFC000"/>
              </a:solidFill>
            </a:rPr>
          </a:br>
          <a:r>
            <a:rPr lang="fr-BE" sz="1600" b="1">
              <a:solidFill>
                <a:srgbClr val="FFC000"/>
              </a:solidFill>
            </a:rPr>
            <a:t>Nouveau client</a:t>
          </a:r>
        </a:p>
      </xdr:txBody>
    </xdr:sp>
    <xdr:clientData/>
  </xdr:twoCellAnchor>
  <xdr:twoCellAnchor>
    <xdr:from>
      <xdr:col>5</xdr:col>
      <xdr:colOff>84667</xdr:colOff>
      <xdr:row>8</xdr:row>
      <xdr:rowOff>201084</xdr:rowOff>
    </xdr:from>
    <xdr:to>
      <xdr:col>7</xdr:col>
      <xdr:colOff>310444</xdr:colOff>
      <xdr:row>10</xdr:row>
      <xdr:rowOff>512235</xdr:rowOff>
    </xdr:to>
    <xdr:sp macro="[0]!Impression" textlink="">
      <xdr:nvSpPr>
        <xdr:cNvPr id="13" name="Flowchart: Alternate Process 4"/>
        <xdr:cNvSpPr>
          <a:spLocks noChangeArrowheads="1"/>
        </xdr:cNvSpPr>
      </xdr:nvSpPr>
      <xdr:spPr bwMode="auto">
        <a:xfrm>
          <a:off x="6180667" y="2624667"/>
          <a:ext cx="2829277" cy="882651"/>
        </a:xfrm>
        <a:prstGeom prst="flowChartAlternateProcess">
          <a:avLst/>
        </a:prstGeom>
        <a:solidFill>
          <a:srgbClr val="FF00FF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C000"/>
              </a:solidFill>
              <a:latin typeface="Calibri"/>
            </a:rPr>
            <a:t>Imprimer Fichier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0</xdr:row>
      <xdr:rowOff>76200</xdr:rowOff>
    </xdr:from>
    <xdr:to>
      <xdr:col>7</xdr:col>
      <xdr:colOff>1552575</xdr:colOff>
      <xdr:row>2</xdr:row>
      <xdr:rowOff>0</xdr:rowOff>
    </xdr:to>
    <xdr:sp macro="[0]!RechercheN°TK" textlink="">
      <xdr:nvSpPr>
        <xdr:cNvPr id="2" name="Ellipse 1"/>
        <xdr:cNvSpPr/>
      </xdr:nvSpPr>
      <xdr:spPr>
        <a:xfrm>
          <a:off x="8505825" y="76200"/>
          <a:ext cx="2781300" cy="647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600" b="1">
              <a:solidFill>
                <a:srgbClr val="FFC000"/>
              </a:solidFill>
            </a:rPr>
            <a:t>Recherche N° Ticket</a:t>
          </a:r>
        </a:p>
      </xdr:txBody>
    </xdr:sp>
    <xdr:clientData/>
  </xdr:twoCellAnchor>
  <xdr:twoCellAnchor>
    <xdr:from>
      <xdr:col>5</xdr:col>
      <xdr:colOff>304800</xdr:colOff>
      <xdr:row>0</xdr:row>
      <xdr:rowOff>257175</xdr:rowOff>
    </xdr:from>
    <xdr:to>
      <xdr:col>5</xdr:col>
      <xdr:colOff>2247900</xdr:colOff>
      <xdr:row>2</xdr:row>
      <xdr:rowOff>0</xdr:rowOff>
    </xdr:to>
    <xdr:sp macro="" textlink="">
      <xdr:nvSpPr>
        <xdr:cNvPr id="3" name="Flèche gauche 2"/>
        <xdr:cNvSpPr/>
      </xdr:nvSpPr>
      <xdr:spPr>
        <a:xfrm>
          <a:off x="6267450" y="257175"/>
          <a:ext cx="1943100" cy="590550"/>
        </a:xfrm>
        <a:prstGeom prst="leftArrow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200" b="1">
              <a:solidFill>
                <a:srgbClr val="FFFF00"/>
              </a:solidFill>
            </a:rPr>
            <a:t>Entrez le N° Ticket en E 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/gestion%20bar-caisse.Cp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"/>
      <sheetName val="grapphique"/>
      <sheetName val="avoir-crédit"/>
      <sheetName val="Quantité"/>
      <sheetName val="Articles"/>
      <sheetName val="Reçu"/>
      <sheetName val="Caisse"/>
      <sheetName val="Caisse_6"/>
      <sheetName val="Caisse_5"/>
      <sheetName val="Feuil1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pour-un-bouton-reset-et-print-t3682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11"/>
  <dimension ref="A1"/>
  <sheetViews>
    <sheetView showZeros="0"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Feuil1">
    <tabColor rgb="FF0000FF"/>
    <outlinePr showOutlineSymbols="0"/>
  </sheetPr>
  <dimension ref="A1:N43"/>
  <sheetViews>
    <sheetView showZeros="0" tabSelected="1" showOutlineSymbols="0" zoomScale="90" zoomScaleNormal="90" workbookViewId="0">
      <selection activeCell="A2" sqref="A2"/>
    </sheetView>
  </sheetViews>
  <sheetFormatPr baseColWidth="10" defaultColWidth="23.7109375" defaultRowHeight="25.5" customHeight="1" x14ac:dyDescent="0.25"/>
  <cols>
    <col min="1" max="1" width="24.7109375" style="2" customWidth="1"/>
    <col min="2" max="2" width="9.7109375" style="2" customWidth="1"/>
    <col min="3" max="3" width="15.7109375" style="21" customWidth="1"/>
    <col min="4" max="4" width="8.140625" style="28" customWidth="1"/>
    <col min="5" max="5" width="33.140625" style="62" customWidth="1"/>
    <col min="6" max="6" width="28.85546875" style="2" customWidth="1"/>
    <col min="7" max="7" width="10.140625" style="2" customWidth="1"/>
    <col min="8" max="16384" width="23.7109375" style="2"/>
  </cols>
  <sheetData>
    <row r="1" spans="1:14" ht="27.75" customHeight="1" thickBot="1" x14ac:dyDescent="0.3">
      <c r="A1" s="80" t="s">
        <v>1</v>
      </c>
      <c r="B1" s="1" t="s">
        <v>32</v>
      </c>
      <c r="C1" s="18" t="s">
        <v>0</v>
      </c>
      <c r="D1" s="26" t="s">
        <v>46</v>
      </c>
      <c r="E1" s="61" t="s">
        <v>2</v>
      </c>
      <c r="F1" s="56" t="b">
        <f>IF(A2&lt;&gt;"",F2+1)</f>
        <v>0</v>
      </c>
      <c r="G1" s="99">
        <f ca="1">TODAY()</f>
        <v>42495</v>
      </c>
      <c r="H1" s="99"/>
      <c r="I1" s="99"/>
      <c r="J1" s="14" t="s">
        <v>29</v>
      </c>
      <c r="M1" s="2">
        <v>2013</v>
      </c>
      <c r="N1" s="41" t="s">
        <v>77</v>
      </c>
    </row>
    <row r="2" spans="1:14" ht="22.5" customHeight="1" x14ac:dyDescent="0.25">
      <c r="A2" s="9"/>
      <c r="B2" s="3"/>
      <c r="C2" s="29" t="str">
        <f>IF(A2="","",VLOOKUP(A2,[1]Articles!A2:B45,2,FALSE)*B2)</f>
        <v/>
      </c>
      <c r="D2" s="27" t="str">
        <f>IF(A2="","",VLOOKUP(A2,[1]Articles!$A$2:$C$44,3,FALSE)-B2)</f>
        <v/>
      </c>
      <c r="G2" s="99"/>
      <c r="H2" s="99"/>
      <c r="I2" s="99"/>
      <c r="N2" s="2" t="s">
        <v>50</v>
      </c>
    </row>
    <row r="3" spans="1:14" ht="22.5" customHeight="1" x14ac:dyDescent="0.25">
      <c r="A3" s="10"/>
      <c r="B3" s="4"/>
      <c r="C3" s="19" t="str">
        <f>IF(A3="","",VLOOKUP(A3,[1]Articles!A2:B45,2,FALSE)*B3)</f>
        <v/>
      </c>
      <c r="D3" s="27" t="str">
        <f>IF(A3="","",VLOOKUP(A3,[1]Articles!$A$2:$C$44,3,FALSE)-B3)</f>
        <v/>
      </c>
      <c r="H3" s="56">
        <v>2</v>
      </c>
      <c r="N3" s="2" t="s">
        <v>51</v>
      </c>
    </row>
    <row r="4" spans="1:14" ht="22.5" customHeight="1" x14ac:dyDescent="0.25">
      <c r="A4" s="10"/>
      <c r="B4" s="4"/>
      <c r="C4" s="19" t="str">
        <f>IF(A4="","",VLOOKUP(A4,[1]Articles!A2:B45,2,FALSE)*B4)</f>
        <v/>
      </c>
      <c r="D4" s="27" t="str">
        <f>IF(A4="","",VLOOKUP(A4,[1]Articles!$A$2:$C$44,3,FALSE)-B4)</f>
        <v/>
      </c>
      <c r="H4" s="60">
        <v>42495.657673611109</v>
      </c>
      <c r="N4" s="2" t="s">
        <v>52</v>
      </c>
    </row>
    <row r="5" spans="1:14" ht="22.5" customHeight="1" x14ac:dyDescent="0.25">
      <c r="A5" s="10"/>
      <c r="B5" s="4"/>
      <c r="C5" s="19" t="str">
        <f>IF(A5="","",VLOOKUP(A5,[1]Articles!A2:B45,2,FALSE)*B5)</f>
        <v/>
      </c>
      <c r="D5" s="27" t="str">
        <f>IF(A5="","",VLOOKUP(A5,[1]Articles!$A$2:$C$44,3,FALSE)-B5)</f>
        <v/>
      </c>
      <c r="E5" s="63"/>
      <c r="H5" s="60"/>
    </row>
    <row r="6" spans="1:14" ht="28.5" customHeight="1" x14ac:dyDescent="0.25">
      <c r="A6" s="10"/>
      <c r="B6" s="4"/>
      <c r="C6" s="19" t="str">
        <f>IF(A6="","",VLOOKUP(A6,[1]Articles!A2:B45,2,FALSE)*B6)</f>
        <v/>
      </c>
      <c r="D6" s="27" t="str">
        <f>IF(A6="","",VLOOKUP(A6,[1]Articles!$A$2:$C$44,3,FALSE)-B6)</f>
        <v/>
      </c>
      <c r="E6" s="64" t="str">
        <f>IF(SUM($C$2:$C$24)=0,"",SUM(C2:C24))</f>
        <v/>
      </c>
    </row>
    <row r="7" spans="1:14" ht="22.5" customHeight="1" x14ac:dyDescent="0.25">
      <c r="A7" s="9"/>
      <c r="B7" s="4"/>
      <c r="C7" s="19" t="str">
        <f>IF(A7="","",VLOOKUP(A7,[1]Articles!A2:B45,2,FALSE)*B7)</f>
        <v/>
      </c>
      <c r="D7" s="27" t="str">
        <f>IF(A7="","",VLOOKUP(A7,[1]Articles!$A$2:$C$44,3,FALSE)-B7)</f>
        <v/>
      </c>
      <c r="E7" s="65"/>
    </row>
    <row r="8" spans="1:14" ht="22.5" customHeight="1" x14ac:dyDescent="0.25">
      <c r="A8" s="10"/>
      <c r="B8" s="4"/>
      <c r="C8" s="19" t="str">
        <f>IF(A8="","",VLOOKUP(A8,[1]Articles!A2:B45,2,FALSE)*B8)</f>
        <v/>
      </c>
      <c r="D8" s="27" t="str">
        <f>IF(A8="","",VLOOKUP(A8,[1]Articles!$A$2:$C$44,3,FALSE)-B8)</f>
        <v/>
      </c>
    </row>
    <row r="9" spans="1:14" ht="22.5" customHeight="1" x14ac:dyDescent="0.25">
      <c r="A9" s="10"/>
      <c r="B9" s="4"/>
      <c r="C9" s="19" t="str">
        <f>IF(A9="","",VLOOKUP(A9,[1]Articles!A2:B45,2,FALSE)*B9)</f>
        <v/>
      </c>
      <c r="D9" s="27" t="str">
        <f>IF(A9="","",VLOOKUP(A9,[1]Articles!$A$2:$C$44,3,FALSE)-B9)</f>
        <v/>
      </c>
    </row>
    <row r="10" spans="1:14" ht="22.5" customHeight="1" x14ac:dyDescent="0.25">
      <c r="A10" s="9"/>
      <c r="B10" s="4"/>
      <c r="C10" s="19" t="str">
        <f>IF(A10="","",VLOOKUP(A10,[1]Articles!A2:B45,2,FALSE)*B10)</f>
        <v/>
      </c>
      <c r="D10" s="27" t="str">
        <f>IF(A10="","",VLOOKUP(A10,[1]Articles!$A$2:$C$44,3,FALSE)-B10)</f>
        <v/>
      </c>
    </row>
    <row r="11" spans="1:14" ht="45" customHeight="1" x14ac:dyDescent="0.25">
      <c r="A11" s="10"/>
      <c r="B11" s="4"/>
      <c r="C11" s="19" t="str">
        <f>IF(A11="","",VLOOKUP(A11,[1]Articles!A2:B45,2,FALSE)*B11)</f>
        <v/>
      </c>
      <c r="D11" s="27" t="str">
        <f>IF(A11="","",VLOOKUP(A11,[1]Articles!$A$2:$C$44,3,FALSE)-B11)</f>
        <v/>
      </c>
      <c r="E11" s="66" t="s">
        <v>3</v>
      </c>
    </row>
    <row r="12" spans="1:14" ht="22.5" customHeight="1" x14ac:dyDescent="0.25">
      <c r="A12" s="10"/>
      <c r="B12" s="4"/>
      <c r="C12" s="19" t="str">
        <f>IF(A12="","",VLOOKUP(A12,[1]Articles!A2:B45,2,FALSE)*B12)</f>
        <v/>
      </c>
      <c r="D12" s="27" t="str">
        <f>IF(A12="","",VLOOKUP(A12,[1]Articles!$A$2:$C$44,3,FALSE)-B12)</f>
        <v/>
      </c>
    </row>
    <row r="13" spans="1:14" ht="34.5" customHeight="1" x14ac:dyDescent="0.25">
      <c r="A13" s="10"/>
      <c r="B13" s="4"/>
      <c r="C13" s="19" t="str">
        <f>IF(A13="","",VLOOKUP(A13,[1]Articles!A2:B45,2,FALSE)*B13)</f>
        <v/>
      </c>
      <c r="D13" s="27" t="str">
        <f>IF(A13="","",VLOOKUP(A13,[1]Articles!$A$2:$C$44,3,FALSE)-B13)</f>
        <v/>
      </c>
      <c r="E13" s="67"/>
      <c r="H13" s="100"/>
      <c r="I13" s="100"/>
    </row>
    <row r="14" spans="1:14" ht="22.5" customHeight="1" x14ac:dyDescent="0.25">
      <c r="A14" s="10"/>
      <c r="B14" s="4"/>
      <c r="C14" s="19" t="str">
        <f>IF(A14="","",VLOOKUP(A14,[1]Articles!A2:B45,2,FALSE)*B14)</f>
        <v/>
      </c>
      <c r="D14" s="27" t="str">
        <f>IF(A14="","",VLOOKUP(A14,[1]Articles!$A$2:$C$44,3,FALSE)-B14)</f>
        <v/>
      </c>
      <c r="E14" s="68"/>
      <c r="H14" s="100"/>
      <c r="I14" s="100"/>
    </row>
    <row r="15" spans="1:14" ht="22.5" customHeight="1" thickBot="1" x14ac:dyDescent="0.3">
      <c r="A15" s="10"/>
      <c r="B15" s="4"/>
      <c r="C15" s="19" t="str">
        <f>IF(A15="","",VLOOKUP(A15,[1]Articles!A2:B45,2,FALSE)*B15)</f>
        <v/>
      </c>
      <c r="D15" s="27" t="str">
        <f>IF(A15="","",VLOOKUP(A15,[1]Articles!$A$2:$C$44,3,FALSE)-B15)</f>
        <v/>
      </c>
      <c r="H15" s="100"/>
      <c r="I15" s="100"/>
    </row>
    <row r="16" spans="1:14" ht="22.5" customHeight="1" thickBot="1" x14ac:dyDescent="0.3">
      <c r="A16" s="10"/>
      <c r="B16" s="4"/>
      <c r="C16" s="19" t="str">
        <f>IF(A16="","",VLOOKUP(A16,[1]Articles!A2:B45,2,FALSE)*B16)</f>
        <v/>
      </c>
      <c r="D16" s="27" t="str">
        <f>IF(A16="","",VLOOKUP(A16,[1]Articles!$A$2:$C$44,3,FALSE)-B16)</f>
        <v/>
      </c>
      <c r="E16" s="69" t="s">
        <v>50</v>
      </c>
    </row>
    <row r="17" spans="1:13" ht="22.5" customHeight="1" x14ac:dyDescent="0.25">
      <c r="A17" s="10"/>
      <c r="B17" s="4"/>
      <c r="C17" s="19" t="str">
        <f>IF(A17="","",VLOOKUP(A17,[1]Articles!A2:B45,2,FALSE)*B17)</f>
        <v/>
      </c>
      <c r="D17" s="27" t="str">
        <f>IF(A17="","",VLOOKUP(A17,[1]Articles!$A$2:$C$44,3,FALSE)-B17)</f>
        <v/>
      </c>
      <c r="E17" s="88" t="s">
        <v>4</v>
      </c>
      <c r="I17" s="30"/>
    </row>
    <row r="18" spans="1:13" ht="22.5" customHeight="1" thickBot="1" x14ac:dyDescent="0.3">
      <c r="A18" s="10"/>
      <c r="B18" s="4"/>
      <c r="C18" s="19" t="str">
        <f>IF(A18="","",VLOOKUP(A18,[1]Articles!A2:B45,2,FALSE)*B18)</f>
        <v/>
      </c>
      <c r="D18" s="27" t="str">
        <f>IF(A18="","",VLOOKUP(A18,[1]Articles!$A$2:$C$44,3,FALSE)-B18)</f>
        <v/>
      </c>
      <c r="E18" s="70"/>
    </row>
    <row r="19" spans="1:13" ht="22.5" customHeight="1" thickBot="1" x14ac:dyDescent="0.3">
      <c r="A19" s="10"/>
      <c r="B19" s="4"/>
      <c r="C19" s="19" t="str">
        <f>IF(A19="","",VLOOKUP(A19,[1]Articles!A2:B45,2,FALSE)*B19)</f>
        <v/>
      </c>
      <c r="D19" s="27" t="str">
        <f>IF(A19="","",VLOOKUP(A19,[1]Articles!$A$2:$C$44,3,FALSE)-B19)</f>
        <v/>
      </c>
      <c r="F19" s="7"/>
      <c r="G19" s="12"/>
      <c r="H19" s="6"/>
      <c r="I19" s="6"/>
    </row>
    <row r="20" spans="1:13" ht="31.5" customHeight="1" x14ac:dyDescent="0.25">
      <c r="A20" s="10"/>
      <c r="B20" s="4"/>
      <c r="C20" s="19" t="str">
        <f>IF(A20="","",VLOOKUP(A20,[1]Articles!A2:B45,2,FALSE)*B20)</f>
        <v/>
      </c>
      <c r="D20" s="27" t="str">
        <f>IF(A20="","",VLOOKUP(A20,[1]Articles!$A$2:$C$44,3,FALSE)-B20)</f>
        <v/>
      </c>
      <c r="E20" s="71" t="str">
        <f>IF(E13&gt;0,E6-E13,"")</f>
        <v/>
      </c>
      <c r="F20" s="7" t="str">
        <f>IF(E13="","",IF(E13&lt;E6,"Somme reçue insuffisante!!!",""))</f>
        <v/>
      </c>
      <c r="G20" s="12"/>
      <c r="H20" s="6"/>
      <c r="I20" s="6"/>
    </row>
    <row r="21" spans="1:13" ht="22.5" customHeight="1" thickBot="1" x14ac:dyDescent="0.3">
      <c r="A21" s="10"/>
      <c r="B21" s="4"/>
      <c r="C21" s="19" t="str">
        <f>IF(A21="","",VLOOKUP(A21,[1]Articles!A2:B45,2,FALSE)*B21)</f>
        <v/>
      </c>
      <c r="D21" s="27" t="str">
        <f>IF(A21="","",VLOOKUP(A21,[1]Articles!$A$2:$C$44,3,FALSE)-B21)</f>
        <v/>
      </c>
      <c r="F21" s="55"/>
      <c r="G21" s="13"/>
    </row>
    <row r="22" spans="1:13" ht="22.5" customHeight="1" x14ac:dyDescent="0.25">
      <c r="A22" s="10"/>
      <c r="B22" s="4"/>
      <c r="C22" s="19" t="str">
        <f>IF(A22="","",VLOOKUP(A22,[1]Articles!A2:B45,2,FALSE)*B22)</f>
        <v/>
      </c>
      <c r="D22" s="27" t="str">
        <f>IF(A22="","",VLOOKUP(A22,[1]Articles!$A$2:$C$44,3,FALSE)-B22)</f>
        <v/>
      </c>
      <c r="E22" s="72" t="s">
        <v>162</v>
      </c>
    </row>
    <row r="23" spans="1:13" ht="22.5" customHeight="1" x14ac:dyDescent="0.25">
      <c r="A23" s="10"/>
      <c r="B23" s="4"/>
      <c r="C23" s="19" t="str">
        <f>IF(A23="","",VLOOKUP(A23,[1]Articles!A2:B45,2,FALSE)*B23)</f>
        <v/>
      </c>
      <c r="D23" s="27" t="str">
        <f>IF(A23="","",VLOOKUP(A23,[1]Articles!$A$2:$C$44,3,FALSE)-B23)</f>
        <v/>
      </c>
      <c r="E23" s="59" t="str">
        <f>IF(A2&lt;&gt;"",$H$3+1,"")</f>
        <v/>
      </c>
    </row>
    <row r="24" spans="1:13" ht="22.5" customHeight="1" thickBot="1" x14ac:dyDescent="0.3">
      <c r="A24" s="11"/>
      <c r="B24" s="5"/>
      <c r="C24" s="20" t="str">
        <f>IF(A24="","",VLOOKUP(A24,[1]Articles!A2:B45,2,FALSE)*B24)</f>
        <v/>
      </c>
      <c r="D24" s="27" t="str">
        <f>IF(A24="","",VLOOKUP(A24,[1]Articles!$A$2:$C$44,3,FALSE)-B24)</f>
        <v/>
      </c>
      <c r="E24" s="73"/>
      <c r="M24" s="87"/>
    </row>
    <row r="25" spans="1:13" ht="25.5" customHeight="1" x14ac:dyDescent="0.25">
      <c r="A25" s="81" t="s">
        <v>164</v>
      </c>
      <c r="B25" s="81" t="s">
        <v>165</v>
      </c>
      <c r="C25" s="82"/>
      <c r="D25" s="83"/>
      <c r="E25" s="57" t="s">
        <v>163</v>
      </c>
    </row>
    <row r="28" spans="1:13" ht="25.5" customHeight="1" x14ac:dyDescent="0.25">
      <c r="E28" s="74" t="s">
        <v>57</v>
      </c>
      <c r="F28" s="34"/>
      <c r="G28" s="34"/>
      <c r="H28" s="35"/>
      <c r="I28" s="35"/>
      <c r="J28" s="35"/>
    </row>
    <row r="29" spans="1:13" ht="25.5" customHeight="1" x14ac:dyDescent="0.2">
      <c r="E29" s="75" t="s">
        <v>73</v>
      </c>
      <c r="F29" s="34"/>
      <c r="G29" s="34"/>
      <c r="H29" s="34"/>
      <c r="I29" s="35"/>
      <c r="J29" s="35"/>
    </row>
    <row r="30" spans="1:13" ht="25.5" customHeight="1" x14ac:dyDescent="0.2">
      <c r="E30" s="75" t="s">
        <v>64</v>
      </c>
      <c r="F30" s="34"/>
      <c r="G30" s="34"/>
      <c r="H30" s="34"/>
      <c r="I30" s="35"/>
      <c r="J30" s="35"/>
    </row>
    <row r="31" spans="1:13" ht="25.5" customHeight="1" x14ac:dyDescent="0.2">
      <c r="E31" s="76" t="s">
        <v>66</v>
      </c>
      <c r="F31" s="34"/>
      <c r="G31" s="34"/>
      <c r="H31" s="34"/>
      <c r="I31" s="35"/>
      <c r="J31" s="35"/>
    </row>
    <row r="32" spans="1:13" ht="25.5" customHeight="1" x14ac:dyDescent="0.2">
      <c r="E32" s="76" t="s">
        <v>166</v>
      </c>
      <c r="F32" s="34"/>
      <c r="G32" s="34"/>
      <c r="H32" s="34"/>
      <c r="I32" s="35"/>
      <c r="J32" s="35"/>
    </row>
    <row r="33" spans="5:10" ht="25.5" customHeight="1" x14ac:dyDescent="0.2">
      <c r="E33" s="75" t="s">
        <v>67</v>
      </c>
      <c r="F33" s="34"/>
      <c r="G33" s="34"/>
      <c r="H33" s="34"/>
      <c r="I33" s="35"/>
      <c r="J33" s="35"/>
    </row>
    <row r="34" spans="5:10" ht="25.5" customHeight="1" x14ac:dyDescent="0.25">
      <c r="E34" s="77" t="s">
        <v>74</v>
      </c>
      <c r="F34" s="35"/>
      <c r="G34" s="35"/>
      <c r="H34" s="35"/>
      <c r="I34" s="35"/>
      <c r="J34" s="35"/>
    </row>
    <row r="35" spans="5:10" ht="25.5" customHeight="1" x14ac:dyDescent="0.25">
      <c r="E35" s="77" t="s">
        <v>68</v>
      </c>
      <c r="F35" s="35"/>
      <c r="G35" s="35"/>
      <c r="H35" s="35"/>
      <c r="I35" s="35"/>
      <c r="J35" s="35"/>
    </row>
    <row r="36" spans="5:10" ht="25.5" customHeight="1" x14ac:dyDescent="0.25">
      <c r="E36" s="77" t="s">
        <v>69</v>
      </c>
      <c r="F36" s="35"/>
      <c r="G36" s="35"/>
      <c r="H36" s="35"/>
      <c r="I36" s="35"/>
      <c r="J36" s="35"/>
    </row>
    <row r="37" spans="5:10" ht="25.5" customHeight="1" x14ac:dyDescent="0.25">
      <c r="E37" s="77" t="s">
        <v>76</v>
      </c>
      <c r="F37" s="35"/>
      <c r="G37" s="35"/>
      <c r="H37" s="35"/>
      <c r="I37" s="35"/>
      <c r="J37" s="35"/>
    </row>
    <row r="38" spans="5:10" ht="25.5" customHeight="1" x14ac:dyDescent="0.25">
      <c r="E38" s="77" t="s">
        <v>65</v>
      </c>
      <c r="F38" s="35"/>
      <c r="G38" s="35"/>
      <c r="H38" s="35"/>
      <c r="I38" s="35"/>
      <c r="J38" s="35"/>
    </row>
    <row r="43" spans="5:10" ht="25.5" customHeight="1" x14ac:dyDescent="0.25">
      <c r="E43" s="98"/>
    </row>
  </sheetData>
  <sheetProtection selectLockedCells="1"/>
  <mergeCells count="2">
    <mergeCell ref="G1:I2"/>
    <mergeCell ref="H13:I15"/>
  </mergeCells>
  <phoneticPr fontId="17" type="noConversion"/>
  <conditionalFormatting sqref="F1">
    <cfRule type="containsText" dxfId="1" priority="2" operator="containsText" text="FAUX">
      <formula>NOT(ISERROR(SEARCH("FAUX",F1)))</formula>
    </cfRule>
    <cfRule type="containsErrors" dxfId="0" priority="3">
      <formula>ISERROR(F1)</formula>
    </cfRule>
  </conditionalFormatting>
  <conditionalFormatting sqref="D2:D24">
    <cfRule type="colorScale" priority="1">
      <colorScale>
        <cfvo type="num" val="10"/>
        <cfvo type="num" val="11"/>
        <color rgb="FFFF0000"/>
        <color rgb="FF00B0F0"/>
      </colorScale>
    </cfRule>
  </conditionalFormatting>
  <dataValidations count="2">
    <dataValidation type="list" allowBlank="1" showInputMessage="1" showErrorMessage="1" sqref="E16">
      <formula1>Moyen_paiement</formula1>
    </dataValidation>
    <dataValidation type="list" allowBlank="1" showInputMessage="1" showErrorMessage="1" sqref="A2:A24">
      <formula1>OFFSET(épicerie,0,0,COUNTA(épicerie))</formula1>
    </dataValidation>
  </dataValidations>
  <hyperlinks>
    <hyperlink ref="J1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>
    <row r="1" spans="1:1" x14ac:dyDescent="0.25">
      <c r="A1" t="s">
        <v>161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6"/>
  <dimension ref="A1:U436"/>
  <sheetViews>
    <sheetView workbookViewId="0">
      <selection activeCell="E21" sqref="E21"/>
    </sheetView>
  </sheetViews>
  <sheetFormatPr baseColWidth="10" defaultRowHeight="15" x14ac:dyDescent="0.25"/>
  <cols>
    <col min="7" max="7" width="11.5703125" customWidth="1"/>
  </cols>
  <sheetData>
    <row r="1" spans="1:21" ht="25.5" x14ac:dyDescent="0.25">
      <c r="A1" t="s">
        <v>38</v>
      </c>
      <c r="B1" t="s">
        <v>85</v>
      </c>
      <c r="C1" t="s">
        <v>86</v>
      </c>
      <c r="D1" t="s">
        <v>87</v>
      </c>
      <c r="E1" t="s">
        <v>88</v>
      </c>
      <c r="F1" t="s">
        <v>89</v>
      </c>
      <c r="G1" t="s">
        <v>90</v>
      </c>
      <c r="H1" s="89" t="s">
        <v>167</v>
      </c>
      <c r="I1" s="50" t="s">
        <v>91</v>
      </c>
      <c r="J1" s="50" t="s">
        <v>92</v>
      </c>
      <c r="K1" s="50" t="s">
        <v>93</v>
      </c>
      <c r="L1" s="50" t="s">
        <v>94</v>
      </c>
      <c r="M1" s="50" t="s">
        <v>95</v>
      </c>
      <c r="N1" s="50" t="s">
        <v>96</v>
      </c>
      <c r="O1" s="50" t="s">
        <v>97</v>
      </c>
      <c r="P1" s="50" t="s">
        <v>98</v>
      </c>
      <c r="Q1" s="50" t="s">
        <v>99</v>
      </c>
      <c r="R1" s="50" t="s">
        <v>100</v>
      </c>
      <c r="S1" s="50" t="s">
        <v>101</v>
      </c>
      <c r="T1" s="50" t="s">
        <v>102</v>
      </c>
      <c r="U1" s="50" t="s">
        <v>103</v>
      </c>
    </row>
    <row r="2" spans="1:21" x14ac:dyDescent="0.25">
      <c r="G2" t="s">
        <v>154</v>
      </c>
      <c r="H2" s="54" t="s">
        <v>153</v>
      </c>
      <c r="I2" s="51" t="s">
        <v>104</v>
      </c>
      <c r="J2" s="51" t="s">
        <v>105</v>
      </c>
      <c r="K2" s="51" t="s">
        <v>106</v>
      </c>
      <c r="L2" s="51" t="s">
        <v>107</v>
      </c>
      <c r="M2" s="51" t="s">
        <v>107</v>
      </c>
      <c r="N2" s="51" t="s">
        <v>108</v>
      </c>
      <c r="O2" s="52">
        <v>39992</v>
      </c>
      <c r="P2" s="51" t="s">
        <v>109</v>
      </c>
      <c r="Q2" s="53">
        <v>42242</v>
      </c>
      <c r="R2" s="53">
        <v>42608</v>
      </c>
      <c r="S2" s="51"/>
      <c r="T2" s="51"/>
      <c r="U2" s="51" t="s">
        <v>107</v>
      </c>
    </row>
    <row r="3" spans="1:21" x14ac:dyDescent="0.25">
      <c r="G3" t="s">
        <v>155</v>
      </c>
      <c r="H3" s="54" t="s">
        <v>153</v>
      </c>
      <c r="I3" s="51" t="s">
        <v>110</v>
      </c>
      <c r="J3" s="51" t="s">
        <v>111</v>
      </c>
      <c r="K3" s="51" t="s">
        <v>106</v>
      </c>
      <c r="L3" s="51" t="s">
        <v>107</v>
      </c>
      <c r="M3" s="51" t="s">
        <v>107</v>
      </c>
      <c r="N3" s="51" t="s">
        <v>108</v>
      </c>
      <c r="O3" s="52">
        <v>40479</v>
      </c>
      <c r="P3" s="51" t="s">
        <v>112</v>
      </c>
      <c r="Q3" s="53">
        <v>42242</v>
      </c>
      <c r="R3" s="53">
        <v>42608</v>
      </c>
      <c r="S3" s="51"/>
      <c r="T3" s="51"/>
      <c r="U3" s="51" t="s">
        <v>107</v>
      </c>
    </row>
    <row r="4" spans="1:21" x14ac:dyDescent="0.25">
      <c r="G4" t="s">
        <v>156</v>
      </c>
      <c r="H4" s="54" t="s">
        <v>153</v>
      </c>
      <c r="I4" s="51" t="s">
        <v>113</v>
      </c>
      <c r="J4" s="51" t="s">
        <v>114</v>
      </c>
      <c r="K4" s="51" t="s">
        <v>106</v>
      </c>
      <c r="L4" s="51" t="s">
        <v>107</v>
      </c>
      <c r="M4" s="51" t="s">
        <v>107</v>
      </c>
      <c r="N4" s="51" t="s">
        <v>108</v>
      </c>
      <c r="O4" s="52">
        <v>40371</v>
      </c>
      <c r="P4" s="51" t="s">
        <v>109</v>
      </c>
      <c r="Q4" s="53">
        <v>42242</v>
      </c>
      <c r="R4" s="53">
        <v>42608</v>
      </c>
      <c r="S4" s="51"/>
      <c r="T4" s="51"/>
      <c r="U4" s="51" t="s">
        <v>107</v>
      </c>
    </row>
    <row r="5" spans="1:21" x14ac:dyDescent="0.25">
      <c r="G5" t="s">
        <v>157</v>
      </c>
      <c r="H5" s="54" t="s">
        <v>153</v>
      </c>
      <c r="I5" s="51" t="s">
        <v>115</v>
      </c>
      <c r="J5" s="51" t="s">
        <v>116</v>
      </c>
      <c r="K5" s="51" t="s">
        <v>106</v>
      </c>
      <c r="L5" s="51" t="s">
        <v>107</v>
      </c>
      <c r="M5" s="51" t="s">
        <v>107</v>
      </c>
      <c r="N5" s="51" t="s">
        <v>108</v>
      </c>
      <c r="O5" s="52">
        <v>39358</v>
      </c>
      <c r="P5" s="51" t="s">
        <v>109</v>
      </c>
      <c r="Q5" s="53">
        <v>42242</v>
      </c>
      <c r="R5" s="53">
        <v>42608</v>
      </c>
      <c r="S5" s="51"/>
      <c r="T5" s="51"/>
      <c r="U5" s="51" t="s">
        <v>107</v>
      </c>
    </row>
    <row r="6" spans="1:21" ht="25.5" x14ac:dyDescent="0.25">
      <c r="G6" t="s">
        <v>158</v>
      </c>
      <c r="H6" s="54" t="s">
        <v>153</v>
      </c>
      <c r="I6" s="51" t="s">
        <v>117</v>
      </c>
      <c r="J6" s="51" t="s">
        <v>118</v>
      </c>
      <c r="K6" s="51" t="s">
        <v>106</v>
      </c>
      <c r="L6" s="51" t="s">
        <v>107</v>
      </c>
      <c r="M6" s="51" t="s">
        <v>107</v>
      </c>
      <c r="N6" s="51" t="s">
        <v>108</v>
      </c>
      <c r="O6" s="52">
        <v>40178</v>
      </c>
      <c r="P6" s="51" t="s">
        <v>112</v>
      </c>
      <c r="Q6" s="53">
        <v>42434</v>
      </c>
      <c r="R6" s="53">
        <v>42608</v>
      </c>
      <c r="S6" s="51"/>
      <c r="T6" s="51"/>
      <c r="U6" s="51" t="s">
        <v>107</v>
      </c>
    </row>
    <row r="7" spans="1:21" x14ac:dyDescent="0.25">
      <c r="G7" t="s">
        <v>159</v>
      </c>
      <c r="H7" s="54" t="s">
        <v>153</v>
      </c>
      <c r="I7" s="51" t="s">
        <v>119</v>
      </c>
      <c r="J7" s="51" t="s">
        <v>120</v>
      </c>
      <c r="K7" s="51" t="s">
        <v>106</v>
      </c>
      <c r="L7" s="51" t="s">
        <v>107</v>
      </c>
      <c r="M7" s="51" t="s">
        <v>107</v>
      </c>
      <c r="N7" s="51" t="s">
        <v>108</v>
      </c>
      <c r="O7" s="52">
        <v>40187</v>
      </c>
      <c r="P7" s="51" t="s">
        <v>109</v>
      </c>
      <c r="Q7" s="53">
        <v>42242</v>
      </c>
      <c r="R7" s="53">
        <v>42608</v>
      </c>
      <c r="S7" s="51"/>
      <c r="T7" s="51"/>
      <c r="U7" s="51" t="s">
        <v>107</v>
      </c>
    </row>
    <row r="8" spans="1:21" x14ac:dyDescent="0.25">
      <c r="H8" s="54" t="s">
        <v>153</v>
      </c>
      <c r="I8" s="51" t="s">
        <v>121</v>
      </c>
      <c r="J8" s="51" t="s">
        <v>122</v>
      </c>
      <c r="K8" s="51" t="s">
        <v>106</v>
      </c>
      <c r="L8" s="51" t="s">
        <v>107</v>
      </c>
      <c r="M8" s="51" t="s">
        <v>107</v>
      </c>
      <c r="N8" s="51" t="s">
        <v>108</v>
      </c>
      <c r="O8" s="52">
        <v>40596</v>
      </c>
      <c r="P8" s="51" t="s">
        <v>109</v>
      </c>
      <c r="Q8" s="53">
        <v>42242</v>
      </c>
      <c r="R8" s="53">
        <v>42608</v>
      </c>
      <c r="S8" s="51"/>
      <c r="T8" s="51"/>
      <c r="U8" s="51" t="s">
        <v>107</v>
      </c>
    </row>
    <row r="9" spans="1:21" ht="25.5" x14ac:dyDescent="0.25">
      <c r="H9" s="54" t="s">
        <v>153</v>
      </c>
      <c r="I9" s="51" t="s">
        <v>123</v>
      </c>
      <c r="J9" s="51" t="s">
        <v>124</v>
      </c>
      <c r="K9" s="51" t="s">
        <v>106</v>
      </c>
      <c r="L9" s="51" t="s">
        <v>107</v>
      </c>
      <c r="M9" s="51" t="s">
        <v>107</v>
      </c>
      <c r="N9" s="51" t="s">
        <v>108</v>
      </c>
      <c r="O9" s="52">
        <v>40401</v>
      </c>
      <c r="P9" s="51" t="s">
        <v>112</v>
      </c>
      <c r="Q9" s="53">
        <v>42242</v>
      </c>
      <c r="R9" s="53">
        <v>42608</v>
      </c>
      <c r="S9" s="51"/>
      <c r="T9" s="51"/>
      <c r="U9" s="51" t="s">
        <v>107</v>
      </c>
    </row>
    <row r="10" spans="1:21" x14ac:dyDescent="0.25">
      <c r="H10" s="54" t="s">
        <v>153</v>
      </c>
      <c r="I10" s="51" t="s">
        <v>125</v>
      </c>
      <c r="J10" s="51" t="s">
        <v>126</v>
      </c>
      <c r="K10" s="51" t="s">
        <v>106</v>
      </c>
      <c r="L10" s="51" t="s">
        <v>107</v>
      </c>
      <c r="M10" s="51" t="s">
        <v>107</v>
      </c>
      <c r="N10" s="51" t="s">
        <v>108</v>
      </c>
      <c r="O10" s="52">
        <v>40784</v>
      </c>
      <c r="P10" s="51" t="s">
        <v>109</v>
      </c>
      <c r="Q10" s="53">
        <v>42242</v>
      </c>
      <c r="R10" s="53">
        <v>42608</v>
      </c>
      <c r="S10" s="51"/>
      <c r="T10" s="51"/>
      <c r="U10" s="51" t="s">
        <v>107</v>
      </c>
    </row>
    <row r="11" spans="1:21" x14ac:dyDescent="0.25">
      <c r="H11" s="54" t="s">
        <v>153</v>
      </c>
      <c r="I11" s="51" t="s">
        <v>127</v>
      </c>
      <c r="J11" s="51" t="s">
        <v>128</v>
      </c>
      <c r="K11" s="51" t="s">
        <v>106</v>
      </c>
      <c r="L11" s="51" t="s">
        <v>107</v>
      </c>
      <c r="M11" s="51" t="s">
        <v>107</v>
      </c>
      <c r="N11" s="51" t="s">
        <v>108</v>
      </c>
      <c r="O11" s="52">
        <v>40299</v>
      </c>
      <c r="P11" s="51" t="s">
        <v>112</v>
      </c>
      <c r="Q11" s="53">
        <v>42242</v>
      </c>
      <c r="R11" s="53">
        <v>42608</v>
      </c>
      <c r="S11" s="51"/>
      <c r="T11" s="51"/>
      <c r="U11" s="51" t="s">
        <v>107</v>
      </c>
    </row>
    <row r="12" spans="1:21" x14ac:dyDescent="0.25">
      <c r="H12" s="54" t="s">
        <v>153</v>
      </c>
      <c r="I12" s="51" t="s">
        <v>129</v>
      </c>
      <c r="J12" s="51" t="s">
        <v>130</v>
      </c>
      <c r="K12" s="51" t="s">
        <v>106</v>
      </c>
      <c r="L12" s="51" t="s">
        <v>107</v>
      </c>
      <c r="M12" s="51" t="s">
        <v>107</v>
      </c>
      <c r="N12" s="51" t="s">
        <v>108</v>
      </c>
      <c r="O12" s="52">
        <v>40481</v>
      </c>
      <c r="P12" s="51" t="s">
        <v>109</v>
      </c>
      <c r="Q12" s="53">
        <v>42242</v>
      </c>
      <c r="R12" s="53">
        <v>42608</v>
      </c>
      <c r="S12" s="51"/>
      <c r="T12" s="51"/>
      <c r="U12" s="51" t="s">
        <v>107</v>
      </c>
    </row>
    <row r="13" spans="1:21" x14ac:dyDescent="0.25">
      <c r="H13" s="54" t="s">
        <v>153</v>
      </c>
      <c r="I13" s="51" t="s">
        <v>131</v>
      </c>
      <c r="J13" s="51" t="s">
        <v>132</v>
      </c>
      <c r="K13" s="51" t="s">
        <v>106</v>
      </c>
      <c r="L13" s="51" t="s">
        <v>107</v>
      </c>
      <c r="M13" s="51" t="s">
        <v>107</v>
      </c>
      <c r="N13" s="51" t="s">
        <v>108</v>
      </c>
      <c r="O13" s="52">
        <v>40257</v>
      </c>
      <c r="P13" s="51" t="s">
        <v>109</v>
      </c>
      <c r="Q13" s="53">
        <v>42242</v>
      </c>
      <c r="R13" s="53">
        <v>42608</v>
      </c>
      <c r="S13" s="51"/>
      <c r="T13" s="51"/>
      <c r="U13" s="51" t="s">
        <v>107</v>
      </c>
    </row>
    <row r="14" spans="1:21" ht="25.5" x14ac:dyDescent="0.25">
      <c r="H14" s="54" t="s">
        <v>153</v>
      </c>
      <c r="I14" s="51" t="s">
        <v>133</v>
      </c>
      <c r="J14" s="51" t="s">
        <v>134</v>
      </c>
      <c r="K14" s="51" t="s">
        <v>106</v>
      </c>
      <c r="L14" s="51" t="s">
        <v>107</v>
      </c>
      <c r="M14" s="51" t="s">
        <v>107</v>
      </c>
      <c r="N14" s="51" t="s">
        <v>108</v>
      </c>
      <c r="O14" s="52">
        <v>39858</v>
      </c>
      <c r="P14" s="51" t="s">
        <v>109</v>
      </c>
      <c r="Q14" s="53">
        <v>42242</v>
      </c>
      <c r="R14" s="53">
        <v>42608</v>
      </c>
      <c r="S14" s="51"/>
      <c r="T14" s="51"/>
      <c r="U14" s="51" t="s">
        <v>107</v>
      </c>
    </row>
    <row r="15" spans="1:21" x14ac:dyDescent="0.25">
      <c r="H15" s="54" t="s">
        <v>153</v>
      </c>
      <c r="I15" s="51" t="s">
        <v>135</v>
      </c>
      <c r="J15" s="51" t="s">
        <v>136</v>
      </c>
      <c r="K15" s="51" t="s">
        <v>106</v>
      </c>
      <c r="L15" s="51" t="s">
        <v>107</v>
      </c>
      <c r="M15" s="51" t="s">
        <v>107</v>
      </c>
      <c r="N15" s="51" t="s">
        <v>108</v>
      </c>
      <c r="O15" s="52">
        <v>39730</v>
      </c>
      <c r="P15" s="51" t="s">
        <v>112</v>
      </c>
      <c r="Q15" s="53">
        <v>42242</v>
      </c>
      <c r="R15" s="53">
        <v>42608</v>
      </c>
      <c r="S15" s="51"/>
      <c r="T15" s="51"/>
      <c r="U15" s="51" t="s">
        <v>107</v>
      </c>
    </row>
    <row r="16" spans="1:21" x14ac:dyDescent="0.25">
      <c r="H16" s="54" t="s">
        <v>153</v>
      </c>
      <c r="I16" s="51" t="s">
        <v>137</v>
      </c>
      <c r="J16" s="51" t="s">
        <v>138</v>
      </c>
      <c r="K16" s="51" t="s">
        <v>106</v>
      </c>
      <c r="L16" s="51" t="s">
        <v>107</v>
      </c>
      <c r="M16" s="51" t="s">
        <v>107</v>
      </c>
      <c r="N16" s="51" t="s">
        <v>108</v>
      </c>
      <c r="O16" s="52">
        <v>40390</v>
      </c>
      <c r="P16" s="51" t="s">
        <v>109</v>
      </c>
      <c r="Q16" s="53">
        <v>42242</v>
      </c>
      <c r="R16" s="53">
        <v>42608</v>
      </c>
      <c r="S16" s="51"/>
      <c r="T16" s="51"/>
      <c r="U16" s="51" t="s">
        <v>107</v>
      </c>
    </row>
    <row r="17" spans="3:21" x14ac:dyDescent="0.25">
      <c r="H17" s="54" t="s">
        <v>153</v>
      </c>
      <c r="I17" s="51" t="s">
        <v>139</v>
      </c>
      <c r="J17" s="51" t="s">
        <v>140</v>
      </c>
      <c r="K17" s="51" t="s">
        <v>106</v>
      </c>
      <c r="L17" s="51" t="s">
        <v>107</v>
      </c>
      <c r="M17" s="51" t="s">
        <v>107</v>
      </c>
      <c r="N17" s="51" t="s">
        <v>108</v>
      </c>
      <c r="O17" s="52">
        <v>40194</v>
      </c>
      <c r="P17" s="51" t="s">
        <v>112</v>
      </c>
      <c r="Q17" s="53">
        <v>42242</v>
      </c>
      <c r="R17" s="53">
        <v>42608</v>
      </c>
      <c r="S17" s="51"/>
      <c r="T17" s="51"/>
      <c r="U17" s="51" t="s">
        <v>107</v>
      </c>
    </row>
    <row r="18" spans="3:21" x14ac:dyDescent="0.25">
      <c r="H18" s="54" t="s">
        <v>153</v>
      </c>
      <c r="I18" s="51" t="s">
        <v>141</v>
      </c>
      <c r="J18" s="51" t="s">
        <v>142</v>
      </c>
      <c r="K18" s="51" t="s">
        <v>106</v>
      </c>
      <c r="L18" s="51" t="s">
        <v>107</v>
      </c>
      <c r="M18" s="51" t="s">
        <v>107</v>
      </c>
      <c r="N18" s="51" t="s">
        <v>108</v>
      </c>
      <c r="O18" s="52">
        <v>39819</v>
      </c>
      <c r="P18" s="51" t="s">
        <v>112</v>
      </c>
      <c r="Q18" s="53">
        <v>42242</v>
      </c>
      <c r="R18" s="53">
        <v>42608</v>
      </c>
      <c r="S18" s="51"/>
      <c r="T18" s="51"/>
      <c r="U18" s="51" t="s">
        <v>107</v>
      </c>
    </row>
    <row r="19" spans="3:21" x14ac:dyDescent="0.25">
      <c r="H19" s="54" t="s">
        <v>153</v>
      </c>
      <c r="I19" s="51" t="s">
        <v>141</v>
      </c>
      <c r="J19" s="51" t="s">
        <v>142</v>
      </c>
      <c r="K19" s="51" t="s">
        <v>106</v>
      </c>
      <c r="L19" s="51" t="s">
        <v>107</v>
      </c>
      <c r="M19" s="51" t="s">
        <v>107</v>
      </c>
      <c r="N19" s="51" t="s">
        <v>108</v>
      </c>
      <c r="O19" s="52">
        <v>39819</v>
      </c>
      <c r="P19" s="51" t="s">
        <v>112</v>
      </c>
      <c r="Q19" s="53">
        <v>42242</v>
      </c>
      <c r="R19" s="53">
        <v>42608</v>
      </c>
      <c r="S19" s="51"/>
      <c r="T19" s="51"/>
      <c r="U19" s="51" t="s">
        <v>107</v>
      </c>
    </row>
    <row r="20" spans="3:21" x14ac:dyDescent="0.25">
      <c r="H20" s="54" t="s">
        <v>153</v>
      </c>
      <c r="I20" s="51" t="s">
        <v>143</v>
      </c>
      <c r="J20" s="51" t="s">
        <v>144</v>
      </c>
      <c r="K20" s="51" t="s">
        <v>106</v>
      </c>
      <c r="L20" s="51" t="s">
        <v>145</v>
      </c>
      <c r="M20" s="51" t="s">
        <v>107</v>
      </c>
      <c r="N20" s="51" t="s">
        <v>108</v>
      </c>
      <c r="O20" s="52">
        <v>39948</v>
      </c>
      <c r="P20" s="51" t="s">
        <v>112</v>
      </c>
      <c r="Q20" s="53">
        <v>42242</v>
      </c>
      <c r="R20" s="53">
        <v>42608</v>
      </c>
      <c r="S20" s="51"/>
      <c r="T20" s="51"/>
      <c r="U20" s="51" t="s">
        <v>107</v>
      </c>
    </row>
    <row r="21" spans="3:21" x14ac:dyDescent="0.25">
      <c r="H21" s="54" t="s">
        <v>153</v>
      </c>
      <c r="I21" s="51" t="s">
        <v>146</v>
      </c>
      <c r="J21" s="51" t="s">
        <v>147</v>
      </c>
      <c r="K21" s="51" t="s">
        <v>106</v>
      </c>
      <c r="L21" s="51" t="s">
        <v>107</v>
      </c>
      <c r="M21" s="51" t="s">
        <v>107</v>
      </c>
      <c r="N21" s="51" t="s">
        <v>108</v>
      </c>
      <c r="O21" s="52">
        <v>40404</v>
      </c>
      <c r="P21" s="51" t="s">
        <v>109</v>
      </c>
      <c r="Q21" s="53">
        <v>42242</v>
      </c>
      <c r="R21" s="53">
        <v>42608</v>
      </c>
      <c r="S21" s="51"/>
      <c r="T21" s="51"/>
      <c r="U21" s="51" t="s">
        <v>107</v>
      </c>
    </row>
    <row r="22" spans="3:21" ht="25.5" x14ac:dyDescent="0.25">
      <c r="H22" s="54" t="s">
        <v>153</v>
      </c>
      <c r="I22" s="51" t="s">
        <v>148</v>
      </c>
      <c r="J22" s="51" t="s">
        <v>149</v>
      </c>
      <c r="K22" s="51" t="s">
        <v>106</v>
      </c>
      <c r="L22" s="51" t="s">
        <v>107</v>
      </c>
      <c r="M22" s="51" t="s">
        <v>107</v>
      </c>
      <c r="N22" s="51" t="s">
        <v>108</v>
      </c>
      <c r="O22" s="52">
        <v>40178</v>
      </c>
      <c r="P22" s="51" t="s">
        <v>109</v>
      </c>
      <c r="Q22" s="53">
        <v>42242</v>
      </c>
      <c r="R22" s="53">
        <v>42608</v>
      </c>
      <c r="S22" s="51"/>
      <c r="T22" s="51"/>
      <c r="U22" s="51" t="s">
        <v>107</v>
      </c>
    </row>
    <row r="23" spans="3:21" ht="25.5" x14ac:dyDescent="0.25">
      <c r="H23" s="54" t="s">
        <v>153</v>
      </c>
      <c r="I23" s="51" t="s">
        <v>150</v>
      </c>
      <c r="J23" s="51" t="s">
        <v>126</v>
      </c>
      <c r="K23" s="51" t="s">
        <v>106</v>
      </c>
      <c r="L23" s="51" t="s">
        <v>107</v>
      </c>
      <c r="M23" s="51" t="s">
        <v>107</v>
      </c>
      <c r="N23" s="51" t="s">
        <v>108</v>
      </c>
      <c r="O23" s="52">
        <v>40072</v>
      </c>
      <c r="P23" s="51" t="s">
        <v>109</v>
      </c>
      <c r="Q23" s="53">
        <v>42242</v>
      </c>
      <c r="R23" s="53">
        <v>42608</v>
      </c>
      <c r="S23" s="51"/>
      <c r="T23" s="51"/>
      <c r="U23" s="51" t="s">
        <v>107</v>
      </c>
    </row>
    <row r="24" spans="3:21" ht="25.5" x14ac:dyDescent="0.25">
      <c r="H24" s="54" t="s">
        <v>153</v>
      </c>
      <c r="I24" s="51" t="s">
        <v>151</v>
      </c>
      <c r="J24" s="51" t="s">
        <v>152</v>
      </c>
      <c r="K24" s="51" t="s">
        <v>106</v>
      </c>
      <c r="L24" s="51" t="s">
        <v>107</v>
      </c>
      <c r="M24" s="51" t="s">
        <v>107</v>
      </c>
      <c r="N24" s="51" t="s">
        <v>108</v>
      </c>
      <c r="O24" s="52">
        <v>40526</v>
      </c>
      <c r="P24" s="51" t="s">
        <v>109</v>
      </c>
      <c r="Q24" s="53">
        <v>42242</v>
      </c>
      <c r="R24" s="53">
        <v>42608</v>
      </c>
      <c r="S24" s="51"/>
      <c r="T24" s="51"/>
      <c r="U24" s="51" t="s">
        <v>107</v>
      </c>
    </row>
    <row r="25" spans="3:21" x14ac:dyDescent="0.25">
      <c r="C25" t="s">
        <v>160</v>
      </c>
      <c r="H25" s="54" t="s">
        <v>168</v>
      </c>
      <c r="I25" s="51" t="s">
        <v>179</v>
      </c>
      <c r="J25" s="51" t="s">
        <v>180</v>
      </c>
      <c r="K25" s="51" t="s">
        <v>181</v>
      </c>
      <c r="L25" s="51" t="s">
        <v>107</v>
      </c>
    </row>
    <row r="26" spans="3:21" x14ac:dyDescent="0.25">
      <c r="H26" s="54" t="s">
        <v>168</v>
      </c>
      <c r="I26" s="51" t="s">
        <v>179</v>
      </c>
      <c r="J26" s="51" t="s">
        <v>182</v>
      </c>
      <c r="K26" s="51" t="s">
        <v>181</v>
      </c>
      <c r="L26" s="51" t="s">
        <v>107</v>
      </c>
    </row>
    <row r="27" spans="3:21" x14ac:dyDescent="0.25">
      <c r="H27" s="54" t="s">
        <v>168</v>
      </c>
      <c r="I27" s="51" t="s">
        <v>183</v>
      </c>
      <c r="J27" s="51" t="s">
        <v>105</v>
      </c>
      <c r="K27" s="51" t="s">
        <v>106</v>
      </c>
      <c r="L27" s="51" t="s">
        <v>107</v>
      </c>
    </row>
    <row r="28" spans="3:21" x14ac:dyDescent="0.25">
      <c r="H28" s="54" t="s">
        <v>168</v>
      </c>
      <c r="I28" s="51" t="s">
        <v>184</v>
      </c>
      <c r="J28" s="51" t="s">
        <v>185</v>
      </c>
      <c r="K28" s="51" t="s">
        <v>106</v>
      </c>
      <c r="L28" s="51" t="s">
        <v>107</v>
      </c>
    </row>
    <row r="29" spans="3:21" ht="25.5" x14ac:dyDescent="0.25">
      <c r="H29" s="54" t="s">
        <v>168</v>
      </c>
      <c r="I29" s="51" t="s">
        <v>186</v>
      </c>
      <c r="J29" s="51" t="s">
        <v>187</v>
      </c>
      <c r="K29" s="51" t="s">
        <v>106</v>
      </c>
      <c r="L29" s="51" t="s">
        <v>107</v>
      </c>
    </row>
    <row r="30" spans="3:21" x14ac:dyDescent="0.25">
      <c r="H30" s="54" t="s">
        <v>168</v>
      </c>
      <c r="I30" s="51" t="s">
        <v>188</v>
      </c>
      <c r="J30" s="51" t="s">
        <v>189</v>
      </c>
      <c r="K30" s="51" t="s">
        <v>106</v>
      </c>
      <c r="L30" s="51" t="s">
        <v>107</v>
      </c>
    </row>
    <row r="31" spans="3:21" x14ac:dyDescent="0.25">
      <c r="H31" s="54" t="s">
        <v>168</v>
      </c>
      <c r="I31" s="51" t="s">
        <v>190</v>
      </c>
      <c r="J31" s="51" t="s">
        <v>191</v>
      </c>
      <c r="K31" s="51" t="s">
        <v>106</v>
      </c>
      <c r="L31" s="51" t="s">
        <v>107</v>
      </c>
    </row>
    <row r="32" spans="3:21" x14ac:dyDescent="0.25">
      <c r="H32" s="54" t="s">
        <v>168</v>
      </c>
      <c r="I32" s="51" t="s">
        <v>192</v>
      </c>
      <c r="J32" s="51" t="s">
        <v>193</v>
      </c>
      <c r="K32" s="51" t="s">
        <v>106</v>
      </c>
      <c r="L32" s="51" t="s">
        <v>107</v>
      </c>
    </row>
    <row r="33" spans="8:12" x14ac:dyDescent="0.25">
      <c r="H33" s="54" t="s">
        <v>168</v>
      </c>
      <c r="I33" s="51" t="s">
        <v>194</v>
      </c>
      <c r="J33" s="51" t="s">
        <v>195</v>
      </c>
      <c r="K33" s="51" t="s">
        <v>106</v>
      </c>
      <c r="L33" s="51" t="s">
        <v>107</v>
      </c>
    </row>
    <row r="34" spans="8:12" x14ac:dyDescent="0.25">
      <c r="H34" s="54" t="s">
        <v>168</v>
      </c>
      <c r="I34" s="51" t="s">
        <v>196</v>
      </c>
      <c r="J34" s="51" t="s">
        <v>197</v>
      </c>
      <c r="K34" s="51" t="s">
        <v>106</v>
      </c>
      <c r="L34" s="51" t="s">
        <v>107</v>
      </c>
    </row>
    <row r="35" spans="8:12" ht="25.5" x14ac:dyDescent="0.25">
      <c r="H35" s="54" t="s">
        <v>168</v>
      </c>
      <c r="I35" s="51" t="s">
        <v>198</v>
      </c>
      <c r="J35" s="51" t="s">
        <v>199</v>
      </c>
      <c r="K35" s="51" t="s">
        <v>181</v>
      </c>
      <c r="L35" s="51" t="s">
        <v>107</v>
      </c>
    </row>
    <row r="36" spans="8:12" x14ac:dyDescent="0.25">
      <c r="H36" s="54" t="s">
        <v>168</v>
      </c>
      <c r="I36" s="51" t="s">
        <v>200</v>
      </c>
      <c r="J36" s="51" t="s">
        <v>201</v>
      </c>
      <c r="K36" s="51" t="s">
        <v>106</v>
      </c>
      <c r="L36" s="51" t="s">
        <v>107</v>
      </c>
    </row>
    <row r="37" spans="8:12" x14ac:dyDescent="0.25">
      <c r="H37" s="54" t="s">
        <v>168</v>
      </c>
      <c r="I37" s="51" t="s">
        <v>202</v>
      </c>
      <c r="J37" s="51" t="s">
        <v>203</v>
      </c>
      <c r="K37" s="51" t="s">
        <v>106</v>
      </c>
      <c r="L37" s="51" t="s">
        <v>107</v>
      </c>
    </row>
    <row r="38" spans="8:12" ht="25.5" x14ac:dyDescent="0.25">
      <c r="H38" s="54" t="s">
        <v>168</v>
      </c>
      <c r="I38" s="51" t="s">
        <v>202</v>
      </c>
      <c r="J38" s="51" t="s">
        <v>204</v>
      </c>
      <c r="K38" s="51" t="s">
        <v>106</v>
      </c>
      <c r="L38" s="51" t="s">
        <v>107</v>
      </c>
    </row>
    <row r="39" spans="8:12" x14ac:dyDescent="0.25">
      <c r="H39" s="54" t="s">
        <v>168</v>
      </c>
      <c r="I39" s="51" t="s">
        <v>202</v>
      </c>
      <c r="J39" s="51" t="s">
        <v>205</v>
      </c>
      <c r="K39" s="51" t="s">
        <v>106</v>
      </c>
      <c r="L39" s="51" t="s">
        <v>107</v>
      </c>
    </row>
    <row r="40" spans="8:12" x14ac:dyDescent="0.25">
      <c r="H40" s="54" t="s">
        <v>168</v>
      </c>
      <c r="I40" s="51" t="s">
        <v>202</v>
      </c>
      <c r="J40" s="51" t="s">
        <v>206</v>
      </c>
      <c r="K40" s="51" t="s">
        <v>106</v>
      </c>
      <c r="L40" s="51" t="s">
        <v>107</v>
      </c>
    </row>
    <row r="41" spans="8:12" x14ac:dyDescent="0.25">
      <c r="H41" s="54" t="s">
        <v>168</v>
      </c>
      <c r="I41" s="51" t="s">
        <v>207</v>
      </c>
      <c r="J41" s="51" t="s">
        <v>208</v>
      </c>
      <c r="K41" s="51" t="s">
        <v>106</v>
      </c>
      <c r="L41" s="51" t="s">
        <v>107</v>
      </c>
    </row>
    <row r="42" spans="8:12" x14ac:dyDescent="0.25">
      <c r="H42" s="54" t="s">
        <v>168</v>
      </c>
      <c r="I42" s="51" t="s">
        <v>209</v>
      </c>
      <c r="J42" s="51" t="s">
        <v>210</v>
      </c>
      <c r="K42" s="51" t="s">
        <v>106</v>
      </c>
      <c r="L42" s="51" t="s">
        <v>107</v>
      </c>
    </row>
    <row r="43" spans="8:12" x14ac:dyDescent="0.25">
      <c r="H43" s="54" t="s">
        <v>168</v>
      </c>
      <c r="I43" s="51" t="s">
        <v>211</v>
      </c>
      <c r="J43" s="51" t="s">
        <v>212</v>
      </c>
      <c r="K43" s="51" t="s">
        <v>106</v>
      </c>
      <c r="L43" s="51" t="s">
        <v>107</v>
      </c>
    </row>
    <row r="44" spans="8:12" x14ac:dyDescent="0.25">
      <c r="H44" s="54" t="s">
        <v>168</v>
      </c>
      <c r="I44" s="51" t="s">
        <v>213</v>
      </c>
      <c r="J44" s="51" t="s">
        <v>214</v>
      </c>
      <c r="K44" s="51" t="s">
        <v>106</v>
      </c>
      <c r="L44" s="51" t="s">
        <v>107</v>
      </c>
    </row>
    <row r="45" spans="8:12" ht="25.5" x14ac:dyDescent="0.25">
      <c r="H45" s="54" t="s">
        <v>168</v>
      </c>
      <c r="I45" s="51" t="s">
        <v>213</v>
      </c>
      <c r="J45" s="51" t="s">
        <v>215</v>
      </c>
      <c r="K45" s="51" t="s">
        <v>106</v>
      </c>
      <c r="L45" s="51" t="s">
        <v>107</v>
      </c>
    </row>
    <row r="46" spans="8:12" ht="38.25" x14ac:dyDescent="0.25">
      <c r="H46" s="54" t="s">
        <v>168</v>
      </c>
      <c r="I46" s="51" t="s">
        <v>216</v>
      </c>
      <c r="J46" s="51" t="s">
        <v>217</v>
      </c>
      <c r="K46" s="51" t="s">
        <v>106</v>
      </c>
      <c r="L46" s="51" t="s">
        <v>107</v>
      </c>
    </row>
    <row r="47" spans="8:12" ht="25.5" x14ac:dyDescent="0.25">
      <c r="H47" s="54" t="s">
        <v>168</v>
      </c>
      <c r="I47" s="51" t="s">
        <v>218</v>
      </c>
      <c r="J47" s="51" t="s">
        <v>219</v>
      </c>
      <c r="K47" s="51" t="s">
        <v>106</v>
      </c>
      <c r="L47" s="51" t="s">
        <v>220</v>
      </c>
    </row>
    <row r="48" spans="8:12" ht="25.5" x14ac:dyDescent="0.25">
      <c r="H48" s="54" t="s">
        <v>168</v>
      </c>
      <c r="I48" s="51" t="s">
        <v>221</v>
      </c>
      <c r="J48" s="51" t="s">
        <v>222</v>
      </c>
      <c r="K48" s="51" t="s">
        <v>106</v>
      </c>
      <c r="L48" s="51" t="s">
        <v>107</v>
      </c>
    </row>
    <row r="49" spans="8:12" ht="25.5" x14ac:dyDescent="0.25">
      <c r="H49" s="54" t="s">
        <v>168</v>
      </c>
      <c r="I49" s="51" t="s">
        <v>223</v>
      </c>
      <c r="J49" s="51" t="s">
        <v>224</v>
      </c>
      <c r="K49" s="51" t="s">
        <v>106</v>
      </c>
      <c r="L49" s="51" t="s">
        <v>225</v>
      </c>
    </row>
    <row r="50" spans="8:12" x14ac:dyDescent="0.25">
      <c r="H50" s="54" t="s">
        <v>168</v>
      </c>
      <c r="I50" s="51" t="s">
        <v>226</v>
      </c>
      <c r="J50" s="51" t="s">
        <v>227</v>
      </c>
      <c r="K50" s="51" t="s">
        <v>106</v>
      </c>
      <c r="L50" s="51" t="s">
        <v>107</v>
      </c>
    </row>
    <row r="51" spans="8:12" x14ac:dyDescent="0.25">
      <c r="H51" s="54" t="s">
        <v>168</v>
      </c>
      <c r="I51" s="51" t="s">
        <v>228</v>
      </c>
      <c r="J51" s="51" t="s">
        <v>229</v>
      </c>
      <c r="K51" s="51" t="s">
        <v>106</v>
      </c>
      <c r="L51" s="51" t="s">
        <v>107</v>
      </c>
    </row>
    <row r="52" spans="8:12" x14ac:dyDescent="0.25">
      <c r="H52" s="54" t="s">
        <v>168</v>
      </c>
      <c r="I52" s="51" t="s">
        <v>230</v>
      </c>
      <c r="J52" s="51" t="s">
        <v>231</v>
      </c>
      <c r="K52" s="51" t="s">
        <v>106</v>
      </c>
      <c r="L52" s="51" t="s">
        <v>107</v>
      </c>
    </row>
    <row r="53" spans="8:12" x14ac:dyDescent="0.25">
      <c r="H53" s="54" t="s">
        <v>168</v>
      </c>
      <c r="I53" s="51" t="s">
        <v>230</v>
      </c>
      <c r="J53" s="51" t="s">
        <v>232</v>
      </c>
      <c r="K53" s="51" t="s">
        <v>106</v>
      </c>
      <c r="L53" s="51" t="s">
        <v>107</v>
      </c>
    </row>
    <row r="54" spans="8:12" ht="25.5" x14ac:dyDescent="0.25">
      <c r="H54" s="54" t="s">
        <v>168</v>
      </c>
      <c r="I54" s="51" t="s">
        <v>233</v>
      </c>
      <c r="J54" s="51" t="s">
        <v>234</v>
      </c>
      <c r="K54" s="51" t="s">
        <v>106</v>
      </c>
      <c r="L54" s="51" t="s">
        <v>225</v>
      </c>
    </row>
    <row r="55" spans="8:12" ht="25.5" x14ac:dyDescent="0.25">
      <c r="H55" s="54" t="s">
        <v>168</v>
      </c>
      <c r="I55" s="51" t="s">
        <v>235</v>
      </c>
      <c r="J55" s="51" t="s">
        <v>236</v>
      </c>
      <c r="K55" s="51" t="s">
        <v>237</v>
      </c>
      <c r="L55" s="51" t="s">
        <v>225</v>
      </c>
    </row>
    <row r="56" spans="8:12" x14ac:dyDescent="0.25">
      <c r="H56" s="54" t="s">
        <v>168</v>
      </c>
      <c r="I56" s="51" t="s">
        <v>238</v>
      </c>
      <c r="J56" s="51" t="s">
        <v>239</v>
      </c>
      <c r="K56" s="51" t="s">
        <v>106</v>
      </c>
      <c r="L56" s="51" t="s">
        <v>107</v>
      </c>
    </row>
    <row r="57" spans="8:12" x14ac:dyDescent="0.25">
      <c r="H57" s="54" t="s">
        <v>168</v>
      </c>
      <c r="I57" s="51" t="s">
        <v>240</v>
      </c>
      <c r="J57" s="51" t="s">
        <v>241</v>
      </c>
      <c r="K57" s="51" t="s">
        <v>106</v>
      </c>
      <c r="L57" s="51" t="s">
        <v>107</v>
      </c>
    </row>
    <row r="58" spans="8:12" ht="38.25" x14ac:dyDescent="0.25">
      <c r="H58" s="54" t="s">
        <v>168</v>
      </c>
      <c r="I58" s="51" t="s">
        <v>242</v>
      </c>
      <c r="J58" s="51" t="s">
        <v>243</v>
      </c>
      <c r="K58" s="51" t="s">
        <v>106</v>
      </c>
      <c r="L58" s="51" t="s">
        <v>107</v>
      </c>
    </row>
    <row r="59" spans="8:12" ht="25.5" x14ac:dyDescent="0.25">
      <c r="H59" s="54" t="s">
        <v>168</v>
      </c>
      <c r="I59" s="51" t="s">
        <v>244</v>
      </c>
      <c r="J59" s="51" t="s">
        <v>245</v>
      </c>
      <c r="K59" s="51" t="s">
        <v>106</v>
      </c>
      <c r="L59" s="51" t="s">
        <v>225</v>
      </c>
    </row>
    <row r="60" spans="8:12" x14ac:dyDescent="0.25">
      <c r="H60" s="54" t="s">
        <v>168</v>
      </c>
      <c r="I60" s="51" t="s">
        <v>246</v>
      </c>
      <c r="J60" s="51" t="s">
        <v>247</v>
      </c>
      <c r="K60" s="51" t="s">
        <v>106</v>
      </c>
      <c r="L60" s="51" t="s">
        <v>107</v>
      </c>
    </row>
    <row r="61" spans="8:12" ht="25.5" x14ac:dyDescent="0.25">
      <c r="H61" s="54" t="s">
        <v>168</v>
      </c>
      <c r="I61" s="51" t="s">
        <v>248</v>
      </c>
      <c r="J61" s="51" t="s">
        <v>249</v>
      </c>
      <c r="K61" s="51" t="s">
        <v>106</v>
      </c>
      <c r="L61" s="51" t="s">
        <v>107</v>
      </c>
    </row>
    <row r="62" spans="8:12" x14ac:dyDescent="0.25">
      <c r="H62" s="54" t="s">
        <v>168</v>
      </c>
      <c r="I62" s="51" t="s">
        <v>250</v>
      </c>
      <c r="J62" s="51" t="s">
        <v>114</v>
      </c>
      <c r="K62" s="51" t="s">
        <v>251</v>
      </c>
      <c r="L62" s="51" t="s">
        <v>107</v>
      </c>
    </row>
    <row r="63" spans="8:12" x14ac:dyDescent="0.25">
      <c r="H63" s="54" t="s">
        <v>168</v>
      </c>
      <c r="I63" s="51" t="s">
        <v>252</v>
      </c>
      <c r="J63" s="51" t="s">
        <v>253</v>
      </c>
      <c r="K63" s="51" t="s">
        <v>106</v>
      </c>
      <c r="L63" s="51" t="s">
        <v>107</v>
      </c>
    </row>
    <row r="64" spans="8:12" ht="25.5" x14ac:dyDescent="0.25">
      <c r="H64" s="54" t="s">
        <v>168</v>
      </c>
      <c r="I64" s="51" t="s">
        <v>254</v>
      </c>
      <c r="J64" s="51" t="s">
        <v>255</v>
      </c>
      <c r="K64" s="51" t="s">
        <v>106</v>
      </c>
      <c r="L64" s="51" t="s">
        <v>107</v>
      </c>
    </row>
    <row r="65" spans="8:12" x14ac:dyDescent="0.25">
      <c r="H65" s="54" t="s">
        <v>168</v>
      </c>
      <c r="I65" s="51" t="s">
        <v>256</v>
      </c>
      <c r="J65" s="51" t="s">
        <v>257</v>
      </c>
      <c r="K65" s="51" t="s">
        <v>106</v>
      </c>
      <c r="L65" s="51" t="s">
        <v>107</v>
      </c>
    </row>
    <row r="66" spans="8:12" x14ac:dyDescent="0.25">
      <c r="H66" s="54" t="s">
        <v>168</v>
      </c>
      <c r="I66" s="51" t="s">
        <v>256</v>
      </c>
      <c r="J66" s="51" t="s">
        <v>258</v>
      </c>
      <c r="K66" s="51" t="s">
        <v>106</v>
      </c>
      <c r="L66" s="51" t="s">
        <v>107</v>
      </c>
    </row>
    <row r="67" spans="8:12" ht="25.5" x14ac:dyDescent="0.25">
      <c r="H67" s="54" t="s">
        <v>168</v>
      </c>
      <c r="I67" s="51" t="s">
        <v>259</v>
      </c>
      <c r="J67" s="51" t="s">
        <v>260</v>
      </c>
      <c r="K67" s="51" t="s">
        <v>106</v>
      </c>
      <c r="L67" s="51" t="s">
        <v>107</v>
      </c>
    </row>
    <row r="68" spans="8:12" ht="25.5" x14ac:dyDescent="0.25">
      <c r="H68" s="54" t="s">
        <v>168</v>
      </c>
      <c r="I68" s="51" t="s">
        <v>261</v>
      </c>
      <c r="J68" s="51" t="s">
        <v>262</v>
      </c>
      <c r="K68" s="51" t="s">
        <v>106</v>
      </c>
      <c r="L68" s="51" t="s">
        <v>225</v>
      </c>
    </row>
    <row r="69" spans="8:12" ht="25.5" x14ac:dyDescent="0.25">
      <c r="H69" s="54" t="s">
        <v>168</v>
      </c>
      <c r="I69" s="51" t="s">
        <v>261</v>
      </c>
      <c r="J69" s="51" t="s">
        <v>263</v>
      </c>
      <c r="K69" s="51" t="s">
        <v>106</v>
      </c>
      <c r="L69" s="51" t="s">
        <v>107</v>
      </c>
    </row>
    <row r="70" spans="8:12" x14ac:dyDescent="0.25">
      <c r="H70" s="54" t="s">
        <v>168</v>
      </c>
      <c r="I70" s="51" t="s">
        <v>264</v>
      </c>
      <c r="J70" s="51" t="s">
        <v>265</v>
      </c>
      <c r="K70" s="51" t="s">
        <v>106</v>
      </c>
      <c r="L70" s="51" t="s">
        <v>107</v>
      </c>
    </row>
    <row r="71" spans="8:12" ht="25.5" x14ac:dyDescent="0.25">
      <c r="H71" s="54" t="s">
        <v>168</v>
      </c>
      <c r="I71" s="51" t="s">
        <v>266</v>
      </c>
      <c r="J71" s="51" t="s">
        <v>267</v>
      </c>
      <c r="K71" s="51" t="s">
        <v>106</v>
      </c>
      <c r="L71" s="51" t="s">
        <v>107</v>
      </c>
    </row>
    <row r="72" spans="8:12" x14ac:dyDescent="0.25">
      <c r="H72" s="54" t="s">
        <v>168</v>
      </c>
      <c r="I72" s="51" t="s">
        <v>268</v>
      </c>
      <c r="J72" s="51" t="s">
        <v>269</v>
      </c>
      <c r="K72" s="51" t="s">
        <v>106</v>
      </c>
      <c r="L72" s="51" t="s">
        <v>107</v>
      </c>
    </row>
    <row r="73" spans="8:12" x14ac:dyDescent="0.25">
      <c r="H73" s="54" t="s">
        <v>168</v>
      </c>
      <c r="I73" s="51" t="s">
        <v>270</v>
      </c>
      <c r="J73" s="51" t="s">
        <v>130</v>
      </c>
      <c r="K73" s="51" t="s">
        <v>106</v>
      </c>
      <c r="L73" s="51" t="s">
        <v>107</v>
      </c>
    </row>
    <row r="74" spans="8:12" x14ac:dyDescent="0.25">
      <c r="H74" s="54" t="s">
        <v>168</v>
      </c>
      <c r="I74" s="51" t="s">
        <v>271</v>
      </c>
      <c r="J74" s="51" t="s">
        <v>272</v>
      </c>
      <c r="K74" s="51" t="s">
        <v>106</v>
      </c>
      <c r="L74" s="51" t="s">
        <v>107</v>
      </c>
    </row>
    <row r="75" spans="8:12" ht="25.5" x14ac:dyDescent="0.25">
      <c r="H75" s="54" t="s">
        <v>168</v>
      </c>
      <c r="I75" s="51" t="s">
        <v>273</v>
      </c>
      <c r="J75" s="51" t="s">
        <v>274</v>
      </c>
      <c r="K75" s="51" t="s">
        <v>106</v>
      </c>
      <c r="L75" s="51" t="s">
        <v>107</v>
      </c>
    </row>
    <row r="76" spans="8:12" x14ac:dyDescent="0.25">
      <c r="H76" s="54" t="s">
        <v>168</v>
      </c>
      <c r="I76" s="51" t="s">
        <v>275</v>
      </c>
      <c r="J76" s="51" t="s">
        <v>276</v>
      </c>
      <c r="K76" s="51" t="s">
        <v>106</v>
      </c>
      <c r="L76" s="51" t="s">
        <v>107</v>
      </c>
    </row>
    <row r="77" spans="8:12" ht="25.5" x14ac:dyDescent="0.25">
      <c r="H77" s="54" t="s">
        <v>168</v>
      </c>
      <c r="I77" s="51" t="s">
        <v>123</v>
      </c>
      <c r="J77" s="51" t="s">
        <v>277</v>
      </c>
      <c r="K77" s="51" t="s">
        <v>106</v>
      </c>
      <c r="L77" s="51" t="s">
        <v>107</v>
      </c>
    </row>
    <row r="78" spans="8:12" x14ac:dyDescent="0.25">
      <c r="H78" s="54" t="s">
        <v>168</v>
      </c>
      <c r="I78" s="51" t="s">
        <v>278</v>
      </c>
      <c r="J78" s="51" t="s">
        <v>279</v>
      </c>
      <c r="K78" s="51" t="s">
        <v>106</v>
      </c>
      <c r="L78" s="51" t="s">
        <v>107</v>
      </c>
    </row>
    <row r="79" spans="8:12" x14ac:dyDescent="0.25">
      <c r="H79" s="54" t="s">
        <v>168</v>
      </c>
      <c r="I79" s="51" t="s">
        <v>280</v>
      </c>
      <c r="J79" s="51" t="s">
        <v>281</v>
      </c>
      <c r="K79" s="51" t="s">
        <v>106</v>
      </c>
      <c r="L79" s="51" t="s">
        <v>107</v>
      </c>
    </row>
    <row r="80" spans="8:12" ht="25.5" x14ac:dyDescent="0.25">
      <c r="H80" s="54" t="s">
        <v>168</v>
      </c>
      <c r="I80" s="51" t="s">
        <v>280</v>
      </c>
      <c r="J80" s="51" t="s">
        <v>282</v>
      </c>
      <c r="K80" s="51" t="s">
        <v>106</v>
      </c>
      <c r="L80" s="51" t="s">
        <v>225</v>
      </c>
    </row>
    <row r="81" spans="8:12" ht="25.5" x14ac:dyDescent="0.25">
      <c r="H81" s="54" t="s">
        <v>168</v>
      </c>
      <c r="I81" s="51" t="s">
        <v>280</v>
      </c>
      <c r="J81" s="51" t="s">
        <v>283</v>
      </c>
      <c r="K81" s="51" t="s">
        <v>106</v>
      </c>
      <c r="L81" s="51" t="s">
        <v>225</v>
      </c>
    </row>
    <row r="82" spans="8:12" ht="25.5" x14ac:dyDescent="0.25">
      <c r="H82" s="54" t="s">
        <v>168</v>
      </c>
      <c r="I82" s="51" t="s">
        <v>284</v>
      </c>
      <c r="J82" s="51" t="s">
        <v>285</v>
      </c>
      <c r="K82" s="51" t="s">
        <v>106</v>
      </c>
      <c r="L82" s="51" t="s">
        <v>225</v>
      </c>
    </row>
    <row r="83" spans="8:12" x14ac:dyDescent="0.25">
      <c r="H83" s="54" t="s">
        <v>168</v>
      </c>
      <c r="I83" s="51" t="s">
        <v>286</v>
      </c>
      <c r="J83" s="51" t="s">
        <v>287</v>
      </c>
      <c r="K83" s="51" t="s">
        <v>106</v>
      </c>
      <c r="L83" s="51" t="s">
        <v>145</v>
      </c>
    </row>
    <row r="84" spans="8:12" x14ac:dyDescent="0.25">
      <c r="H84" s="54" t="s">
        <v>168</v>
      </c>
      <c r="I84" s="51" t="s">
        <v>288</v>
      </c>
      <c r="J84" s="51" t="s">
        <v>289</v>
      </c>
      <c r="K84" s="51" t="s">
        <v>106</v>
      </c>
      <c r="L84" s="51" t="s">
        <v>107</v>
      </c>
    </row>
    <row r="85" spans="8:12" ht="25.5" x14ac:dyDescent="0.25">
      <c r="H85" s="54" t="s">
        <v>168</v>
      </c>
      <c r="I85" s="51" t="s">
        <v>288</v>
      </c>
      <c r="J85" s="51" t="s">
        <v>290</v>
      </c>
      <c r="K85" s="51" t="s">
        <v>106</v>
      </c>
      <c r="L85" s="51" t="s">
        <v>225</v>
      </c>
    </row>
    <row r="86" spans="8:12" ht="25.5" x14ac:dyDescent="0.25">
      <c r="H86" s="54" t="s">
        <v>168</v>
      </c>
      <c r="I86" s="51" t="s">
        <v>288</v>
      </c>
      <c r="J86" s="51" t="s">
        <v>291</v>
      </c>
      <c r="K86" s="51" t="s">
        <v>106</v>
      </c>
      <c r="L86" s="51" t="s">
        <v>225</v>
      </c>
    </row>
    <row r="87" spans="8:12" ht="25.5" x14ac:dyDescent="0.25">
      <c r="H87" s="54" t="s">
        <v>168</v>
      </c>
      <c r="I87" s="51" t="s">
        <v>292</v>
      </c>
      <c r="J87" s="51" t="s">
        <v>293</v>
      </c>
      <c r="K87" s="51" t="s">
        <v>106</v>
      </c>
      <c r="L87" s="51" t="s">
        <v>107</v>
      </c>
    </row>
    <row r="88" spans="8:12" x14ac:dyDescent="0.25">
      <c r="H88" s="54" t="s">
        <v>168</v>
      </c>
      <c r="I88" s="51" t="s">
        <v>294</v>
      </c>
      <c r="J88" s="51" t="s">
        <v>295</v>
      </c>
      <c r="K88" s="51" t="s">
        <v>106</v>
      </c>
      <c r="L88" s="51" t="s">
        <v>107</v>
      </c>
    </row>
    <row r="89" spans="8:12" x14ac:dyDescent="0.25">
      <c r="H89" s="54" t="s">
        <v>168</v>
      </c>
      <c r="I89" s="51" t="s">
        <v>294</v>
      </c>
      <c r="J89" s="51" t="s">
        <v>296</v>
      </c>
      <c r="K89" s="51" t="s">
        <v>106</v>
      </c>
      <c r="L89" s="51" t="s">
        <v>107</v>
      </c>
    </row>
    <row r="90" spans="8:12" x14ac:dyDescent="0.25">
      <c r="H90" s="54" t="s">
        <v>168</v>
      </c>
      <c r="I90" s="51" t="s">
        <v>297</v>
      </c>
      <c r="J90" s="51" t="s">
        <v>298</v>
      </c>
      <c r="K90" s="51" t="s">
        <v>106</v>
      </c>
      <c r="L90" s="51" t="s">
        <v>107</v>
      </c>
    </row>
    <row r="91" spans="8:12" x14ac:dyDescent="0.25">
      <c r="H91" s="54" t="s">
        <v>168</v>
      </c>
      <c r="I91" s="51" t="s">
        <v>297</v>
      </c>
      <c r="J91" s="51" t="s">
        <v>299</v>
      </c>
      <c r="K91" s="51" t="s">
        <v>106</v>
      </c>
      <c r="L91" s="51" t="s">
        <v>107</v>
      </c>
    </row>
    <row r="92" spans="8:12" x14ac:dyDescent="0.25">
      <c r="H92" s="54" t="s">
        <v>168</v>
      </c>
      <c r="I92" s="51" t="s">
        <v>300</v>
      </c>
      <c r="J92" s="51" t="s">
        <v>301</v>
      </c>
      <c r="K92" s="51" t="s">
        <v>106</v>
      </c>
      <c r="L92" s="51" t="s">
        <v>107</v>
      </c>
    </row>
    <row r="93" spans="8:12" x14ac:dyDescent="0.25">
      <c r="H93" s="54" t="s">
        <v>168</v>
      </c>
      <c r="I93" s="51" t="s">
        <v>302</v>
      </c>
      <c r="J93" s="51" t="s">
        <v>303</v>
      </c>
      <c r="K93" s="51" t="s">
        <v>106</v>
      </c>
      <c r="L93" s="51" t="s">
        <v>107</v>
      </c>
    </row>
    <row r="94" spans="8:12" x14ac:dyDescent="0.25">
      <c r="H94" s="54" t="s">
        <v>168</v>
      </c>
      <c r="I94" s="51" t="s">
        <v>304</v>
      </c>
      <c r="J94" s="51" t="s">
        <v>305</v>
      </c>
      <c r="K94" s="51" t="s">
        <v>306</v>
      </c>
      <c r="L94" s="51" t="s">
        <v>107</v>
      </c>
    </row>
    <row r="95" spans="8:12" x14ac:dyDescent="0.25">
      <c r="H95" s="54" t="s">
        <v>168</v>
      </c>
      <c r="I95" s="51" t="s">
        <v>307</v>
      </c>
      <c r="J95" s="51" t="s">
        <v>308</v>
      </c>
      <c r="K95" s="51" t="s">
        <v>106</v>
      </c>
      <c r="L95" s="51" t="s">
        <v>107</v>
      </c>
    </row>
    <row r="96" spans="8:12" x14ac:dyDescent="0.25">
      <c r="H96" s="54" t="s">
        <v>168</v>
      </c>
      <c r="I96" s="51" t="s">
        <v>309</v>
      </c>
      <c r="J96" s="51" t="s">
        <v>310</v>
      </c>
      <c r="K96" s="51" t="s">
        <v>106</v>
      </c>
      <c r="L96" s="51" t="s">
        <v>107</v>
      </c>
    </row>
    <row r="97" spans="8:12" ht="25.5" x14ac:dyDescent="0.25">
      <c r="H97" s="54" t="s">
        <v>168</v>
      </c>
      <c r="I97" s="51" t="s">
        <v>311</v>
      </c>
      <c r="J97" s="51" t="s">
        <v>312</v>
      </c>
      <c r="K97" s="51" t="s">
        <v>106</v>
      </c>
      <c r="L97" s="51" t="s">
        <v>225</v>
      </c>
    </row>
    <row r="98" spans="8:12" x14ac:dyDescent="0.25">
      <c r="H98" s="54" t="s">
        <v>168</v>
      </c>
      <c r="I98" s="51" t="s">
        <v>313</v>
      </c>
      <c r="J98" s="51" t="s">
        <v>314</v>
      </c>
      <c r="K98" s="51" t="s">
        <v>106</v>
      </c>
      <c r="L98" s="51" t="s">
        <v>107</v>
      </c>
    </row>
    <row r="99" spans="8:12" x14ac:dyDescent="0.25">
      <c r="H99" s="54" t="s">
        <v>168</v>
      </c>
      <c r="I99" s="51" t="s">
        <v>127</v>
      </c>
      <c r="J99" s="51" t="s">
        <v>315</v>
      </c>
      <c r="K99" s="51" t="s">
        <v>106</v>
      </c>
      <c r="L99" s="51" t="s">
        <v>107</v>
      </c>
    </row>
    <row r="100" spans="8:12" x14ac:dyDescent="0.25">
      <c r="H100" s="54" t="s">
        <v>168</v>
      </c>
      <c r="I100" s="51" t="s">
        <v>127</v>
      </c>
      <c r="J100" s="51" t="s">
        <v>316</v>
      </c>
      <c r="K100" s="51" t="s">
        <v>106</v>
      </c>
      <c r="L100" s="51" t="s">
        <v>107</v>
      </c>
    </row>
    <row r="101" spans="8:12" x14ac:dyDescent="0.25">
      <c r="H101" s="54" t="s">
        <v>168</v>
      </c>
      <c r="I101" s="51" t="s">
        <v>317</v>
      </c>
      <c r="J101" s="51" t="s">
        <v>318</v>
      </c>
      <c r="K101" s="51" t="s">
        <v>106</v>
      </c>
      <c r="L101" s="51" t="s">
        <v>107</v>
      </c>
    </row>
    <row r="102" spans="8:12" x14ac:dyDescent="0.25">
      <c r="H102" s="54" t="s">
        <v>168</v>
      </c>
      <c r="I102" s="51" t="s">
        <v>319</v>
      </c>
      <c r="J102" s="51" t="s">
        <v>320</v>
      </c>
      <c r="K102" s="51" t="s">
        <v>106</v>
      </c>
      <c r="L102" s="51" t="s">
        <v>107</v>
      </c>
    </row>
    <row r="103" spans="8:12" x14ac:dyDescent="0.25">
      <c r="H103" s="54" t="s">
        <v>168</v>
      </c>
      <c r="I103" s="51" t="s">
        <v>321</v>
      </c>
      <c r="J103" s="51" t="s">
        <v>322</v>
      </c>
      <c r="K103" s="51" t="s">
        <v>106</v>
      </c>
      <c r="L103" s="51" t="s">
        <v>107</v>
      </c>
    </row>
    <row r="104" spans="8:12" x14ac:dyDescent="0.25">
      <c r="H104" s="54" t="s">
        <v>168</v>
      </c>
      <c r="I104" s="51" t="s">
        <v>323</v>
      </c>
      <c r="J104" s="51" t="s">
        <v>138</v>
      </c>
      <c r="K104" s="51" t="s">
        <v>106</v>
      </c>
      <c r="L104" s="51" t="s">
        <v>107</v>
      </c>
    </row>
    <row r="105" spans="8:12" x14ac:dyDescent="0.25">
      <c r="H105" s="54" t="s">
        <v>168</v>
      </c>
      <c r="I105" s="51" t="s">
        <v>324</v>
      </c>
      <c r="J105" s="51" t="s">
        <v>325</v>
      </c>
      <c r="K105" s="51" t="s">
        <v>106</v>
      </c>
      <c r="L105" s="51" t="s">
        <v>107</v>
      </c>
    </row>
    <row r="106" spans="8:12" ht="25.5" x14ac:dyDescent="0.25">
      <c r="H106" s="54" t="s">
        <v>168</v>
      </c>
      <c r="I106" s="51" t="s">
        <v>326</v>
      </c>
      <c r="J106" s="51" t="s">
        <v>327</v>
      </c>
      <c r="K106" s="51" t="s">
        <v>106</v>
      </c>
      <c r="L106" s="51" t="s">
        <v>225</v>
      </c>
    </row>
    <row r="107" spans="8:12" ht="25.5" x14ac:dyDescent="0.25">
      <c r="H107" s="54" t="s">
        <v>168</v>
      </c>
      <c r="I107" s="51" t="s">
        <v>328</v>
      </c>
      <c r="J107" s="51" t="s">
        <v>329</v>
      </c>
      <c r="K107" s="51" t="s">
        <v>106</v>
      </c>
      <c r="L107" s="51" t="s">
        <v>107</v>
      </c>
    </row>
    <row r="108" spans="8:12" x14ac:dyDescent="0.25">
      <c r="H108" s="54" t="s">
        <v>168</v>
      </c>
      <c r="I108" s="51" t="s">
        <v>330</v>
      </c>
      <c r="J108" s="51" t="s">
        <v>331</v>
      </c>
      <c r="K108" s="51" t="s">
        <v>106</v>
      </c>
      <c r="L108" s="51" t="s">
        <v>107</v>
      </c>
    </row>
    <row r="109" spans="8:12" x14ac:dyDescent="0.25">
      <c r="H109" s="54" t="s">
        <v>168</v>
      </c>
      <c r="I109" s="51" t="s">
        <v>332</v>
      </c>
      <c r="J109" s="51" t="s">
        <v>333</v>
      </c>
      <c r="K109" s="51" t="s">
        <v>106</v>
      </c>
      <c r="L109" s="51" t="s">
        <v>107</v>
      </c>
    </row>
    <row r="110" spans="8:12" x14ac:dyDescent="0.25">
      <c r="H110" s="54" t="s">
        <v>168</v>
      </c>
      <c r="I110" s="51" t="s">
        <v>129</v>
      </c>
      <c r="J110" s="51" t="s">
        <v>334</v>
      </c>
      <c r="K110" s="51" t="s">
        <v>106</v>
      </c>
      <c r="L110" s="51" t="s">
        <v>107</v>
      </c>
    </row>
    <row r="111" spans="8:12" x14ac:dyDescent="0.25">
      <c r="H111" s="54" t="s">
        <v>168</v>
      </c>
      <c r="I111" s="51" t="s">
        <v>335</v>
      </c>
      <c r="J111" s="51" t="s">
        <v>336</v>
      </c>
      <c r="K111" s="51" t="s">
        <v>106</v>
      </c>
      <c r="L111" s="51" t="s">
        <v>107</v>
      </c>
    </row>
    <row r="112" spans="8:12" x14ac:dyDescent="0.25">
      <c r="H112" s="54" t="s">
        <v>168</v>
      </c>
      <c r="I112" s="51" t="s">
        <v>337</v>
      </c>
      <c r="J112" s="51" t="s">
        <v>105</v>
      </c>
      <c r="K112" s="51" t="s">
        <v>106</v>
      </c>
      <c r="L112" s="51" t="s">
        <v>107</v>
      </c>
    </row>
    <row r="113" spans="8:12" x14ac:dyDescent="0.25">
      <c r="H113" s="54" t="s">
        <v>168</v>
      </c>
      <c r="I113" s="51" t="s">
        <v>338</v>
      </c>
      <c r="J113" s="51" t="s">
        <v>339</v>
      </c>
      <c r="K113" s="51" t="s">
        <v>106</v>
      </c>
      <c r="L113" s="51" t="s">
        <v>107</v>
      </c>
    </row>
    <row r="114" spans="8:12" ht="25.5" x14ac:dyDescent="0.25">
      <c r="H114" s="54" t="s">
        <v>168</v>
      </c>
      <c r="I114" s="51" t="s">
        <v>133</v>
      </c>
      <c r="J114" s="51" t="s">
        <v>340</v>
      </c>
      <c r="K114" s="51" t="s">
        <v>106</v>
      </c>
      <c r="L114" s="51" t="s">
        <v>107</v>
      </c>
    </row>
    <row r="115" spans="8:12" ht="25.5" x14ac:dyDescent="0.25">
      <c r="H115" s="54" t="s">
        <v>168</v>
      </c>
      <c r="I115" s="51" t="s">
        <v>341</v>
      </c>
      <c r="J115" s="51" t="s">
        <v>342</v>
      </c>
      <c r="K115" s="51" t="s">
        <v>106</v>
      </c>
      <c r="L115" s="51" t="s">
        <v>225</v>
      </c>
    </row>
    <row r="116" spans="8:12" ht="25.5" x14ac:dyDescent="0.25">
      <c r="H116" s="54" t="s">
        <v>168</v>
      </c>
      <c r="I116" s="51" t="s">
        <v>343</v>
      </c>
      <c r="J116" s="51" t="s">
        <v>344</v>
      </c>
      <c r="K116" s="51" t="s">
        <v>106</v>
      </c>
      <c r="L116" s="51" t="s">
        <v>225</v>
      </c>
    </row>
    <row r="117" spans="8:12" ht="25.5" x14ac:dyDescent="0.25">
      <c r="H117" s="54" t="s">
        <v>168</v>
      </c>
      <c r="I117" s="51" t="s">
        <v>345</v>
      </c>
      <c r="J117" s="51" t="s">
        <v>346</v>
      </c>
      <c r="K117" s="51" t="s">
        <v>106</v>
      </c>
      <c r="L117" s="51" t="s">
        <v>225</v>
      </c>
    </row>
    <row r="118" spans="8:12" x14ac:dyDescent="0.25">
      <c r="H118" s="54" t="s">
        <v>168</v>
      </c>
      <c r="I118" s="51" t="s">
        <v>347</v>
      </c>
      <c r="J118" s="51" t="s">
        <v>348</v>
      </c>
      <c r="K118" s="51" t="s">
        <v>106</v>
      </c>
      <c r="L118" s="51" t="s">
        <v>107</v>
      </c>
    </row>
    <row r="119" spans="8:12" x14ac:dyDescent="0.25">
      <c r="H119" s="54" t="s">
        <v>168</v>
      </c>
      <c r="I119" s="51" t="s">
        <v>349</v>
      </c>
      <c r="J119" s="51" t="s">
        <v>350</v>
      </c>
      <c r="K119" s="51" t="s">
        <v>106</v>
      </c>
      <c r="L119" s="51" t="s">
        <v>107</v>
      </c>
    </row>
    <row r="120" spans="8:12" ht="25.5" x14ac:dyDescent="0.25">
      <c r="H120" s="54" t="s">
        <v>168</v>
      </c>
      <c r="I120" s="51" t="s">
        <v>351</v>
      </c>
      <c r="J120" s="51" t="s">
        <v>352</v>
      </c>
      <c r="K120" s="51" t="s">
        <v>106</v>
      </c>
      <c r="L120" s="51" t="s">
        <v>107</v>
      </c>
    </row>
    <row r="121" spans="8:12" x14ac:dyDescent="0.25">
      <c r="H121" s="54" t="s">
        <v>168</v>
      </c>
      <c r="I121" s="51" t="s">
        <v>353</v>
      </c>
      <c r="J121" s="51" t="s">
        <v>354</v>
      </c>
      <c r="K121" s="51" t="s">
        <v>106</v>
      </c>
      <c r="L121" s="51" t="s">
        <v>107</v>
      </c>
    </row>
    <row r="122" spans="8:12" x14ac:dyDescent="0.25">
      <c r="H122" s="54" t="s">
        <v>168</v>
      </c>
      <c r="I122" s="51" t="s">
        <v>355</v>
      </c>
      <c r="J122" s="51" t="s">
        <v>356</v>
      </c>
      <c r="K122" s="51" t="s">
        <v>106</v>
      </c>
      <c r="L122" s="51" t="s">
        <v>107</v>
      </c>
    </row>
    <row r="123" spans="8:12" x14ac:dyDescent="0.25">
      <c r="H123" s="54" t="s">
        <v>168</v>
      </c>
      <c r="I123" s="51" t="s">
        <v>357</v>
      </c>
      <c r="J123" s="51" t="s">
        <v>296</v>
      </c>
      <c r="K123" s="51" t="s">
        <v>106</v>
      </c>
      <c r="L123" s="51" t="s">
        <v>107</v>
      </c>
    </row>
    <row r="124" spans="8:12" ht="25.5" x14ac:dyDescent="0.25">
      <c r="H124" s="54" t="s">
        <v>168</v>
      </c>
      <c r="I124" s="51" t="s">
        <v>358</v>
      </c>
      <c r="J124" s="51" t="s">
        <v>316</v>
      </c>
      <c r="K124" s="51" t="s">
        <v>106</v>
      </c>
      <c r="L124" s="51" t="s">
        <v>107</v>
      </c>
    </row>
    <row r="125" spans="8:12" ht="25.5" x14ac:dyDescent="0.25">
      <c r="H125" s="54" t="s">
        <v>168</v>
      </c>
      <c r="I125" s="51" t="s">
        <v>359</v>
      </c>
      <c r="J125" s="51" t="s">
        <v>360</v>
      </c>
      <c r="K125" s="51" t="s">
        <v>106</v>
      </c>
      <c r="L125" s="51" t="s">
        <v>225</v>
      </c>
    </row>
    <row r="126" spans="8:12" ht="25.5" x14ac:dyDescent="0.25">
      <c r="H126" s="54" t="s">
        <v>168</v>
      </c>
      <c r="I126" s="51" t="s">
        <v>361</v>
      </c>
      <c r="J126" s="51" t="s">
        <v>362</v>
      </c>
      <c r="K126" s="51" t="s">
        <v>306</v>
      </c>
      <c r="L126" s="51" t="s">
        <v>107</v>
      </c>
    </row>
    <row r="127" spans="8:12" x14ac:dyDescent="0.25">
      <c r="H127" s="54" t="s">
        <v>168</v>
      </c>
      <c r="I127" s="51" t="s">
        <v>363</v>
      </c>
      <c r="J127" s="51" t="s">
        <v>364</v>
      </c>
      <c r="K127" s="51" t="s">
        <v>106</v>
      </c>
      <c r="L127" s="51" t="s">
        <v>107</v>
      </c>
    </row>
    <row r="128" spans="8:12" x14ac:dyDescent="0.25">
      <c r="H128" s="54" t="s">
        <v>168</v>
      </c>
      <c r="I128" s="51" t="s">
        <v>365</v>
      </c>
      <c r="J128" s="51" t="s">
        <v>138</v>
      </c>
      <c r="K128" s="51" t="s">
        <v>106</v>
      </c>
      <c r="L128" s="51" t="s">
        <v>107</v>
      </c>
    </row>
    <row r="129" spans="8:12" x14ac:dyDescent="0.25">
      <c r="H129" s="54" t="s">
        <v>168</v>
      </c>
      <c r="I129" s="51" t="s">
        <v>366</v>
      </c>
      <c r="J129" s="51" t="s">
        <v>367</v>
      </c>
      <c r="K129" s="51" t="s">
        <v>106</v>
      </c>
      <c r="L129" s="51" t="s">
        <v>107</v>
      </c>
    </row>
    <row r="130" spans="8:12" x14ac:dyDescent="0.25">
      <c r="H130" s="54" t="s">
        <v>168</v>
      </c>
      <c r="I130" s="51" t="s">
        <v>366</v>
      </c>
      <c r="J130" s="51" t="s">
        <v>368</v>
      </c>
      <c r="K130" s="51" t="s">
        <v>106</v>
      </c>
      <c r="L130" s="51" t="s">
        <v>107</v>
      </c>
    </row>
    <row r="131" spans="8:12" x14ac:dyDescent="0.25">
      <c r="H131" s="54" t="s">
        <v>168</v>
      </c>
      <c r="I131" s="51" t="s">
        <v>369</v>
      </c>
      <c r="J131" s="51" t="s">
        <v>247</v>
      </c>
      <c r="K131" s="51" t="s">
        <v>106</v>
      </c>
      <c r="L131" s="51" t="s">
        <v>107</v>
      </c>
    </row>
    <row r="132" spans="8:12" x14ac:dyDescent="0.25">
      <c r="H132" s="54" t="s">
        <v>168</v>
      </c>
      <c r="I132" s="51" t="s">
        <v>370</v>
      </c>
      <c r="J132" s="51" t="s">
        <v>371</v>
      </c>
      <c r="K132" s="51" t="s">
        <v>106</v>
      </c>
      <c r="L132" s="51" t="s">
        <v>107</v>
      </c>
    </row>
    <row r="133" spans="8:12" x14ac:dyDescent="0.25">
      <c r="H133" s="54" t="s">
        <v>168</v>
      </c>
      <c r="I133" s="51" t="s">
        <v>372</v>
      </c>
      <c r="J133" s="51" t="s">
        <v>373</v>
      </c>
      <c r="K133" s="51" t="s">
        <v>106</v>
      </c>
      <c r="L133" s="51" t="s">
        <v>107</v>
      </c>
    </row>
    <row r="134" spans="8:12" x14ac:dyDescent="0.25">
      <c r="H134" s="54" t="s">
        <v>168</v>
      </c>
      <c r="I134" s="51" t="s">
        <v>374</v>
      </c>
      <c r="J134" s="51" t="s">
        <v>375</v>
      </c>
      <c r="K134" s="51" t="s">
        <v>106</v>
      </c>
      <c r="L134" s="51" t="s">
        <v>107</v>
      </c>
    </row>
    <row r="135" spans="8:12" ht="25.5" x14ac:dyDescent="0.25">
      <c r="H135" s="54" t="s">
        <v>168</v>
      </c>
      <c r="I135" s="51" t="s">
        <v>376</v>
      </c>
      <c r="J135" s="51" t="s">
        <v>377</v>
      </c>
      <c r="K135" s="51" t="s">
        <v>306</v>
      </c>
      <c r="L135" s="51" t="s">
        <v>220</v>
      </c>
    </row>
    <row r="136" spans="8:12" ht="25.5" x14ac:dyDescent="0.25">
      <c r="H136" s="54" t="s">
        <v>168</v>
      </c>
      <c r="I136" s="51" t="s">
        <v>376</v>
      </c>
      <c r="J136" s="51" t="s">
        <v>368</v>
      </c>
      <c r="K136" s="51" t="s">
        <v>106</v>
      </c>
      <c r="L136" s="51" t="s">
        <v>220</v>
      </c>
    </row>
    <row r="137" spans="8:12" x14ac:dyDescent="0.25">
      <c r="H137" s="54" t="s">
        <v>168</v>
      </c>
      <c r="I137" s="51" t="s">
        <v>378</v>
      </c>
      <c r="J137" s="51" t="s">
        <v>379</v>
      </c>
      <c r="K137" s="51" t="s">
        <v>106</v>
      </c>
      <c r="L137" s="51" t="s">
        <v>107</v>
      </c>
    </row>
    <row r="138" spans="8:12" x14ac:dyDescent="0.25">
      <c r="H138" s="54" t="s">
        <v>168</v>
      </c>
      <c r="I138" s="51" t="s">
        <v>380</v>
      </c>
      <c r="J138" s="51" t="s">
        <v>381</v>
      </c>
      <c r="K138" s="51" t="s">
        <v>106</v>
      </c>
      <c r="L138" s="51" t="s">
        <v>107</v>
      </c>
    </row>
    <row r="139" spans="8:12" x14ac:dyDescent="0.25">
      <c r="H139" s="54" t="s">
        <v>168</v>
      </c>
      <c r="I139" s="51" t="s">
        <v>382</v>
      </c>
      <c r="J139" s="51" t="s">
        <v>383</v>
      </c>
      <c r="K139" s="51" t="s">
        <v>237</v>
      </c>
      <c r="L139" s="51" t="s">
        <v>107</v>
      </c>
    </row>
    <row r="140" spans="8:12" ht="25.5" x14ac:dyDescent="0.25">
      <c r="H140" s="54" t="s">
        <v>168</v>
      </c>
      <c r="I140" s="51" t="s">
        <v>384</v>
      </c>
      <c r="J140" s="51" t="s">
        <v>385</v>
      </c>
      <c r="K140" s="51" t="s">
        <v>106</v>
      </c>
      <c r="L140" s="51" t="s">
        <v>107</v>
      </c>
    </row>
    <row r="141" spans="8:12" x14ac:dyDescent="0.25">
      <c r="H141" s="54" t="s">
        <v>168</v>
      </c>
      <c r="I141" s="51" t="s">
        <v>386</v>
      </c>
      <c r="J141" s="51" t="s">
        <v>214</v>
      </c>
      <c r="K141" s="51" t="s">
        <v>106</v>
      </c>
      <c r="L141" s="51" t="s">
        <v>107</v>
      </c>
    </row>
    <row r="142" spans="8:12" x14ac:dyDescent="0.25">
      <c r="H142" s="54" t="s">
        <v>168</v>
      </c>
      <c r="I142" s="51" t="s">
        <v>387</v>
      </c>
      <c r="J142" s="51" t="s">
        <v>388</v>
      </c>
      <c r="K142" s="51" t="s">
        <v>106</v>
      </c>
      <c r="L142" s="51" t="s">
        <v>107</v>
      </c>
    </row>
    <row r="143" spans="8:12" x14ac:dyDescent="0.25">
      <c r="H143" s="54" t="s">
        <v>168</v>
      </c>
      <c r="I143" s="51" t="s">
        <v>389</v>
      </c>
      <c r="J143" s="51" t="s">
        <v>390</v>
      </c>
      <c r="K143" s="51" t="s">
        <v>106</v>
      </c>
      <c r="L143" s="51" t="s">
        <v>107</v>
      </c>
    </row>
    <row r="144" spans="8:12" x14ac:dyDescent="0.25">
      <c r="H144" s="54" t="s">
        <v>168</v>
      </c>
      <c r="I144" s="51" t="s">
        <v>391</v>
      </c>
      <c r="J144" s="51" t="s">
        <v>392</v>
      </c>
      <c r="K144" s="51" t="s">
        <v>106</v>
      </c>
      <c r="L144" s="51" t="s">
        <v>107</v>
      </c>
    </row>
    <row r="145" spans="8:12" ht="25.5" x14ac:dyDescent="0.25">
      <c r="H145" s="54" t="s">
        <v>168</v>
      </c>
      <c r="I145" s="51" t="s">
        <v>393</v>
      </c>
      <c r="J145" s="51" t="s">
        <v>394</v>
      </c>
      <c r="K145" s="51" t="s">
        <v>106</v>
      </c>
      <c r="L145" s="51" t="s">
        <v>225</v>
      </c>
    </row>
    <row r="146" spans="8:12" x14ac:dyDescent="0.25">
      <c r="H146" s="54" t="s">
        <v>168</v>
      </c>
      <c r="I146" s="51" t="s">
        <v>395</v>
      </c>
      <c r="J146" s="51" t="s">
        <v>396</v>
      </c>
      <c r="K146" s="51" t="s">
        <v>106</v>
      </c>
      <c r="L146" s="51" t="s">
        <v>107</v>
      </c>
    </row>
    <row r="147" spans="8:12" x14ac:dyDescent="0.25">
      <c r="H147" s="54" t="s">
        <v>168</v>
      </c>
      <c r="I147" s="51" t="s">
        <v>395</v>
      </c>
      <c r="J147" s="51" t="s">
        <v>396</v>
      </c>
      <c r="K147" s="51" t="s">
        <v>106</v>
      </c>
      <c r="L147" s="51" t="s">
        <v>107</v>
      </c>
    </row>
    <row r="148" spans="8:12" x14ac:dyDescent="0.25">
      <c r="H148" s="54" t="s">
        <v>168</v>
      </c>
      <c r="I148" s="51" t="s">
        <v>397</v>
      </c>
      <c r="J148" s="51" t="s">
        <v>398</v>
      </c>
      <c r="K148" s="51" t="s">
        <v>106</v>
      </c>
      <c r="L148" s="51" t="s">
        <v>107</v>
      </c>
    </row>
    <row r="149" spans="8:12" x14ac:dyDescent="0.25">
      <c r="H149" s="54" t="s">
        <v>168</v>
      </c>
      <c r="I149" s="51" t="s">
        <v>399</v>
      </c>
      <c r="J149" s="51" t="s">
        <v>260</v>
      </c>
      <c r="K149" s="51" t="s">
        <v>106</v>
      </c>
      <c r="L149" s="51" t="s">
        <v>107</v>
      </c>
    </row>
    <row r="150" spans="8:12" x14ac:dyDescent="0.25">
      <c r="H150" s="54" t="s">
        <v>168</v>
      </c>
      <c r="I150" s="51" t="s">
        <v>400</v>
      </c>
      <c r="J150" s="51" t="s">
        <v>401</v>
      </c>
      <c r="K150" s="51" t="s">
        <v>106</v>
      </c>
      <c r="L150" s="51" t="s">
        <v>107</v>
      </c>
    </row>
    <row r="151" spans="8:12" ht="25.5" x14ac:dyDescent="0.25">
      <c r="H151" s="54" t="s">
        <v>168</v>
      </c>
      <c r="I151" s="51" t="s">
        <v>402</v>
      </c>
      <c r="J151" s="51" t="s">
        <v>403</v>
      </c>
      <c r="K151" s="51" t="s">
        <v>106</v>
      </c>
      <c r="L151" s="51" t="s">
        <v>107</v>
      </c>
    </row>
    <row r="152" spans="8:12" ht="25.5" x14ac:dyDescent="0.25">
      <c r="H152" s="54" t="s">
        <v>168</v>
      </c>
      <c r="I152" s="51" t="s">
        <v>402</v>
      </c>
      <c r="J152" s="51" t="s">
        <v>404</v>
      </c>
      <c r="K152" s="51" t="s">
        <v>106</v>
      </c>
      <c r="L152" s="51" t="s">
        <v>107</v>
      </c>
    </row>
    <row r="153" spans="8:12" x14ac:dyDescent="0.25">
      <c r="H153" s="54" t="s">
        <v>168</v>
      </c>
      <c r="I153" s="51" t="s">
        <v>141</v>
      </c>
      <c r="J153" s="51" t="s">
        <v>405</v>
      </c>
      <c r="K153" s="51" t="s">
        <v>106</v>
      </c>
      <c r="L153" s="51" t="s">
        <v>107</v>
      </c>
    </row>
    <row r="154" spans="8:12" ht="25.5" x14ac:dyDescent="0.25">
      <c r="H154" s="54" t="s">
        <v>168</v>
      </c>
      <c r="I154" s="51" t="s">
        <v>406</v>
      </c>
      <c r="J154" s="51" t="s">
        <v>407</v>
      </c>
      <c r="K154" s="51" t="s">
        <v>106</v>
      </c>
      <c r="L154" s="51" t="s">
        <v>225</v>
      </c>
    </row>
    <row r="155" spans="8:12" x14ac:dyDescent="0.25">
      <c r="H155" s="54" t="s">
        <v>168</v>
      </c>
      <c r="I155" s="51" t="s">
        <v>408</v>
      </c>
      <c r="J155" s="51" t="s">
        <v>409</v>
      </c>
      <c r="K155" s="51" t="s">
        <v>106</v>
      </c>
      <c r="L155" s="51" t="s">
        <v>107</v>
      </c>
    </row>
    <row r="156" spans="8:12" x14ac:dyDescent="0.25">
      <c r="H156" s="54" t="s">
        <v>168</v>
      </c>
      <c r="I156" s="51" t="s">
        <v>410</v>
      </c>
      <c r="J156" s="51" t="s">
        <v>411</v>
      </c>
      <c r="K156" s="51" t="s">
        <v>106</v>
      </c>
      <c r="L156" s="51" t="s">
        <v>107</v>
      </c>
    </row>
    <row r="157" spans="8:12" x14ac:dyDescent="0.25">
      <c r="H157" s="54" t="s">
        <v>168</v>
      </c>
      <c r="I157" s="51" t="s">
        <v>412</v>
      </c>
      <c r="J157" s="51" t="s">
        <v>315</v>
      </c>
      <c r="K157" s="51" t="s">
        <v>106</v>
      </c>
      <c r="L157" s="51" t="s">
        <v>107</v>
      </c>
    </row>
    <row r="158" spans="8:12" x14ac:dyDescent="0.25">
      <c r="H158" s="54" t="s">
        <v>168</v>
      </c>
      <c r="I158" s="51" t="s">
        <v>413</v>
      </c>
      <c r="J158" s="51" t="s">
        <v>385</v>
      </c>
      <c r="K158" s="51" t="s">
        <v>106</v>
      </c>
      <c r="L158" s="51" t="s">
        <v>107</v>
      </c>
    </row>
    <row r="159" spans="8:12" x14ac:dyDescent="0.25">
      <c r="H159" s="54" t="s">
        <v>168</v>
      </c>
      <c r="I159" s="51" t="s">
        <v>414</v>
      </c>
      <c r="J159" s="51" t="s">
        <v>276</v>
      </c>
      <c r="K159" s="51" t="s">
        <v>106</v>
      </c>
      <c r="L159" s="51" t="s">
        <v>107</v>
      </c>
    </row>
    <row r="160" spans="8:12" ht="25.5" x14ac:dyDescent="0.25">
      <c r="H160" s="54" t="s">
        <v>168</v>
      </c>
      <c r="I160" s="51" t="s">
        <v>415</v>
      </c>
      <c r="J160" s="51" t="s">
        <v>416</v>
      </c>
      <c r="K160" s="51" t="s">
        <v>106</v>
      </c>
      <c r="L160" s="51" t="s">
        <v>225</v>
      </c>
    </row>
    <row r="161" spans="8:12" x14ac:dyDescent="0.25">
      <c r="H161" s="54" t="s">
        <v>168</v>
      </c>
      <c r="I161" s="51" t="s">
        <v>417</v>
      </c>
      <c r="J161" s="51" t="s">
        <v>418</v>
      </c>
      <c r="K161" s="51" t="s">
        <v>106</v>
      </c>
      <c r="L161" s="51" t="s">
        <v>107</v>
      </c>
    </row>
    <row r="162" spans="8:12" ht="25.5" x14ac:dyDescent="0.25">
      <c r="H162" s="54" t="s">
        <v>168</v>
      </c>
      <c r="I162" s="51" t="s">
        <v>419</v>
      </c>
      <c r="J162" s="51" t="s">
        <v>420</v>
      </c>
      <c r="K162" s="51" t="s">
        <v>106</v>
      </c>
      <c r="L162" s="51" t="s">
        <v>225</v>
      </c>
    </row>
    <row r="163" spans="8:12" ht="25.5" x14ac:dyDescent="0.25">
      <c r="H163" s="54" t="s">
        <v>168</v>
      </c>
      <c r="I163" s="51" t="s">
        <v>419</v>
      </c>
      <c r="J163" s="51" t="s">
        <v>231</v>
      </c>
      <c r="K163" s="51" t="s">
        <v>106</v>
      </c>
      <c r="L163" s="51" t="s">
        <v>225</v>
      </c>
    </row>
    <row r="164" spans="8:12" x14ac:dyDescent="0.25">
      <c r="H164" s="54" t="s">
        <v>168</v>
      </c>
      <c r="I164" s="51" t="s">
        <v>421</v>
      </c>
      <c r="J164" s="51" t="s">
        <v>422</v>
      </c>
      <c r="K164" s="51" t="s">
        <v>106</v>
      </c>
      <c r="L164" s="51" t="s">
        <v>107</v>
      </c>
    </row>
    <row r="165" spans="8:12" x14ac:dyDescent="0.25">
      <c r="H165" s="54" t="s">
        <v>168</v>
      </c>
      <c r="I165" s="51" t="s">
        <v>423</v>
      </c>
      <c r="J165" s="51" t="s">
        <v>424</v>
      </c>
      <c r="K165" s="51" t="s">
        <v>106</v>
      </c>
      <c r="L165" s="51" t="s">
        <v>107</v>
      </c>
    </row>
    <row r="166" spans="8:12" x14ac:dyDescent="0.25">
      <c r="H166" s="54" t="s">
        <v>168</v>
      </c>
      <c r="I166" s="51" t="s">
        <v>425</v>
      </c>
      <c r="J166" s="51" t="s">
        <v>239</v>
      </c>
      <c r="K166" s="51" t="s">
        <v>106</v>
      </c>
      <c r="L166" s="51" t="s">
        <v>107</v>
      </c>
    </row>
    <row r="167" spans="8:12" x14ac:dyDescent="0.25">
      <c r="H167" s="54" t="s">
        <v>168</v>
      </c>
      <c r="I167" s="51" t="s">
        <v>426</v>
      </c>
      <c r="J167" s="51" t="s">
        <v>342</v>
      </c>
      <c r="K167" s="51" t="s">
        <v>106</v>
      </c>
      <c r="L167" s="51" t="s">
        <v>107</v>
      </c>
    </row>
    <row r="168" spans="8:12" x14ac:dyDescent="0.25">
      <c r="H168" s="54" t="s">
        <v>168</v>
      </c>
      <c r="I168" s="51" t="s">
        <v>427</v>
      </c>
      <c r="J168" s="51" t="s">
        <v>428</v>
      </c>
      <c r="K168" s="51" t="s">
        <v>106</v>
      </c>
      <c r="L168" s="51" t="s">
        <v>107</v>
      </c>
    </row>
    <row r="169" spans="8:12" x14ac:dyDescent="0.25">
      <c r="H169" s="54" t="s">
        <v>168</v>
      </c>
      <c r="I169" s="51" t="s">
        <v>429</v>
      </c>
      <c r="J169" s="51" t="s">
        <v>430</v>
      </c>
      <c r="K169" s="51" t="s">
        <v>106</v>
      </c>
      <c r="L169" s="51" t="s">
        <v>107</v>
      </c>
    </row>
    <row r="170" spans="8:12" x14ac:dyDescent="0.25">
      <c r="H170" s="54" t="s">
        <v>168</v>
      </c>
      <c r="I170" s="51" t="s">
        <v>431</v>
      </c>
      <c r="J170" s="51" t="s">
        <v>432</v>
      </c>
      <c r="K170" s="51" t="s">
        <v>106</v>
      </c>
      <c r="L170" s="51" t="s">
        <v>107</v>
      </c>
    </row>
    <row r="171" spans="8:12" x14ac:dyDescent="0.25">
      <c r="H171" s="54" t="s">
        <v>168</v>
      </c>
      <c r="I171" s="51" t="s">
        <v>433</v>
      </c>
      <c r="J171" s="51" t="s">
        <v>210</v>
      </c>
      <c r="K171" s="51" t="s">
        <v>106</v>
      </c>
      <c r="L171" s="51" t="s">
        <v>107</v>
      </c>
    </row>
    <row r="172" spans="8:12" ht="25.5" x14ac:dyDescent="0.25">
      <c r="H172" s="54" t="s">
        <v>168</v>
      </c>
      <c r="I172" s="51" t="s">
        <v>434</v>
      </c>
      <c r="J172" s="51" t="s">
        <v>435</v>
      </c>
      <c r="K172" s="51" t="s">
        <v>106</v>
      </c>
      <c r="L172" s="51" t="s">
        <v>107</v>
      </c>
    </row>
    <row r="173" spans="8:12" x14ac:dyDescent="0.25">
      <c r="H173" s="54" t="s">
        <v>168</v>
      </c>
      <c r="I173" s="51" t="s">
        <v>436</v>
      </c>
      <c r="J173" s="51" t="s">
        <v>437</v>
      </c>
      <c r="K173" s="51" t="s">
        <v>106</v>
      </c>
      <c r="L173" s="51" t="s">
        <v>107</v>
      </c>
    </row>
    <row r="174" spans="8:12" ht="25.5" x14ac:dyDescent="0.25">
      <c r="H174" s="54" t="s">
        <v>168</v>
      </c>
      <c r="I174" s="51" t="s">
        <v>438</v>
      </c>
      <c r="J174" s="51" t="s">
        <v>439</v>
      </c>
      <c r="K174" s="51" t="s">
        <v>106</v>
      </c>
      <c r="L174" s="51" t="s">
        <v>225</v>
      </c>
    </row>
    <row r="175" spans="8:12" ht="25.5" x14ac:dyDescent="0.25">
      <c r="H175" s="54" t="s">
        <v>168</v>
      </c>
      <c r="I175" s="51" t="s">
        <v>440</v>
      </c>
      <c r="J175" s="51" t="s">
        <v>441</v>
      </c>
      <c r="K175" s="51" t="s">
        <v>106</v>
      </c>
      <c r="L175" s="51" t="s">
        <v>225</v>
      </c>
    </row>
    <row r="176" spans="8:12" x14ac:dyDescent="0.25">
      <c r="H176" s="54" t="s">
        <v>168</v>
      </c>
      <c r="I176" s="51" t="s">
        <v>442</v>
      </c>
      <c r="J176" s="51" t="s">
        <v>258</v>
      </c>
      <c r="K176" s="51" t="s">
        <v>106</v>
      </c>
      <c r="L176" s="51" t="s">
        <v>107</v>
      </c>
    </row>
    <row r="177" spans="8:12" x14ac:dyDescent="0.25">
      <c r="H177" s="54" t="s">
        <v>168</v>
      </c>
      <c r="I177" s="51" t="s">
        <v>442</v>
      </c>
      <c r="J177" s="51" t="s">
        <v>443</v>
      </c>
      <c r="K177" s="51" t="s">
        <v>106</v>
      </c>
      <c r="L177" s="51" t="s">
        <v>107</v>
      </c>
    </row>
    <row r="178" spans="8:12" x14ac:dyDescent="0.25">
      <c r="H178" s="54" t="s">
        <v>168</v>
      </c>
      <c r="I178" s="51" t="s">
        <v>444</v>
      </c>
      <c r="J178" s="51" t="s">
        <v>445</v>
      </c>
      <c r="K178" s="51" t="s">
        <v>106</v>
      </c>
      <c r="L178" s="51" t="s">
        <v>107</v>
      </c>
    </row>
    <row r="179" spans="8:12" x14ac:dyDescent="0.25">
      <c r="H179" s="54" t="s">
        <v>168</v>
      </c>
      <c r="I179" s="51" t="s">
        <v>446</v>
      </c>
      <c r="J179" s="51" t="s">
        <v>447</v>
      </c>
      <c r="K179" s="51" t="s">
        <v>106</v>
      </c>
      <c r="L179" s="51" t="s">
        <v>107</v>
      </c>
    </row>
    <row r="180" spans="8:12" x14ac:dyDescent="0.25">
      <c r="H180" s="90" t="s">
        <v>169</v>
      </c>
      <c r="I180" s="51" t="s">
        <v>448</v>
      </c>
      <c r="J180" s="51" t="s">
        <v>449</v>
      </c>
      <c r="K180" s="51" t="s">
        <v>106</v>
      </c>
      <c r="L180" s="51" t="s">
        <v>107</v>
      </c>
    </row>
    <row r="181" spans="8:12" x14ac:dyDescent="0.25">
      <c r="H181" s="90" t="s">
        <v>169</v>
      </c>
      <c r="I181" s="51" t="s">
        <v>450</v>
      </c>
      <c r="J181" s="51" t="s">
        <v>451</v>
      </c>
      <c r="K181" s="51" t="s">
        <v>106</v>
      </c>
      <c r="L181" s="51" t="s">
        <v>107</v>
      </c>
    </row>
    <row r="182" spans="8:12" x14ac:dyDescent="0.25">
      <c r="H182" s="90" t="s">
        <v>169</v>
      </c>
      <c r="I182" s="51" t="s">
        <v>452</v>
      </c>
      <c r="J182" s="51" t="s">
        <v>453</v>
      </c>
      <c r="K182" s="51" t="s">
        <v>106</v>
      </c>
      <c r="L182" s="51" t="s">
        <v>107</v>
      </c>
    </row>
    <row r="183" spans="8:12" ht="25.5" x14ac:dyDescent="0.25">
      <c r="H183" s="90" t="s">
        <v>169</v>
      </c>
      <c r="I183" s="51" t="s">
        <v>454</v>
      </c>
      <c r="J183" s="51" t="s">
        <v>455</v>
      </c>
      <c r="K183" s="51" t="s">
        <v>106</v>
      </c>
      <c r="L183" s="51" t="s">
        <v>107</v>
      </c>
    </row>
    <row r="184" spans="8:12" x14ac:dyDescent="0.25">
      <c r="H184" s="90" t="s">
        <v>169</v>
      </c>
      <c r="I184" s="51" t="s">
        <v>456</v>
      </c>
      <c r="J184" s="51" t="s">
        <v>437</v>
      </c>
      <c r="K184" s="51" t="s">
        <v>106</v>
      </c>
      <c r="L184" s="51" t="s">
        <v>107</v>
      </c>
    </row>
    <row r="185" spans="8:12" ht="25.5" x14ac:dyDescent="0.25">
      <c r="H185" s="90" t="s">
        <v>169</v>
      </c>
      <c r="I185" s="51" t="s">
        <v>457</v>
      </c>
      <c r="J185" s="51" t="s">
        <v>458</v>
      </c>
      <c r="K185" s="51" t="s">
        <v>106</v>
      </c>
      <c r="L185" s="51" t="s">
        <v>225</v>
      </c>
    </row>
    <row r="186" spans="8:12" x14ac:dyDescent="0.25">
      <c r="H186" s="90" t="s">
        <v>169</v>
      </c>
      <c r="I186" s="51" t="s">
        <v>459</v>
      </c>
      <c r="J186" s="51" t="s">
        <v>460</v>
      </c>
      <c r="K186" s="51" t="s">
        <v>106</v>
      </c>
      <c r="L186" s="51" t="s">
        <v>107</v>
      </c>
    </row>
    <row r="187" spans="8:12" x14ac:dyDescent="0.25">
      <c r="H187" s="90" t="s">
        <v>169</v>
      </c>
      <c r="I187" s="51" t="s">
        <v>461</v>
      </c>
      <c r="J187" s="51" t="s">
        <v>458</v>
      </c>
      <c r="K187" s="51" t="s">
        <v>106</v>
      </c>
      <c r="L187" s="51" t="s">
        <v>107</v>
      </c>
    </row>
    <row r="188" spans="8:12" x14ac:dyDescent="0.25">
      <c r="H188" s="90" t="s">
        <v>169</v>
      </c>
      <c r="I188" s="51" t="s">
        <v>335</v>
      </c>
      <c r="J188" s="51" t="s">
        <v>458</v>
      </c>
      <c r="K188" s="51" t="s">
        <v>106</v>
      </c>
      <c r="L188" s="51" t="s">
        <v>107</v>
      </c>
    </row>
    <row r="189" spans="8:12" x14ac:dyDescent="0.25">
      <c r="H189" s="90" t="s">
        <v>169</v>
      </c>
      <c r="I189" s="51" t="s">
        <v>462</v>
      </c>
      <c r="J189" s="51" t="s">
        <v>458</v>
      </c>
      <c r="K189" s="51" t="s">
        <v>106</v>
      </c>
      <c r="L189" s="51" t="s">
        <v>107</v>
      </c>
    </row>
    <row r="190" spans="8:12" ht="25.5" x14ac:dyDescent="0.25">
      <c r="H190" s="90" t="s">
        <v>169</v>
      </c>
      <c r="I190" s="51" t="s">
        <v>463</v>
      </c>
      <c r="J190" s="51" t="s">
        <v>287</v>
      </c>
      <c r="K190" s="51" t="s">
        <v>106</v>
      </c>
      <c r="L190" s="51" t="s">
        <v>107</v>
      </c>
    </row>
    <row r="191" spans="8:12" ht="25.5" x14ac:dyDescent="0.25">
      <c r="H191" s="90" t="s">
        <v>169</v>
      </c>
      <c r="I191" s="51" t="s">
        <v>464</v>
      </c>
      <c r="J191" s="51" t="s">
        <v>465</v>
      </c>
      <c r="K191" s="51" t="s">
        <v>106</v>
      </c>
      <c r="L191" s="51" t="s">
        <v>107</v>
      </c>
    </row>
    <row r="192" spans="8:12" x14ac:dyDescent="0.25">
      <c r="H192" s="90" t="s">
        <v>169</v>
      </c>
      <c r="I192" s="51" t="s">
        <v>421</v>
      </c>
      <c r="J192" s="51" t="s">
        <v>466</v>
      </c>
      <c r="K192" s="51" t="s">
        <v>237</v>
      </c>
      <c r="L192" s="51" t="s">
        <v>467</v>
      </c>
    </row>
    <row r="193" spans="8:12" ht="25.5" x14ac:dyDescent="0.25">
      <c r="H193" s="90" t="s">
        <v>169</v>
      </c>
      <c r="I193" s="51" t="s">
        <v>468</v>
      </c>
      <c r="J193" s="51" t="s">
        <v>245</v>
      </c>
      <c r="K193" s="51" t="s">
        <v>106</v>
      </c>
      <c r="L193" s="51" t="s">
        <v>225</v>
      </c>
    </row>
    <row r="194" spans="8:12" x14ac:dyDescent="0.25">
      <c r="H194" s="90" t="s">
        <v>169</v>
      </c>
      <c r="I194" s="51" t="s">
        <v>469</v>
      </c>
      <c r="J194" s="51" t="s">
        <v>470</v>
      </c>
      <c r="K194" s="51" t="s">
        <v>251</v>
      </c>
      <c r="L194" s="51" t="s">
        <v>107</v>
      </c>
    </row>
    <row r="195" spans="8:12" ht="25.5" x14ac:dyDescent="0.25">
      <c r="H195" s="91" t="s">
        <v>170</v>
      </c>
      <c r="I195" s="51" t="s">
        <v>471</v>
      </c>
      <c r="J195" s="51" t="s">
        <v>472</v>
      </c>
      <c r="K195" s="51" t="s">
        <v>473</v>
      </c>
      <c r="L195" s="51" t="s">
        <v>107</v>
      </c>
    </row>
    <row r="196" spans="8:12" x14ac:dyDescent="0.25">
      <c r="H196" s="91" t="s">
        <v>170</v>
      </c>
      <c r="I196" s="51" t="s">
        <v>115</v>
      </c>
      <c r="J196" s="51" t="s">
        <v>116</v>
      </c>
      <c r="K196" s="51" t="s">
        <v>106</v>
      </c>
      <c r="L196" s="51" t="s">
        <v>107</v>
      </c>
    </row>
    <row r="197" spans="8:12" x14ac:dyDescent="0.25">
      <c r="H197" s="91" t="s">
        <v>170</v>
      </c>
      <c r="I197" s="51" t="s">
        <v>115</v>
      </c>
      <c r="J197" s="51" t="s">
        <v>474</v>
      </c>
      <c r="K197" s="51" t="s">
        <v>475</v>
      </c>
      <c r="L197" s="51" t="s">
        <v>107</v>
      </c>
    </row>
    <row r="198" spans="8:12" ht="25.5" x14ac:dyDescent="0.25">
      <c r="H198" s="91" t="s">
        <v>170</v>
      </c>
      <c r="I198" s="51" t="s">
        <v>476</v>
      </c>
      <c r="J198" s="51" t="s">
        <v>287</v>
      </c>
      <c r="K198" s="51" t="s">
        <v>181</v>
      </c>
      <c r="L198" s="51" t="s">
        <v>225</v>
      </c>
    </row>
    <row r="199" spans="8:12" x14ac:dyDescent="0.25">
      <c r="H199" s="91" t="s">
        <v>170</v>
      </c>
      <c r="I199" s="51" t="s">
        <v>452</v>
      </c>
      <c r="J199" s="51" t="s">
        <v>477</v>
      </c>
      <c r="K199" s="51" t="s">
        <v>181</v>
      </c>
      <c r="L199" s="51" t="s">
        <v>107</v>
      </c>
    </row>
    <row r="200" spans="8:12" x14ac:dyDescent="0.25">
      <c r="H200" s="91" t="s">
        <v>170</v>
      </c>
      <c r="I200" s="51" t="s">
        <v>478</v>
      </c>
      <c r="J200" s="51" t="s">
        <v>210</v>
      </c>
      <c r="K200" s="51" t="s">
        <v>479</v>
      </c>
      <c r="L200" s="51" t="s">
        <v>107</v>
      </c>
    </row>
    <row r="201" spans="8:12" x14ac:dyDescent="0.25">
      <c r="H201" s="91" t="s">
        <v>170</v>
      </c>
      <c r="I201" s="51" t="s">
        <v>480</v>
      </c>
      <c r="J201" s="51" t="s">
        <v>481</v>
      </c>
      <c r="K201" s="51" t="s">
        <v>181</v>
      </c>
      <c r="L201" s="51" t="s">
        <v>107</v>
      </c>
    </row>
    <row r="202" spans="8:12" x14ac:dyDescent="0.25">
      <c r="H202" s="91" t="s">
        <v>170</v>
      </c>
      <c r="I202" s="51" t="s">
        <v>482</v>
      </c>
      <c r="J202" s="51" t="s">
        <v>483</v>
      </c>
      <c r="K202" s="51" t="s">
        <v>484</v>
      </c>
      <c r="L202" s="51" t="s">
        <v>107</v>
      </c>
    </row>
    <row r="203" spans="8:12" x14ac:dyDescent="0.25">
      <c r="H203" s="91" t="s">
        <v>170</v>
      </c>
      <c r="I203" s="51" t="s">
        <v>485</v>
      </c>
      <c r="J203" s="51" t="s">
        <v>486</v>
      </c>
      <c r="K203" s="51" t="s">
        <v>487</v>
      </c>
      <c r="L203" s="51" t="s">
        <v>107</v>
      </c>
    </row>
    <row r="204" spans="8:12" x14ac:dyDescent="0.25">
      <c r="H204" s="91" t="s">
        <v>170</v>
      </c>
      <c r="I204" s="51" t="s">
        <v>488</v>
      </c>
      <c r="J204" s="51" t="s">
        <v>334</v>
      </c>
      <c r="K204" s="51" t="s">
        <v>479</v>
      </c>
      <c r="L204" s="51" t="s">
        <v>107</v>
      </c>
    </row>
    <row r="205" spans="8:12" x14ac:dyDescent="0.25">
      <c r="H205" s="91" t="s">
        <v>170</v>
      </c>
      <c r="I205" s="51" t="s">
        <v>489</v>
      </c>
      <c r="J205" s="51" t="s">
        <v>214</v>
      </c>
      <c r="K205" s="51" t="s">
        <v>490</v>
      </c>
      <c r="L205" s="51" t="s">
        <v>467</v>
      </c>
    </row>
    <row r="206" spans="8:12" x14ac:dyDescent="0.25">
      <c r="H206" s="91" t="s">
        <v>170</v>
      </c>
      <c r="I206" s="51" t="s">
        <v>491</v>
      </c>
      <c r="J206" s="51" t="s">
        <v>247</v>
      </c>
      <c r="K206" s="51" t="s">
        <v>490</v>
      </c>
      <c r="L206" s="51" t="s">
        <v>107</v>
      </c>
    </row>
    <row r="207" spans="8:12" ht="25.5" x14ac:dyDescent="0.25">
      <c r="H207" s="91" t="s">
        <v>170</v>
      </c>
      <c r="I207" s="51" t="s">
        <v>491</v>
      </c>
      <c r="J207" s="51" t="s">
        <v>492</v>
      </c>
      <c r="K207" s="51" t="s">
        <v>475</v>
      </c>
      <c r="L207" s="51" t="s">
        <v>225</v>
      </c>
    </row>
    <row r="208" spans="8:12" x14ac:dyDescent="0.25">
      <c r="H208" s="91" t="s">
        <v>170</v>
      </c>
      <c r="I208" s="51" t="s">
        <v>493</v>
      </c>
      <c r="J208" s="51" t="s">
        <v>494</v>
      </c>
      <c r="K208" s="51" t="s">
        <v>181</v>
      </c>
      <c r="L208" s="51" t="s">
        <v>467</v>
      </c>
    </row>
    <row r="209" spans="8:12" ht="25.5" x14ac:dyDescent="0.25">
      <c r="H209" s="91" t="s">
        <v>170</v>
      </c>
      <c r="I209" s="51" t="s">
        <v>495</v>
      </c>
      <c r="J209" s="51" t="s">
        <v>496</v>
      </c>
      <c r="K209" s="51" t="s">
        <v>475</v>
      </c>
      <c r="L209" s="51" t="s">
        <v>225</v>
      </c>
    </row>
    <row r="210" spans="8:12" x14ac:dyDescent="0.25">
      <c r="H210" s="92" t="s">
        <v>171</v>
      </c>
      <c r="I210" s="51" t="s">
        <v>497</v>
      </c>
      <c r="J210" s="51" t="s">
        <v>498</v>
      </c>
      <c r="K210" s="51" t="s">
        <v>490</v>
      </c>
      <c r="L210" s="51" t="s">
        <v>467</v>
      </c>
    </row>
    <row r="211" spans="8:12" ht="25.5" x14ac:dyDescent="0.25">
      <c r="H211" s="92" t="s">
        <v>171</v>
      </c>
      <c r="I211" s="51" t="s">
        <v>259</v>
      </c>
      <c r="J211" s="51" t="s">
        <v>291</v>
      </c>
      <c r="K211" s="51" t="s">
        <v>106</v>
      </c>
      <c r="L211" s="51" t="s">
        <v>107</v>
      </c>
    </row>
    <row r="212" spans="8:12" x14ac:dyDescent="0.25">
      <c r="H212" s="92" t="s">
        <v>171</v>
      </c>
      <c r="I212" s="51" t="s">
        <v>457</v>
      </c>
      <c r="J212" s="51" t="s">
        <v>499</v>
      </c>
      <c r="K212" s="51" t="s">
        <v>106</v>
      </c>
      <c r="L212" s="51" t="s">
        <v>107</v>
      </c>
    </row>
    <row r="213" spans="8:12" x14ac:dyDescent="0.25">
      <c r="H213" s="92" t="s">
        <v>171</v>
      </c>
      <c r="I213" s="51" t="s">
        <v>500</v>
      </c>
      <c r="J213" s="51" t="s">
        <v>501</v>
      </c>
      <c r="K213" s="51" t="s">
        <v>106</v>
      </c>
      <c r="L213" s="51" t="s">
        <v>467</v>
      </c>
    </row>
    <row r="214" spans="8:12" x14ac:dyDescent="0.25">
      <c r="H214" s="92" t="s">
        <v>171</v>
      </c>
      <c r="I214" s="51" t="s">
        <v>502</v>
      </c>
      <c r="J214" s="51" t="s">
        <v>503</v>
      </c>
      <c r="K214" s="51" t="s">
        <v>181</v>
      </c>
      <c r="L214" s="51" t="s">
        <v>467</v>
      </c>
    </row>
    <row r="215" spans="8:12" x14ac:dyDescent="0.25">
      <c r="H215" s="92" t="s">
        <v>171</v>
      </c>
      <c r="I215" s="51" t="s">
        <v>408</v>
      </c>
      <c r="J215" s="51" t="s">
        <v>504</v>
      </c>
      <c r="K215" s="51" t="s">
        <v>106</v>
      </c>
      <c r="L215" s="51" t="s">
        <v>467</v>
      </c>
    </row>
    <row r="216" spans="8:12" x14ac:dyDescent="0.25">
      <c r="H216" s="92" t="s">
        <v>171</v>
      </c>
      <c r="I216" s="51" t="s">
        <v>505</v>
      </c>
      <c r="J216" s="51" t="s">
        <v>506</v>
      </c>
      <c r="K216" s="51" t="s">
        <v>251</v>
      </c>
      <c r="L216" s="51" t="s">
        <v>467</v>
      </c>
    </row>
    <row r="217" spans="8:12" x14ac:dyDescent="0.25">
      <c r="H217" s="92" t="s">
        <v>171</v>
      </c>
      <c r="I217" s="51" t="s">
        <v>493</v>
      </c>
      <c r="J217" s="51" t="s">
        <v>507</v>
      </c>
      <c r="K217" s="51" t="s">
        <v>237</v>
      </c>
      <c r="L217" s="51" t="s">
        <v>467</v>
      </c>
    </row>
    <row r="218" spans="8:12" x14ac:dyDescent="0.25">
      <c r="H218" s="93" t="s">
        <v>172</v>
      </c>
      <c r="I218" s="51" t="s">
        <v>508</v>
      </c>
      <c r="J218" s="51" t="s">
        <v>509</v>
      </c>
      <c r="K218" s="51" t="s">
        <v>510</v>
      </c>
      <c r="L218" s="51" t="s">
        <v>107</v>
      </c>
    </row>
    <row r="219" spans="8:12" x14ac:dyDescent="0.25">
      <c r="H219" s="93" t="s">
        <v>172</v>
      </c>
      <c r="I219" s="51" t="s">
        <v>209</v>
      </c>
      <c r="J219" s="51" t="s">
        <v>511</v>
      </c>
      <c r="K219" s="51" t="s">
        <v>106</v>
      </c>
      <c r="L219" s="51" t="s">
        <v>107</v>
      </c>
    </row>
    <row r="220" spans="8:12" x14ac:dyDescent="0.25">
      <c r="H220" s="93" t="s">
        <v>172</v>
      </c>
      <c r="I220" s="51" t="s">
        <v>512</v>
      </c>
      <c r="J220" s="51" t="s">
        <v>513</v>
      </c>
      <c r="K220" s="51" t="s">
        <v>106</v>
      </c>
      <c r="L220" s="51" t="s">
        <v>107</v>
      </c>
    </row>
    <row r="221" spans="8:12" x14ac:dyDescent="0.25">
      <c r="H221" s="93" t="s">
        <v>172</v>
      </c>
      <c r="I221" s="51" t="s">
        <v>514</v>
      </c>
      <c r="J221" s="51" t="s">
        <v>515</v>
      </c>
      <c r="K221" s="51" t="s">
        <v>106</v>
      </c>
      <c r="L221" s="51" t="s">
        <v>107</v>
      </c>
    </row>
    <row r="222" spans="8:12" ht="25.5" x14ac:dyDescent="0.25">
      <c r="H222" s="93" t="s">
        <v>172</v>
      </c>
      <c r="I222" s="51" t="s">
        <v>218</v>
      </c>
      <c r="J222" s="51" t="s">
        <v>516</v>
      </c>
      <c r="K222" s="51" t="s">
        <v>106</v>
      </c>
      <c r="L222" s="51" t="s">
        <v>107</v>
      </c>
    </row>
    <row r="223" spans="8:12" x14ac:dyDescent="0.25">
      <c r="H223" s="93" t="s">
        <v>172</v>
      </c>
      <c r="I223" s="51" t="s">
        <v>517</v>
      </c>
      <c r="J223" s="51" t="s">
        <v>518</v>
      </c>
      <c r="K223" s="51" t="s">
        <v>487</v>
      </c>
      <c r="L223" s="51" t="s">
        <v>107</v>
      </c>
    </row>
    <row r="224" spans="8:12" ht="25.5" x14ac:dyDescent="0.25">
      <c r="H224" s="93" t="s">
        <v>172</v>
      </c>
      <c r="I224" s="51" t="s">
        <v>519</v>
      </c>
      <c r="J224" s="51" t="s">
        <v>380</v>
      </c>
      <c r="K224" s="51" t="s">
        <v>106</v>
      </c>
      <c r="L224" s="51" t="s">
        <v>107</v>
      </c>
    </row>
    <row r="225" spans="8:12" x14ac:dyDescent="0.25">
      <c r="H225" s="93" t="s">
        <v>172</v>
      </c>
      <c r="I225" s="51" t="s">
        <v>520</v>
      </c>
      <c r="J225" s="51" t="s">
        <v>521</v>
      </c>
      <c r="K225" s="51" t="s">
        <v>251</v>
      </c>
      <c r="L225" s="51" t="s">
        <v>107</v>
      </c>
    </row>
    <row r="226" spans="8:12" x14ac:dyDescent="0.25">
      <c r="H226" s="93" t="s">
        <v>172</v>
      </c>
      <c r="I226" s="51" t="s">
        <v>522</v>
      </c>
      <c r="J226" s="51" t="s">
        <v>523</v>
      </c>
      <c r="K226" s="51" t="s">
        <v>106</v>
      </c>
      <c r="L226" s="51" t="s">
        <v>107</v>
      </c>
    </row>
    <row r="227" spans="8:12" x14ac:dyDescent="0.25">
      <c r="H227" s="93" t="s">
        <v>172</v>
      </c>
      <c r="I227" s="51" t="s">
        <v>524</v>
      </c>
      <c r="J227" s="51" t="s">
        <v>525</v>
      </c>
      <c r="K227" s="51" t="s">
        <v>106</v>
      </c>
      <c r="L227" s="51" t="s">
        <v>107</v>
      </c>
    </row>
    <row r="228" spans="8:12" ht="25.5" x14ac:dyDescent="0.25">
      <c r="H228" s="93" t="s">
        <v>172</v>
      </c>
      <c r="I228" s="51" t="s">
        <v>526</v>
      </c>
      <c r="J228" s="51" t="s">
        <v>527</v>
      </c>
      <c r="K228" s="51" t="s">
        <v>106</v>
      </c>
      <c r="L228" s="51" t="s">
        <v>107</v>
      </c>
    </row>
    <row r="229" spans="8:12" x14ac:dyDescent="0.25">
      <c r="H229" s="93" t="s">
        <v>172</v>
      </c>
      <c r="I229" s="51" t="s">
        <v>528</v>
      </c>
      <c r="J229" s="51" t="s">
        <v>529</v>
      </c>
      <c r="K229" s="51" t="s">
        <v>106</v>
      </c>
      <c r="L229" s="51" t="s">
        <v>107</v>
      </c>
    </row>
    <row r="230" spans="8:12" x14ac:dyDescent="0.25">
      <c r="H230" s="93" t="s">
        <v>172</v>
      </c>
      <c r="I230" s="51" t="s">
        <v>530</v>
      </c>
      <c r="J230" s="51" t="s">
        <v>342</v>
      </c>
      <c r="K230" s="51" t="s">
        <v>181</v>
      </c>
      <c r="L230" s="51" t="s">
        <v>107</v>
      </c>
    </row>
    <row r="231" spans="8:12" x14ac:dyDescent="0.25">
      <c r="H231" s="93" t="s">
        <v>172</v>
      </c>
      <c r="I231" s="51" t="s">
        <v>531</v>
      </c>
      <c r="J231" s="51" t="s">
        <v>523</v>
      </c>
      <c r="K231" s="51" t="s">
        <v>106</v>
      </c>
      <c r="L231" s="51" t="s">
        <v>107</v>
      </c>
    </row>
    <row r="232" spans="8:12" x14ac:dyDescent="0.25">
      <c r="H232" s="93" t="s">
        <v>172</v>
      </c>
      <c r="I232" s="51" t="s">
        <v>532</v>
      </c>
      <c r="J232" s="51" t="s">
        <v>533</v>
      </c>
      <c r="K232" s="51" t="s">
        <v>106</v>
      </c>
      <c r="L232" s="51" t="s">
        <v>107</v>
      </c>
    </row>
    <row r="233" spans="8:12" x14ac:dyDescent="0.25">
      <c r="H233" s="93" t="s">
        <v>172</v>
      </c>
      <c r="I233" s="51" t="s">
        <v>534</v>
      </c>
      <c r="J233" s="51" t="s">
        <v>535</v>
      </c>
      <c r="K233" s="51" t="s">
        <v>484</v>
      </c>
      <c r="L233" s="51" t="s">
        <v>107</v>
      </c>
    </row>
    <row r="234" spans="8:12" x14ac:dyDescent="0.25">
      <c r="H234" s="93" t="s">
        <v>172</v>
      </c>
      <c r="I234" s="51" t="s">
        <v>536</v>
      </c>
      <c r="J234" s="51" t="s">
        <v>537</v>
      </c>
      <c r="K234" s="51" t="s">
        <v>106</v>
      </c>
      <c r="L234" s="51" t="s">
        <v>107</v>
      </c>
    </row>
    <row r="235" spans="8:12" x14ac:dyDescent="0.25">
      <c r="H235" s="93" t="s">
        <v>172</v>
      </c>
      <c r="I235" s="51" t="s">
        <v>461</v>
      </c>
      <c r="J235" s="51" t="s">
        <v>538</v>
      </c>
      <c r="K235" s="51" t="s">
        <v>306</v>
      </c>
      <c r="L235" s="51" t="s">
        <v>107</v>
      </c>
    </row>
    <row r="236" spans="8:12" x14ac:dyDescent="0.25">
      <c r="H236" s="93" t="s">
        <v>172</v>
      </c>
      <c r="I236" s="51" t="s">
        <v>462</v>
      </c>
      <c r="J236" s="51" t="s">
        <v>539</v>
      </c>
      <c r="K236" s="51" t="s">
        <v>510</v>
      </c>
      <c r="L236" s="51" t="s">
        <v>107</v>
      </c>
    </row>
    <row r="237" spans="8:12" x14ac:dyDescent="0.25">
      <c r="H237" s="93" t="s">
        <v>172</v>
      </c>
      <c r="I237" s="51" t="s">
        <v>540</v>
      </c>
      <c r="J237" s="51" t="s">
        <v>541</v>
      </c>
      <c r="K237" s="51" t="s">
        <v>487</v>
      </c>
      <c r="L237" s="51" t="s">
        <v>107</v>
      </c>
    </row>
    <row r="238" spans="8:12" ht="25.5" x14ac:dyDescent="0.25">
      <c r="H238" s="93" t="s">
        <v>172</v>
      </c>
      <c r="I238" s="51" t="s">
        <v>542</v>
      </c>
      <c r="J238" s="51" t="s">
        <v>543</v>
      </c>
      <c r="K238" s="51" t="s">
        <v>475</v>
      </c>
      <c r="L238" s="51" t="s">
        <v>220</v>
      </c>
    </row>
    <row r="239" spans="8:12" x14ac:dyDescent="0.25">
      <c r="H239" s="93" t="s">
        <v>172</v>
      </c>
      <c r="I239" s="51" t="s">
        <v>544</v>
      </c>
      <c r="J239" s="51" t="s">
        <v>545</v>
      </c>
      <c r="K239" s="51" t="s">
        <v>546</v>
      </c>
      <c r="L239" s="51" t="s">
        <v>107</v>
      </c>
    </row>
    <row r="240" spans="8:12" x14ac:dyDescent="0.25">
      <c r="H240" s="93" t="s">
        <v>172</v>
      </c>
      <c r="I240" s="51" t="s">
        <v>547</v>
      </c>
      <c r="J240" s="51" t="s">
        <v>537</v>
      </c>
      <c r="K240" s="51" t="s">
        <v>106</v>
      </c>
      <c r="L240" s="51" t="s">
        <v>107</v>
      </c>
    </row>
    <row r="241" spans="8:12" x14ac:dyDescent="0.25">
      <c r="H241" s="93" t="s">
        <v>172</v>
      </c>
      <c r="I241" s="51" t="s">
        <v>548</v>
      </c>
      <c r="J241" s="51" t="s">
        <v>549</v>
      </c>
      <c r="K241" s="51" t="s">
        <v>106</v>
      </c>
      <c r="L241" s="51" t="s">
        <v>107</v>
      </c>
    </row>
    <row r="242" spans="8:12" x14ac:dyDescent="0.25">
      <c r="H242" s="93" t="s">
        <v>172</v>
      </c>
      <c r="I242" s="51" t="s">
        <v>550</v>
      </c>
      <c r="J242" s="51" t="s">
        <v>551</v>
      </c>
      <c r="K242" s="51" t="s">
        <v>484</v>
      </c>
      <c r="L242" s="51" t="s">
        <v>107</v>
      </c>
    </row>
    <row r="243" spans="8:12" x14ac:dyDescent="0.25">
      <c r="H243" s="93" t="s">
        <v>172</v>
      </c>
      <c r="I243" s="51" t="s">
        <v>550</v>
      </c>
      <c r="J243" s="51" t="s">
        <v>437</v>
      </c>
      <c r="K243" s="51" t="s">
        <v>251</v>
      </c>
      <c r="L243" s="51" t="s">
        <v>107</v>
      </c>
    </row>
    <row r="244" spans="8:12" x14ac:dyDescent="0.25">
      <c r="H244" s="93" t="s">
        <v>172</v>
      </c>
      <c r="I244" s="51" t="s">
        <v>431</v>
      </c>
      <c r="J244" s="51" t="s">
        <v>552</v>
      </c>
      <c r="K244" s="51" t="s">
        <v>106</v>
      </c>
      <c r="L244" s="51" t="s">
        <v>107</v>
      </c>
    </row>
    <row r="245" spans="8:12" x14ac:dyDescent="0.25">
      <c r="H245" s="93" t="s">
        <v>172</v>
      </c>
      <c r="I245" s="51" t="s">
        <v>553</v>
      </c>
      <c r="J245" s="51" t="s">
        <v>554</v>
      </c>
      <c r="K245" s="51" t="s">
        <v>106</v>
      </c>
      <c r="L245" s="51" t="s">
        <v>107</v>
      </c>
    </row>
    <row r="246" spans="8:12" ht="25.5" x14ac:dyDescent="0.25">
      <c r="H246" s="93" t="s">
        <v>172</v>
      </c>
      <c r="I246" s="51" t="s">
        <v>555</v>
      </c>
      <c r="J246" s="51" t="s">
        <v>556</v>
      </c>
      <c r="K246" s="51" t="s">
        <v>106</v>
      </c>
      <c r="L246" s="51" t="s">
        <v>107</v>
      </c>
    </row>
    <row r="247" spans="8:12" x14ac:dyDescent="0.25">
      <c r="H247" s="93" t="s">
        <v>172</v>
      </c>
      <c r="I247" s="51" t="s">
        <v>438</v>
      </c>
      <c r="J247" s="51" t="s">
        <v>557</v>
      </c>
      <c r="K247" s="51" t="s">
        <v>490</v>
      </c>
      <c r="L247" s="51" t="s">
        <v>107</v>
      </c>
    </row>
    <row r="248" spans="8:12" x14ac:dyDescent="0.25">
      <c r="H248" s="93" t="s">
        <v>172</v>
      </c>
      <c r="I248" s="51" t="s">
        <v>446</v>
      </c>
      <c r="J248" s="51" t="s">
        <v>558</v>
      </c>
      <c r="K248" s="51" t="s">
        <v>106</v>
      </c>
      <c r="L248" s="51" t="s">
        <v>107</v>
      </c>
    </row>
    <row r="249" spans="8:12" x14ac:dyDescent="0.25">
      <c r="H249" s="94" t="s">
        <v>173</v>
      </c>
      <c r="I249" s="51" t="s">
        <v>559</v>
      </c>
      <c r="J249" s="51" t="s">
        <v>560</v>
      </c>
      <c r="K249" s="51" t="s">
        <v>106</v>
      </c>
      <c r="L249" s="51" t="s">
        <v>107</v>
      </c>
    </row>
    <row r="250" spans="8:12" ht="25.5" x14ac:dyDescent="0.25">
      <c r="H250" s="94" t="s">
        <v>173</v>
      </c>
      <c r="I250" s="51" t="s">
        <v>561</v>
      </c>
      <c r="J250" s="51" t="s">
        <v>562</v>
      </c>
      <c r="K250" s="51" t="s">
        <v>475</v>
      </c>
      <c r="L250" s="51" t="s">
        <v>107</v>
      </c>
    </row>
    <row r="251" spans="8:12" x14ac:dyDescent="0.25">
      <c r="H251" s="94" t="s">
        <v>173</v>
      </c>
      <c r="I251" s="51" t="s">
        <v>563</v>
      </c>
      <c r="J251" s="51" t="s">
        <v>564</v>
      </c>
      <c r="K251" s="51" t="s">
        <v>475</v>
      </c>
      <c r="L251" s="51" t="s">
        <v>107</v>
      </c>
    </row>
    <row r="252" spans="8:12" x14ac:dyDescent="0.25">
      <c r="H252" s="94" t="s">
        <v>173</v>
      </c>
      <c r="I252" s="51" t="s">
        <v>450</v>
      </c>
      <c r="J252" s="51" t="s">
        <v>541</v>
      </c>
      <c r="K252" s="51" t="s">
        <v>106</v>
      </c>
      <c r="L252" s="51" t="s">
        <v>107</v>
      </c>
    </row>
    <row r="253" spans="8:12" x14ac:dyDescent="0.25">
      <c r="H253" s="94" t="s">
        <v>173</v>
      </c>
      <c r="I253" s="51" t="s">
        <v>565</v>
      </c>
      <c r="J253" s="51" t="s">
        <v>566</v>
      </c>
      <c r="K253" s="51" t="s">
        <v>306</v>
      </c>
      <c r="L253" s="51" t="s">
        <v>107</v>
      </c>
    </row>
    <row r="254" spans="8:12" x14ac:dyDescent="0.25">
      <c r="H254" s="94" t="s">
        <v>173</v>
      </c>
      <c r="I254" s="51" t="s">
        <v>567</v>
      </c>
      <c r="J254" s="51" t="s">
        <v>568</v>
      </c>
      <c r="K254" s="51" t="s">
        <v>106</v>
      </c>
      <c r="L254" s="51" t="s">
        <v>107</v>
      </c>
    </row>
    <row r="255" spans="8:12" x14ac:dyDescent="0.25">
      <c r="H255" s="94" t="s">
        <v>173</v>
      </c>
      <c r="I255" s="51" t="s">
        <v>569</v>
      </c>
      <c r="J255" s="51" t="s">
        <v>570</v>
      </c>
      <c r="K255" s="51" t="s">
        <v>237</v>
      </c>
      <c r="L255" s="51" t="s">
        <v>107</v>
      </c>
    </row>
    <row r="256" spans="8:12" ht="25.5" x14ac:dyDescent="0.25">
      <c r="H256" s="94" t="s">
        <v>173</v>
      </c>
      <c r="I256" s="51" t="s">
        <v>198</v>
      </c>
      <c r="J256" s="51" t="s">
        <v>571</v>
      </c>
      <c r="K256" s="51" t="s">
        <v>510</v>
      </c>
      <c r="L256" s="51" t="s">
        <v>107</v>
      </c>
    </row>
    <row r="257" spans="8:12" x14ac:dyDescent="0.25">
      <c r="H257" s="94" t="s">
        <v>173</v>
      </c>
      <c r="I257" s="51" t="s">
        <v>572</v>
      </c>
      <c r="J257" s="51" t="s">
        <v>573</v>
      </c>
      <c r="K257" s="51" t="s">
        <v>106</v>
      </c>
      <c r="L257" s="51" t="s">
        <v>107</v>
      </c>
    </row>
    <row r="258" spans="8:12" x14ac:dyDescent="0.25">
      <c r="H258" s="94" t="s">
        <v>173</v>
      </c>
      <c r="I258" s="51" t="s">
        <v>207</v>
      </c>
      <c r="J258" s="51" t="s">
        <v>574</v>
      </c>
      <c r="K258" s="51" t="s">
        <v>106</v>
      </c>
      <c r="L258" s="51" t="s">
        <v>107</v>
      </c>
    </row>
    <row r="259" spans="8:12" x14ac:dyDescent="0.25">
      <c r="H259" s="94" t="s">
        <v>173</v>
      </c>
      <c r="I259" s="51" t="s">
        <v>115</v>
      </c>
      <c r="J259" s="51" t="s">
        <v>575</v>
      </c>
      <c r="K259" s="51" t="s">
        <v>510</v>
      </c>
      <c r="L259" s="51" t="s">
        <v>107</v>
      </c>
    </row>
    <row r="260" spans="8:12" x14ac:dyDescent="0.25">
      <c r="H260" s="94" t="s">
        <v>173</v>
      </c>
      <c r="I260" s="51" t="s">
        <v>576</v>
      </c>
      <c r="J260" s="51" t="s">
        <v>577</v>
      </c>
      <c r="K260" s="51" t="s">
        <v>106</v>
      </c>
      <c r="L260" s="51" t="s">
        <v>107</v>
      </c>
    </row>
    <row r="261" spans="8:12" x14ac:dyDescent="0.25">
      <c r="H261" s="94" t="s">
        <v>173</v>
      </c>
      <c r="I261" s="51" t="s">
        <v>578</v>
      </c>
      <c r="J261" s="51" t="s">
        <v>579</v>
      </c>
      <c r="K261" s="51" t="s">
        <v>106</v>
      </c>
      <c r="L261" s="51" t="s">
        <v>107</v>
      </c>
    </row>
    <row r="262" spans="8:12" x14ac:dyDescent="0.25">
      <c r="H262" s="94" t="s">
        <v>173</v>
      </c>
      <c r="I262" s="51" t="s">
        <v>580</v>
      </c>
      <c r="J262" s="51" t="s">
        <v>581</v>
      </c>
      <c r="K262" s="51" t="s">
        <v>475</v>
      </c>
      <c r="L262" s="51" t="s">
        <v>107</v>
      </c>
    </row>
    <row r="263" spans="8:12" x14ac:dyDescent="0.25">
      <c r="H263" s="94" t="s">
        <v>173</v>
      </c>
      <c r="I263" s="51" t="s">
        <v>582</v>
      </c>
      <c r="J263" s="51" t="s">
        <v>533</v>
      </c>
      <c r="K263" s="51" t="s">
        <v>106</v>
      </c>
      <c r="L263" s="51" t="s">
        <v>107</v>
      </c>
    </row>
    <row r="264" spans="8:12" x14ac:dyDescent="0.25">
      <c r="H264" s="94" t="s">
        <v>173</v>
      </c>
      <c r="I264" s="51" t="s">
        <v>583</v>
      </c>
      <c r="J264" s="51" t="s">
        <v>584</v>
      </c>
      <c r="K264" s="51" t="s">
        <v>106</v>
      </c>
      <c r="L264" s="51" t="s">
        <v>107</v>
      </c>
    </row>
    <row r="265" spans="8:12" x14ac:dyDescent="0.25">
      <c r="H265" s="94" t="s">
        <v>173</v>
      </c>
      <c r="I265" s="51" t="s">
        <v>585</v>
      </c>
      <c r="J265" s="51" t="s">
        <v>586</v>
      </c>
      <c r="K265" s="51" t="s">
        <v>237</v>
      </c>
      <c r="L265" s="51" t="s">
        <v>107</v>
      </c>
    </row>
    <row r="266" spans="8:12" x14ac:dyDescent="0.25">
      <c r="H266" s="94" t="s">
        <v>173</v>
      </c>
      <c r="I266" s="51" t="s">
        <v>587</v>
      </c>
      <c r="J266" s="51" t="s">
        <v>588</v>
      </c>
      <c r="K266" s="51" t="s">
        <v>487</v>
      </c>
      <c r="L266" s="51" t="s">
        <v>107</v>
      </c>
    </row>
    <row r="267" spans="8:12" x14ac:dyDescent="0.25">
      <c r="H267" s="94" t="s">
        <v>173</v>
      </c>
      <c r="I267" s="51" t="s">
        <v>589</v>
      </c>
      <c r="J267" s="51" t="s">
        <v>590</v>
      </c>
      <c r="K267" s="51" t="s">
        <v>484</v>
      </c>
      <c r="L267" s="51" t="s">
        <v>107</v>
      </c>
    </row>
    <row r="268" spans="8:12" x14ac:dyDescent="0.25">
      <c r="H268" s="94" t="s">
        <v>173</v>
      </c>
      <c r="I268" s="51" t="s">
        <v>591</v>
      </c>
      <c r="J268" s="51" t="s">
        <v>592</v>
      </c>
      <c r="K268" s="51" t="s">
        <v>237</v>
      </c>
      <c r="L268" s="51" t="s">
        <v>107</v>
      </c>
    </row>
    <row r="269" spans="8:12" x14ac:dyDescent="0.25">
      <c r="H269" s="94" t="s">
        <v>173</v>
      </c>
      <c r="I269" s="51" t="s">
        <v>593</v>
      </c>
      <c r="J269" s="51" t="s">
        <v>594</v>
      </c>
      <c r="K269" s="51" t="s">
        <v>106</v>
      </c>
      <c r="L269" s="51" t="s">
        <v>107</v>
      </c>
    </row>
    <row r="270" spans="8:12" x14ac:dyDescent="0.25">
      <c r="H270" s="94" t="s">
        <v>173</v>
      </c>
      <c r="I270" s="51" t="s">
        <v>476</v>
      </c>
      <c r="J270" s="51" t="s">
        <v>595</v>
      </c>
      <c r="K270" s="51" t="s">
        <v>251</v>
      </c>
      <c r="L270" s="51" t="s">
        <v>107</v>
      </c>
    </row>
    <row r="271" spans="8:12" x14ac:dyDescent="0.25">
      <c r="H271" s="94" t="s">
        <v>173</v>
      </c>
      <c r="I271" s="51" t="s">
        <v>596</v>
      </c>
      <c r="J271" s="51" t="s">
        <v>492</v>
      </c>
      <c r="K271" s="51" t="s">
        <v>490</v>
      </c>
      <c r="L271" s="51" t="s">
        <v>107</v>
      </c>
    </row>
    <row r="272" spans="8:12" ht="25.5" x14ac:dyDescent="0.25">
      <c r="H272" s="94" t="s">
        <v>173</v>
      </c>
      <c r="I272" s="51" t="s">
        <v>597</v>
      </c>
      <c r="J272" s="51" t="s">
        <v>598</v>
      </c>
      <c r="K272" s="51" t="s">
        <v>306</v>
      </c>
      <c r="L272" s="51" t="s">
        <v>107</v>
      </c>
    </row>
    <row r="273" spans="8:12" ht="25.5" x14ac:dyDescent="0.25">
      <c r="H273" s="94" t="s">
        <v>173</v>
      </c>
      <c r="I273" s="51" t="s">
        <v>599</v>
      </c>
      <c r="J273" s="51" t="s">
        <v>420</v>
      </c>
      <c r="K273" s="51" t="s">
        <v>306</v>
      </c>
      <c r="L273" s="51" t="s">
        <v>107</v>
      </c>
    </row>
    <row r="274" spans="8:12" x14ac:dyDescent="0.25">
      <c r="H274" s="94" t="s">
        <v>173</v>
      </c>
      <c r="I274" s="51" t="s">
        <v>600</v>
      </c>
      <c r="J274" s="51" t="s">
        <v>601</v>
      </c>
      <c r="K274" s="51" t="s">
        <v>106</v>
      </c>
      <c r="L274" s="51" t="s">
        <v>107</v>
      </c>
    </row>
    <row r="275" spans="8:12" x14ac:dyDescent="0.25">
      <c r="H275" s="94" t="s">
        <v>173</v>
      </c>
      <c r="I275" s="51" t="s">
        <v>602</v>
      </c>
      <c r="J275" s="51" t="s">
        <v>603</v>
      </c>
      <c r="K275" s="51" t="s">
        <v>251</v>
      </c>
      <c r="L275" s="51" t="s">
        <v>107</v>
      </c>
    </row>
    <row r="276" spans="8:12" x14ac:dyDescent="0.25">
      <c r="H276" s="94" t="s">
        <v>173</v>
      </c>
      <c r="I276" s="51" t="s">
        <v>604</v>
      </c>
      <c r="J276" s="51" t="s">
        <v>605</v>
      </c>
      <c r="K276" s="51" t="s">
        <v>106</v>
      </c>
      <c r="L276" s="51" t="s">
        <v>107</v>
      </c>
    </row>
    <row r="277" spans="8:12" ht="25.5" x14ac:dyDescent="0.25">
      <c r="H277" s="94" t="s">
        <v>173</v>
      </c>
      <c r="I277" s="51" t="s">
        <v>606</v>
      </c>
      <c r="J277" s="51" t="s">
        <v>607</v>
      </c>
      <c r="K277" s="51" t="s">
        <v>490</v>
      </c>
      <c r="L277" s="51" t="s">
        <v>107</v>
      </c>
    </row>
    <row r="278" spans="8:12" x14ac:dyDescent="0.25">
      <c r="H278" s="94" t="s">
        <v>173</v>
      </c>
      <c r="I278" s="51" t="s">
        <v>608</v>
      </c>
      <c r="J278" s="51" t="s">
        <v>609</v>
      </c>
      <c r="K278" s="51" t="s">
        <v>106</v>
      </c>
      <c r="L278" s="51" t="s">
        <v>107</v>
      </c>
    </row>
    <row r="279" spans="8:12" x14ac:dyDescent="0.25">
      <c r="H279" s="94" t="s">
        <v>173</v>
      </c>
      <c r="I279" s="51" t="s">
        <v>610</v>
      </c>
      <c r="J279" s="51" t="s">
        <v>611</v>
      </c>
      <c r="K279" s="51" t="s">
        <v>106</v>
      </c>
      <c r="L279" s="51" t="s">
        <v>107</v>
      </c>
    </row>
    <row r="280" spans="8:12" x14ac:dyDescent="0.25">
      <c r="H280" s="94" t="s">
        <v>173</v>
      </c>
      <c r="I280" s="51" t="s">
        <v>612</v>
      </c>
      <c r="J280" s="51" t="s">
        <v>613</v>
      </c>
      <c r="K280" s="51" t="s">
        <v>106</v>
      </c>
      <c r="L280" s="51" t="s">
        <v>107</v>
      </c>
    </row>
    <row r="281" spans="8:12" x14ac:dyDescent="0.25">
      <c r="H281" s="94" t="s">
        <v>173</v>
      </c>
      <c r="I281" s="51" t="s">
        <v>520</v>
      </c>
      <c r="J281" s="51" t="s">
        <v>521</v>
      </c>
      <c r="K281" s="51" t="s">
        <v>251</v>
      </c>
      <c r="L281" s="51" t="s">
        <v>107</v>
      </c>
    </row>
    <row r="282" spans="8:12" ht="25.5" x14ac:dyDescent="0.25">
      <c r="H282" s="94" t="s">
        <v>173</v>
      </c>
      <c r="I282" s="51" t="s">
        <v>248</v>
      </c>
      <c r="J282" s="51" t="s">
        <v>614</v>
      </c>
      <c r="K282" s="51" t="s">
        <v>106</v>
      </c>
      <c r="L282" s="51" t="s">
        <v>107</v>
      </c>
    </row>
    <row r="283" spans="8:12" x14ac:dyDescent="0.25">
      <c r="H283" s="94" t="s">
        <v>173</v>
      </c>
      <c r="I283" s="51" t="s">
        <v>615</v>
      </c>
      <c r="J283" s="51" t="s">
        <v>401</v>
      </c>
      <c r="K283" s="51" t="s">
        <v>475</v>
      </c>
      <c r="L283" s="51" t="s">
        <v>107</v>
      </c>
    </row>
    <row r="284" spans="8:12" x14ac:dyDescent="0.25">
      <c r="H284" s="94" t="s">
        <v>173</v>
      </c>
      <c r="I284" s="51" t="s">
        <v>616</v>
      </c>
      <c r="J284" s="51" t="s">
        <v>617</v>
      </c>
      <c r="K284" s="51" t="s">
        <v>306</v>
      </c>
      <c r="L284" s="51" t="s">
        <v>107</v>
      </c>
    </row>
    <row r="285" spans="8:12" ht="25.5" x14ac:dyDescent="0.25">
      <c r="H285" s="94" t="s">
        <v>173</v>
      </c>
      <c r="I285" s="51" t="s">
        <v>259</v>
      </c>
      <c r="J285" s="51" t="s">
        <v>618</v>
      </c>
      <c r="K285" s="51" t="s">
        <v>106</v>
      </c>
      <c r="L285" s="51" t="s">
        <v>107</v>
      </c>
    </row>
    <row r="286" spans="8:12" ht="25.5" x14ac:dyDescent="0.25">
      <c r="H286" s="94" t="s">
        <v>173</v>
      </c>
      <c r="I286" s="51" t="s">
        <v>619</v>
      </c>
      <c r="J286" s="51" t="s">
        <v>620</v>
      </c>
      <c r="K286" s="51" t="s">
        <v>106</v>
      </c>
      <c r="L286" s="51" t="s">
        <v>107</v>
      </c>
    </row>
    <row r="287" spans="8:12" x14ac:dyDescent="0.25">
      <c r="H287" s="94" t="s">
        <v>173</v>
      </c>
      <c r="I287" s="51" t="s">
        <v>621</v>
      </c>
      <c r="J287" s="51" t="s">
        <v>492</v>
      </c>
      <c r="K287" s="51" t="s">
        <v>106</v>
      </c>
      <c r="L287" s="51" t="s">
        <v>107</v>
      </c>
    </row>
    <row r="288" spans="8:12" x14ac:dyDescent="0.25">
      <c r="H288" s="94" t="s">
        <v>173</v>
      </c>
      <c r="I288" s="51" t="s">
        <v>622</v>
      </c>
      <c r="J288" s="51" t="s">
        <v>623</v>
      </c>
      <c r="K288" s="51" t="s">
        <v>475</v>
      </c>
      <c r="L288" s="51" t="s">
        <v>107</v>
      </c>
    </row>
    <row r="289" spans="8:12" x14ac:dyDescent="0.25">
      <c r="H289" s="94" t="s">
        <v>173</v>
      </c>
      <c r="I289" s="51" t="s">
        <v>624</v>
      </c>
      <c r="J289" s="51" t="s">
        <v>625</v>
      </c>
      <c r="K289" s="51" t="s">
        <v>106</v>
      </c>
      <c r="L289" s="51" t="s">
        <v>107</v>
      </c>
    </row>
    <row r="290" spans="8:12" x14ac:dyDescent="0.25">
      <c r="H290" s="94" t="s">
        <v>173</v>
      </c>
      <c r="I290" s="51" t="s">
        <v>286</v>
      </c>
      <c r="J290" s="51" t="s">
        <v>626</v>
      </c>
      <c r="K290" s="51" t="s">
        <v>106</v>
      </c>
      <c r="L290" s="51" t="s">
        <v>107</v>
      </c>
    </row>
    <row r="291" spans="8:12" x14ac:dyDescent="0.25">
      <c r="H291" s="94" t="s">
        <v>173</v>
      </c>
      <c r="I291" s="51" t="s">
        <v>457</v>
      </c>
      <c r="J291" s="51" t="s">
        <v>627</v>
      </c>
      <c r="K291" s="51" t="s">
        <v>106</v>
      </c>
      <c r="L291" s="51" t="s">
        <v>107</v>
      </c>
    </row>
    <row r="292" spans="8:12" x14ac:dyDescent="0.25">
      <c r="H292" s="94" t="s">
        <v>173</v>
      </c>
      <c r="I292" s="51" t="s">
        <v>628</v>
      </c>
      <c r="J292" s="51" t="s">
        <v>629</v>
      </c>
      <c r="K292" s="51" t="s">
        <v>106</v>
      </c>
      <c r="L292" s="51" t="s">
        <v>107</v>
      </c>
    </row>
    <row r="293" spans="8:12" x14ac:dyDescent="0.25">
      <c r="H293" s="94" t="s">
        <v>173</v>
      </c>
      <c r="I293" s="51" t="s">
        <v>630</v>
      </c>
      <c r="J293" s="51" t="s">
        <v>631</v>
      </c>
      <c r="K293" s="51" t="s">
        <v>306</v>
      </c>
      <c r="L293" s="51" t="s">
        <v>107</v>
      </c>
    </row>
    <row r="294" spans="8:12" x14ac:dyDescent="0.25">
      <c r="H294" s="94" t="s">
        <v>173</v>
      </c>
      <c r="I294" s="51" t="s">
        <v>632</v>
      </c>
      <c r="J294" s="51" t="s">
        <v>633</v>
      </c>
      <c r="K294" s="51" t="s">
        <v>106</v>
      </c>
      <c r="L294" s="51" t="s">
        <v>107</v>
      </c>
    </row>
    <row r="295" spans="8:12" x14ac:dyDescent="0.25">
      <c r="H295" s="94" t="s">
        <v>173</v>
      </c>
      <c r="I295" s="51" t="s">
        <v>288</v>
      </c>
      <c r="J295" s="51" t="s">
        <v>634</v>
      </c>
      <c r="K295" s="51" t="s">
        <v>106</v>
      </c>
      <c r="L295" s="51" t="s">
        <v>107</v>
      </c>
    </row>
    <row r="296" spans="8:12" x14ac:dyDescent="0.25">
      <c r="H296" s="94" t="s">
        <v>173</v>
      </c>
      <c r="I296" s="51" t="s">
        <v>635</v>
      </c>
      <c r="J296" s="51" t="s">
        <v>636</v>
      </c>
      <c r="K296" s="51" t="s">
        <v>181</v>
      </c>
      <c r="L296" s="51" t="s">
        <v>107</v>
      </c>
    </row>
    <row r="297" spans="8:12" ht="25.5" x14ac:dyDescent="0.25">
      <c r="H297" s="94" t="s">
        <v>173</v>
      </c>
      <c r="I297" s="51" t="s">
        <v>637</v>
      </c>
      <c r="J297" s="51" t="s">
        <v>492</v>
      </c>
      <c r="K297" s="51" t="s">
        <v>106</v>
      </c>
      <c r="L297" s="51" t="s">
        <v>107</v>
      </c>
    </row>
    <row r="298" spans="8:12" ht="25.5" x14ac:dyDescent="0.25">
      <c r="H298" s="94" t="s">
        <v>173</v>
      </c>
      <c r="I298" s="51" t="s">
        <v>638</v>
      </c>
      <c r="J298" s="51" t="s">
        <v>639</v>
      </c>
      <c r="K298" s="51" t="s">
        <v>106</v>
      </c>
      <c r="L298" s="51" t="s">
        <v>220</v>
      </c>
    </row>
    <row r="299" spans="8:12" x14ac:dyDescent="0.25">
      <c r="H299" s="94" t="s">
        <v>173</v>
      </c>
      <c r="I299" s="51" t="s">
        <v>640</v>
      </c>
      <c r="J299" s="51" t="s">
        <v>641</v>
      </c>
      <c r="K299" s="51" t="s">
        <v>237</v>
      </c>
      <c r="L299" s="51" t="s">
        <v>107</v>
      </c>
    </row>
    <row r="300" spans="8:12" x14ac:dyDescent="0.25">
      <c r="H300" s="94" t="s">
        <v>173</v>
      </c>
      <c r="I300" s="51" t="s">
        <v>642</v>
      </c>
      <c r="J300" s="51" t="s">
        <v>643</v>
      </c>
      <c r="K300" s="51" t="s">
        <v>106</v>
      </c>
      <c r="L300" s="51" t="s">
        <v>107</v>
      </c>
    </row>
    <row r="301" spans="8:12" x14ac:dyDescent="0.25">
      <c r="H301" s="94" t="s">
        <v>173</v>
      </c>
      <c r="I301" s="51" t="s">
        <v>644</v>
      </c>
      <c r="J301" s="51" t="s">
        <v>645</v>
      </c>
      <c r="K301" s="51" t="s">
        <v>251</v>
      </c>
      <c r="L301" s="51" t="s">
        <v>107</v>
      </c>
    </row>
    <row r="302" spans="8:12" x14ac:dyDescent="0.25">
      <c r="H302" s="94" t="s">
        <v>173</v>
      </c>
      <c r="I302" s="51" t="s">
        <v>646</v>
      </c>
      <c r="J302" s="51" t="s">
        <v>647</v>
      </c>
      <c r="K302" s="51" t="s">
        <v>106</v>
      </c>
      <c r="L302" s="51" t="s">
        <v>107</v>
      </c>
    </row>
    <row r="303" spans="8:12" x14ac:dyDescent="0.25">
      <c r="H303" s="94" t="s">
        <v>173</v>
      </c>
      <c r="I303" s="51" t="s">
        <v>648</v>
      </c>
      <c r="J303" s="51" t="s">
        <v>118</v>
      </c>
      <c r="K303" s="51" t="s">
        <v>251</v>
      </c>
      <c r="L303" s="51" t="s">
        <v>107</v>
      </c>
    </row>
    <row r="304" spans="8:12" ht="25.5" x14ac:dyDescent="0.25">
      <c r="H304" s="94" t="s">
        <v>173</v>
      </c>
      <c r="I304" s="51" t="s">
        <v>649</v>
      </c>
      <c r="J304" s="51" t="s">
        <v>650</v>
      </c>
      <c r="K304" s="51" t="s">
        <v>479</v>
      </c>
      <c r="L304" s="51" t="s">
        <v>107</v>
      </c>
    </row>
    <row r="305" spans="8:12" x14ac:dyDescent="0.25">
      <c r="H305" s="94" t="s">
        <v>173</v>
      </c>
      <c r="I305" s="51" t="s">
        <v>651</v>
      </c>
      <c r="J305" s="51" t="s">
        <v>631</v>
      </c>
      <c r="K305" s="51" t="s">
        <v>106</v>
      </c>
      <c r="L305" s="51" t="s">
        <v>107</v>
      </c>
    </row>
    <row r="306" spans="8:12" x14ac:dyDescent="0.25">
      <c r="H306" s="94" t="s">
        <v>173</v>
      </c>
      <c r="I306" s="51" t="s">
        <v>652</v>
      </c>
      <c r="J306" s="51" t="s">
        <v>605</v>
      </c>
      <c r="K306" s="51" t="s">
        <v>490</v>
      </c>
      <c r="L306" s="51" t="s">
        <v>107</v>
      </c>
    </row>
    <row r="307" spans="8:12" x14ac:dyDescent="0.25">
      <c r="H307" s="94" t="s">
        <v>173</v>
      </c>
      <c r="I307" s="51" t="s">
        <v>653</v>
      </c>
      <c r="J307" s="51" t="s">
        <v>654</v>
      </c>
      <c r="K307" s="51" t="s">
        <v>106</v>
      </c>
      <c r="L307" s="51" t="s">
        <v>107</v>
      </c>
    </row>
    <row r="308" spans="8:12" x14ac:dyDescent="0.25">
      <c r="H308" s="94" t="s">
        <v>173</v>
      </c>
      <c r="I308" s="51" t="s">
        <v>655</v>
      </c>
      <c r="J308" s="51" t="s">
        <v>656</v>
      </c>
      <c r="K308" s="51" t="s">
        <v>251</v>
      </c>
      <c r="L308" s="51" t="s">
        <v>107</v>
      </c>
    </row>
    <row r="309" spans="8:12" ht="25.5" x14ac:dyDescent="0.25">
      <c r="H309" s="94" t="s">
        <v>173</v>
      </c>
      <c r="I309" s="51" t="s">
        <v>657</v>
      </c>
      <c r="J309" s="51" t="s">
        <v>287</v>
      </c>
      <c r="K309" s="51" t="s">
        <v>546</v>
      </c>
      <c r="L309" s="51" t="s">
        <v>107</v>
      </c>
    </row>
    <row r="310" spans="8:12" ht="25.5" x14ac:dyDescent="0.25">
      <c r="H310" s="94" t="s">
        <v>173</v>
      </c>
      <c r="I310" s="51" t="s">
        <v>658</v>
      </c>
      <c r="J310" s="51" t="s">
        <v>541</v>
      </c>
      <c r="K310" s="51" t="s">
        <v>475</v>
      </c>
      <c r="L310" s="51" t="s">
        <v>107</v>
      </c>
    </row>
    <row r="311" spans="8:12" x14ac:dyDescent="0.25">
      <c r="H311" s="94" t="s">
        <v>173</v>
      </c>
      <c r="I311" s="51" t="s">
        <v>341</v>
      </c>
      <c r="J311" s="51" t="s">
        <v>318</v>
      </c>
      <c r="K311" s="51" t="s">
        <v>306</v>
      </c>
      <c r="L311" s="51" t="s">
        <v>107</v>
      </c>
    </row>
    <row r="312" spans="8:12" x14ac:dyDescent="0.25">
      <c r="H312" s="94" t="s">
        <v>173</v>
      </c>
      <c r="I312" s="51" t="s">
        <v>659</v>
      </c>
      <c r="J312" s="51" t="s">
        <v>660</v>
      </c>
      <c r="K312" s="51" t="s">
        <v>237</v>
      </c>
      <c r="L312" s="51" t="s">
        <v>107</v>
      </c>
    </row>
    <row r="313" spans="8:12" x14ac:dyDescent="0.25">
      <c r="H313" s="94" t="s">
        <v>173</v>
      </c>
      <c r="I313" s="51" t="s">
        <v>345</v>
      </c>
      <c r="J313" s="51" t="s">
        <v>661</v>
      </c>
      <c r="K313" s="51" t="s">
        <v>475</v>
      </c>
      <c r="L313" s="51" t="s">
        <v>107</v>
      </c>
    </row>
    <row r="314" spans="8:12" x14ac:dyDescent="0.25">
      <c r="H314" s="94" t="s">
        <v>173</v>
      </c>
      <c r="I314" s="51" t="s">
        <v>347</v>
      </c>
      <c r="J314" s="51" t="s">
        <v>118</v>
      </c>
      <c r="K314" s="51" t="s">
        <v>475</v>
      </c>
      <c r="L314" s="51" t="s">
        <v>107</v>
      </c>
    </row>
    <row r="315" spans="8:12" x14ac:dyDescent="0.25">
      <c r="H315" s="94" t="s">
        <v>173</v>
      </c>
      <c r="I315" s="51" t="s">
        <v>662</v>
      </c>
      <c r="J315" s="51" t="s">
        <v>663</v>
      </c>
      <c r="K315" s="51" t="s">
        <v>306</v>
      </c>
      <c r="L315" s="51" t="s">
        <v>107</v>
      </c>
    </row>
    <row r="316" spans="8:12" x14ac:dyDescent="0.25">
      <c r="H316" s="94" t="s">
        <v>173</v>
      </c>
      <c r="I316" s="51" t="s">
        <v>664</v>
      </c>
      <c r="J316" s="51" t="s">
        <v>521</v>
      </c>
      <c r="K316" s="51" t="s">
        <v>181</v>
      </c>
      <c r="L316" s="51" t="s">
        <v>107</v>
      </c>
    </row>
    <row r="317" spans="8:12" x14ac:dyDescent="0.25">
      <c r="H317" s="94" t="s">
        <v>173</v>
      </c>
      <c r="I317" s="51" t="s">
        <v>664</v>
      </c>
      <c r="J317" s="51" t="s">
        <v>521</v>
      </c>
      <c r="K317" s="51" t="s">
        <v>181</v>
      </c>
      <c r="L317" s="51" t="s">
        <v>107</v>
      </c>
    </row>
    <row r="318" spans="8:12" x14ac:dyDescent="0.25">
      <c r="H318" s="94" t="s">
        <v>173</v>
      </c>
      <c r="I318" s="51" t="s">
        <v>665</v>
      </c>
      <c r="J318" s="51" t="s">
        <v>609</v>
      </c>
      <c r="K318" s="51" t="s">
        <v>106</v>
      </c>
      <c r="L318" s="51" t="s">
        <v>107</v>
      </c>
    </row>
    <row r="319" spans="8:12" x14ac:dyDescent="0.25">
      <c r="H319" s="94" t="s">
        <v>173</v>
      </c>
      <c r="I319" s="51" t="s">
        <v>666</v>
      </c>
      <c r="J319" s="51" t="s">
        <v>667</v>
      </c>
      <c r="K319" s="51" t="s">
        <v>251</v>
      </c>
      <c r="L319" s="51" t="s">
        <v>107</v>
      </c>
    </row>
    <row r="320" spans="8:12" x14ac:dyDescent="0.25">
      <c r="H320" s="94" t="s">
        <v>173</v>
      </c>
      <c r="I320" s="51" t="s">
        <v>668</v>
      </c>
      <c r="J320" s="51" t="s">
        <v>543</v>
      </c>
      <c r="K320" s="51" t="s">
        <v>237</v>
      </c>
      <c r="L320" s="51" t="s">
        <v>107</v>
      </c>
    </row>
    <row r="321" spans="8:12" x14ac:dyDescent="0.25">
      <c r="H321" s="94" t="s">
        <v>173</v>
      </c>
      <c r="I321" s="51" t="s">
        <v>669</v>
      </c>
      <c r="J321" s="51" t="s">
        <v>521</v>
      </c>
      <c r="K321" s="51" t="s">
        <v>251</v>
      </c>
      <c r="L321" s="51" t="s">
        <v>107</v>
      </c>
    </row>
    <row r="322" spans="8:12" x14ac:dyDescent="0.25">
      <c r="H322" s="94" t="s">
        <v>173</v>
      </c>
      <c r="I322" s="51" t="s">
        <v>670</v>
      </c>
      <c r="J322" s="51" t="s">
        <v>590</v>
      </c>
      <c r="K322" s="51" t="s">
        <v>106</v>
      </c>
      <c r="L322" s="51" t="s">
        <v>107</v>
      </c>
    </row>
    <row r="323" spans="8:12" x14ac:dyDescent="0.25">
      <c r="H323" s="94" t="s">
        <v>173</v>
      </c>
      <c r="I323" s="51" t="s">
        <v>671</v>
      </c>
      <c r="J323" s="51" t="s">
        <v>516</v>
      </c>
      <c r="K323" s="51" t="s">
        <v>473</v>
      </c>
      <c r="L323" s="51" t="s">
        <v>107</v>
      </c>
    </row>
    <row r="324" spans="8:12" ht="25.5" x14ac:dyDescent="0.25">
      <c r="H324" s="94" t="s">
        <v>173</v>
      </c>
      <c r="I324" s="51" t="s">
        <v>672</v>
      </c>
      <c r="J324" s="51" t="s">
        <v>673</v>
      </c>
      <c r="K324" s="51" t="s">
        <v>106</v>
      </c>
      <c r="L324" s="51" t="s">
        <v>107</v>
      </c>
    </row>
    <row r="325" spans="8:12" x14ac:dyDescent="0.25">
      <c r="H325" s="94" t="s">
        <v>173</v>
      </c>
      <c r="I325" s="51" t="s">
        <v>674</v>
      </c>
      <c r="J325" s="51" t="s">
        <v>675</v>
      </c>
      <c r="K325" s="51" t="s">
        <v>106</v>
      </c>
      <c r="L325" s="51" t="s">
        <v>107</v>
      </c>
    </row>
    <row r="326" spans="8:12" x14ac:dyDescent="0.25">
      <c r="H326" s="94" t="s">
        <v>173</v>
      </c>
      <c r="I326" s="51" t="s">
        <v>676</v>
      </c>
      <c r="J326" s="51" t="s">
        <v>626</v>
      </c>
      <c r="K326" s="51" t="s">
        <v>479</v>
      </c>
      <c r="L326" s="51" t="s">
        <v>107</v>
      </c>
    </row>
    <row r="327" spans="8:12" x14ac:dyDescent="0.25">
      <c r="H327" s="94" t="s">
        <v>173</v>
      </c>
      <c r="I327" s="51" t="s">
        <v>677</v>
      </c>
      <c r="J327" s="51" t="s">
        <v>678</v>
      </c>
      <c r="K327" s="51" t="s">
        <v>106</v>
      </c>
      <c r="L327" s="51" t="s">
        <v>107</v>
      </c>
    </row>
    <row r="328" spans="8:12" x14ac:dyDescent="0.25">
      <c r="H328" s="94" t="s">
        <v>173</v>
      </c>
      <c r="I328" s="51" t="s">
        <v>500</v>
      </c>
      <c r="J328" s="51" t="s">
        <v>679</v>
      </c>
      <c r="K328" s="51" t="s">
        <v>510</v>
      </c>
      <c r="L328" s="51" t="s">
        <v>107</v>
      </c>
    </row>
    <row r="329" spans="8:12" x14ac:dyDescent="0.25">
      <c r="H329" s="94" t="s">
        <v>173</v>
      </c>
      <c r="I329" s="51" t="s">
        <v>680</v>
      </c>
      <c r="J329" s="51" t="s">
        <v>681</v>
      </c>
      <c r="K329" s="51" t="s">
        <v>237</v>
      </c>
      <c r="L329" s="51" t="s">
        <v>107</v>
      </c>
    </row>
    <row r="330" spans="8:12" ht="25.5" x14ac:dyDescent="0.25">
      <c r="H330" s="94" t="s">
        <v>173</v>
      </c>
      <c r="I330" s="51" t="s">
        <v>682</v>
      </c>
      <c r="J330" s="51" t="s">
        <v>683</v>
      </c>
      <c r="K330" s="51" t="s">
        <v>546</v>
      </c>
      <c r="L330" s="51" t="s">
        <v>107</v>
      </c>
    </row>
    <row r="331" spans="8:12" ht="25.5" x14ac:dyDescent="0.25">
      <c r="H331" s="94" t="s">
        <v>173</v>
      </c>
      <c r="I331" s="51" t="s">
        <v>684</v>
      </c>
      <c r="J331" s="51" t="s">
        <v>685</v>
      </c>
      <c r="K331" s="51" t="s">
        <v>510</v>
      </c>
      <c r="L331" s="51" t="s">
        <v>107</v>
      </c>
    </row>
    <row r="332" spans="8:12" x14ac:dyDescent="0.25">
      <c r="H332" s="94" t="s">
        <v>173</v>
      </c>
      <c r="I332" s="51" t="s">
        <v>686</v>
      </c>
      <c r="J332" s="51" t="s">
        <v>687</v>
      </c>
      <c r="K332" s="51" t="s">
        <v>487</v>
      </c>
      <c r="L332" s="51" t="s">
        <v>107</v>
      </c>
    </row>
    <row r="333" spans="8:12" x14ac:dyDescent="0.25">
      <c r="H333" s="94" t="s">
        <v>173</v>
      </c>
      <c r="I333" s="51" t="s">
        <v>380</v>
      </c>
      <c r="J333" s="51" t="s">
        <v>688</v>
      </c>
      <c r="K333" s="51" t="s">
        <v>487</v>
      </c>
      <c r="L333" s="51" t="s">
        <v>107</v>
      </c>
    </row>
    <row r="334" spans="8:12" ht="25.5" x14ac:dyDescent="0.25">
      <c r="H334" s="94" t="s">
        <v>173</v>
      </c>
      <c r="I334" s="51" t="s">
        <v>689</v>
      </c>
      <c r="J334" s="51" t="s">
        <v>690</v>
      </c>
      <c r="K334" s="51" t="s">
        <v>306</v>
      </c>
      <c r="L334" s="51" t="s">
        <v>107</v>
      </c>
    </row>
    <row r="335" spans="8:12" x14ac:dyDescent="0.25">
      <c r="H335" s="94" t="s">
        <v>173</v>
      </c>
      <c r="I335" s="51" t="s">
        <v>691</v>
      </c>
      <c r="J335" s="51" t="s">
        <v>692</v>
      </c>
      <c r="K335" s="51" t="s">
        <v>490</v>
      </c>
      <c r="L335" s="51" t="s">
        <v>107</v>
      </c>
    </row>
    <row r="336" spans="8:12" x14ac:dyDescent="0.25">
      <c r="H336" s="94" t="s">
        <v>173</v>
      </c>
      <c r="I336" s="51" t="s">
        <v>693</v>
      </c>
      <c r="J336" s="51" t="s">
        <v>694</v>
      </c>
      <c r="K336" s="51" t="s">
        <v>106</v>
      </c>
      <c r="L336" s="51" t="s">
        <v>107</v>
      </c>
    </row>
    <row r="337" spans="8:12" x14ac:dyDescent="0.25">
      <c r="H337" s="94" t="s">
        <v>173</v>
      </c>
      <c r="I337" s="51" t="s">
        <v>695</v>
      </c>
      <c r="J337" s="51" t="s">
        <v>631</v>
      </c>
      <c r="K337" s="51" t="s">
        <v>484</v>
      </c>
      <c r="L337" s="51" t="s">
        <v>107</v>
      </c>
    </row>
    <row r="338" spans="8:12" x14ac:dyDescent="0.25">
      <c r="H338" s="94" t="s">
        <v>173</v>
      </c>
      <c r="I338" s="51" t="s">
        <v>696</v>
      </c>
      <c r="J338" s="51" t="s">
        <v>697</v>
      </c>
      <c r="K338" s="51" t="s">
        <v>306</v>
      </c>
      <c r="L338" s="51" t="s">
        <v>107</v>
      </c>
    </row>
    <row r="339" spans="8:12" x14ac:dyDescent="0.25">
      <c r="H339" s="94" t="s">
        <v>173</v>
      </c>
      <c r="I339" s="51" t="s">
        <v>698</v>
      </c>
      <c r="J339" s="51" t="s">
        <v>699</v>
      </c>
      <c r="K339" s="51" t="s">
        <v>306</v>
      </c>
      <c r="L339" s="51" t="s">
        <v>107</v>
      </c>
    </row>
    <row r="340" spans="8:12" x14ac:dyDescent="0.25">
      <c r="H340" s="94" t="s">
        <v>173</v>
      </c>
      <c r="I340" s="51" t="s">
        <v>700</v>
      </c>
      <c r="J340" s="51" t="s">
        <v>701</v>
      </c>
      <c r="K340" s="51" t="s">
        <v>487</v>
      </c>
      <c r="L340" s="51" t="s">
        <v>107</v>
      </c>
    </row>
    <row r="341" spans="8:12" x14ac:dyDescent="0.25">
      <c r="H341" s="94" t="s">
        <v>173</v>
      </c>
      <c r="I341" s="51" t="s">
        <v>400</v>
      </c>
      <c r="J341" s="51" t="s">
        <v>564</v>
      </c>
      <c r="K341" s="51" t="s">
        <v>106</v>
      </c>
      <c r="L341" s="51" t="s">
        <v>107</v>
      </c>
    </row>
    <row r="342" spans="8:12" x14ac:dyDescent="0.25">
      <c r="H342" s="94" t="s">
        <v>173</v>
      </c>
      <c r="I342" s="51" t="s">
        <v>702</v>
      </c>
      <c r="J342" s="51" t="s">
        <v>703</v>
      </c>
      <c r="K342" s="51" t="s">
        <v>306</v>
      </c>
      <c r="L342" s="51" t="s">
        <v>107</v>
      </c>
    </row>
    <row r="343" spans="8:12" x14ac:dyDescent="0.25">
      <c r="H343" s="94" t="s">
        <v>173</v>
      </c>
      <c r="I343" s="51" t="s">
        <v>704</v>
      </c>
      <c r="J343" s="51" t="s">
        <v>705</v>
      </c>
      <c r="K343" s="51" t="s">
        <v>306</v>
      </c>
      <c r="L343" s="51" t="s">
        <v>107</v>
      </c>
    </row>
    <row r="344" spans="8:12" x14ac:dyDescent="0.25">
      <c r="H344" s="94" t="s">
        <v>173</v>
      </c>
      <c r="I344" s="51" t="s">
        <v>706</v>
      </c>
      <c r="J344" s="51" t="s">
        <v>613</v>
      </c>
      <c r="K344" s="51" t="s">
        <v>306</v>
      </c>
      <c r="L344" s="51" t="s">
        <v>107</v>
      </c>
    </row>
    <row r="345" spans="8:12" x14ac:dyDescent="0.25">
      <c r="H345" s="94" t="s">
        <v>173</v>
      </c>
      <c r="I345" s="51" t="s">
        <v>707</v>
      </c>
      <c r="J345" s="51" t="s">
        <v>513</v>
      </c>
      <c r="K345" s="51" t="s">
        <v>484</v>
      </c>
      <c r="L345" s="51" t="s">
        <v>107</v>
      </c>
    </row>
    <row r="346" spans="8:12" ht="25.5" x14ac:dyDescent="0.25">
      <c r="H346" s="94" t="s">
        <v>173</v>
      </c>
      <c r="I346" s="51" t="s">
        <v>708</v>
      </c>
      <c r="J346" s="51" t="s">
        <v>709</v>
      </c>
      <c r="K346" s="51" t="s">
        <v>510</v>
      </c>
      <c r="L346" s="51" t="s">
        <v>107</v>
      </c>
    </row>
    <row r="347" spans="8:12" x14ac:dyDescent="0.25">
      <c r="H347" s="94" t="s">
        <v>173</v>
      </c>
      <c r="I347" s="51" t="s">
        <v>710</v>
      </c>
      <c r="J347" s="51" t="s">
        <v>626</v>
      </c>
      <c r="K347" s="51" t="s">
        <v>106</v>
      </c>
      <c r="L347" s="51" t="s">
        <v>107</v>
      </c>
    </row>
    <row r="348" spans="8:12" x14ac:dyDescent="0.25">
      <c r="H348" s="94" t="s">
        <v>173</v>
      </c>
      <c r="I348" s="51" t="s">
        <v>711</v>
      </c>
      <c r="J348" s="51" t="s">
        <v>613</v>
      </c>
      <c r="K348" s="51" t="s">
        <v>106</v>
      </c>
      <c r="L348" s="51" t="s">
        <v>107</v>
      </c>
    </row>
    <row r="349" spans="8:12" x14ac:dyDescent="0.25">
      <c r="H349" s="94" t="s">
        <v>173</v>
      </c>
      <c r="I349" s="51" t="s">
        <v>489</v>
      </c>
      <c r="J349" s="51" t="s">
        <v>712</v>
      </c>
      <c r="K349" s="51" t="s">
        <v>181</v>
      </c>
      <c r="L349" s="51" t="s">
        <v>107</v>
      </c>
    </row>
    <row r="350" spans="8:12" x14ac:dyDescent="0.25">
      <c r="H350" s="94" t="s">
        <v>173</v>
      </c>
      <c r="I350" s="51" t="s">
        <v>489</v>
      </c>
      <c r="J350" s="51" t="s">
        <v>713</v>
      </c>
      <c r="K350" s="51" t="s">
        <v>106</v>
      </c>
      <c r="L350" s="51" t="s">
        <v>107</v>
      </c>
    </row>
    <row r="351" spans="8:12" ht="25.5" x14ac:dyDescent="0.25">
      <c r="H351" s="94" t="s">
        <v>173</v>
      </c>
      <c r="I351" s="51" t="s">
        <v>714</v>
      </c>
      <c r="J351" s="51" t="s">
        <v>643</v>
      </c>
      <c r="K351" s="51" t="s">
        <v>106</v>
      </c>
      <c r="L351" s="51" t="s">
        <v>107</v>
      </c>
    </row>
    <row r="352" spans="8:12" x14ac:dyDescent="0.25">
      <c r="H352" s="94" t="s">
        <v>173</v>
      </c>
      <c r="I352" s="51" t="s">
        <v>415</v>
      </c>
      <c r="J352" s="51" t="s">
        <v>715</v>
      </c>
      <c r="K352" s="51" t="s">
        <v>251</v>
      </c>
      <c r="L352" s="51" t="s">
        <v>107</v>
      </c>
    </row>
    <row r="353" spans="8:12" x14ac:dyDescent="0.25">
      <c r="H353" s="94" t="s">
        <v>173</v>
      </c>
      <c r="I353" s="51" t="s">
        <v>505</v>
      </c>
      <c r="J353" s="51" t="s">
        <v>558</v>
      </c>
      <c r="K353" s="51" t="s">
        <v>475</v>
      </c>
      <c r="L353" s="51" t="s">
        <v>107</v>
      </c>
    </row>
    <row r="354" spans="8:12" x14ac:dyDescent="0.25">
      <c r="H354" s="94" t="s">
        <v>173</v>
      </c>
      <c r="I354" s="51" t="s">
        <v>505</v>
      </c>
      <c r="J354" s="51" t="s">
        <v>716</v>
      </c>
      <c r="K354" s="51" t="s">
        <v>475</v>
      </c>
      <c r="L354" s="51" t="s">
        <v>107</v>
      </c>
    </row>
    <row r="355" spans="8:12" x14ac:dyDescent="0.25">
      <c r="H355" s="94" t="s">
        <v>173</v>
      </c>
      <c r="I355" s="51" t="s">
        <v>717</v>
      </c>
      <c r="J355" s="51" t="s">
        <v>629</v>
      </c>
      <c r="K355" s="51" t="s">
        <v>484</v>
      </c>
      <c r="L355" s="51" t="s">
        <v>467</v>
      </c>
    </row>
    <row r="356" spans="8:12" x14ac:dyDescent="0.25">
      <c r="H356" s="94" t="s">
        <v>173</v>
      </c>
      <c r="I356" s="51" t="s">
        <v>718</v>
      </c>
      <c r="J356" s="51" t="s">
        <v>719</v>
      </c>
      <c r="K356" s="51" t="s">
        <v>106</v>
      </c>
      <c r="L356" s="51" t="s">
        <v>107</v>
      </c>
    </row>
    <row r="357" spans="8:12" x14ac:dyDescent="0.25">
      <c r="H357" s="94" t="s">
        <v>173</v>
      </c>
      <c r="I357" s="51" t="s">
        <v>720</v>
      </c>
      <c r="J357" s="51" t="s">
        <v>721</v>
      </c>
      <c r="K357" s="51" t="s">
        <v>237</v>
      </c>
      <c r="L357" s="51" t="s">
        <v>107</v>
      </c>
    </row>
    <row r="358" spans="8:12" x14ac:dyDescent="0.25">
      <c r="H358" s="94" t="s">
        <v>173</v>
      </c>
      <c r="I358" s="51" t="s">
        <v>722</v>
      </c>
      <c r="J358" s="51" t="s">
        <v>723</v>
      </c>
      <c r="K358" s="51" t="s">
        <v>106</v>
      </c>
      <c r="L358" s="51" t="s">
        <v>107</v>
      </c>
    </row>
    <row r="359" spans="8:12" x14ac:dyDescent="0.25">
      <c r="H359" s="94" t="s">
        <v>173</v>
      </c>
      <c r="I359" s="51" t="s">
        <v>724</v>
      </c>
      <c r="J359" s="51" t="s">
        <v>287</v>
      </c>
      <c r="K359" s="51" t="s">
        <v>106</v>
      </c>
      <c r="L359" s="51" t="s">
        <v>107</v>
      </c>
    </row>
    <row r="360" spans="8:12" ht="25.5" x14ac:dyDescent="0.25">
      <c r="H360" s="94" t="s">
        <v>173</v>
      </c>
      <c r="I360" s="51" t="s">
        <v>725</v>
      </c>
      <c r="J360" s="51" t="s">
        <v>590</v>
      </c>
      <c r="K360" s="51" t="s">
        <v>473</v>
      </c>
      <c r="L360" s="51" t="s">
        <v>220</v>
      </c>
    </row>
    <row r="361" spans="8:12" x14ac:dyDescent="0.25">
      <c r="H361" s="94" t="s">
        <v>173</v>
      </c>
      <c r="I361" s="51" t="s">
        <v>726</v>
      </c>
      <c r="J361" s="51" t="s">
        <v>727</v>
      </c>
      <c r="K361" s="51" t="s">
        <v>546</v>
      </c>
      <c r="L361" s="51" t="s">
        <v>107</v>
      </c>
    </row>
    <row r="362" spans="8:12" x14ac:dyDescent="0.25">
      <c r="H362" s="94" t="s">
        <v>173</v>
      </c>
      <c r="I362" s="51" t="s">
        <v>728</v>
      </c>
      <c r="J362" s="51" t="s">
        <v>492</v>
      </c>
      <c r="K362" s="51" t="s">
        <v>106</v>
      </c>
      <c r="L362" s="51" t="s">
        <v>107</v>
      </c>
    </row>
    <row r="363" spans="8:12" x14ac:dyDescent="0.25">
      <c r="H363" s="94" t="s">
        <v>173</v>
      </c>
      <c r="I363" s="51" t="s">
        <v>495</v>
      </c>
      <c r="J363" s="51" t="s">
        <v>588</v>
      </c>
      <c r="K363" s="51" t="s">
        <v>106</v>
      </c>
      <c r="L363" s="51" t="s">
        <v>107</v>
      </c>
    </row>
    <row r="364" spans="8:12" x14ac:dyDescent="0.25">
      <c r="H364" s="94" t="s">
        <v>173</v>
      </c>
      <c r="I364" s="51" t="s">
        <v>729</v>
      </c>
      <c r="J364" s="51" t="s">
        <v>590</v>
      </c>
      <c r="K364" s="51" t="s">
        <v>475</v>
      </c>
      <c r="L364" s="51" t="s">
        <v>107</v>
      </c>
    </row>
    <row r="365" spans="8:12" x14ac:dyDescent="0.25">
      <c r="H365" s="94" t="s">
        <v>173</v>
      </c>
      <c r="I365" s="51" t="s">
        <v>730</v>
      </c>
      <c r="J365" s="51" t="s">
        <v>731</v>
      </c>
      <c r="K365" s="51" t="s">
        <v>181</v>
      </c>
      <c r="L365" s="51" t="s">
        <v>107</v>
      </c>
    </row>
    <row r="366" spans="8:12" x14ac:dyDescent="0.25">
      <c r="H366" s="94" t="s">
        <v>173</v>
      </c>
      <c r="I366" s="51" t="s">
        <v>732</v>
      </c>
      <c r="J366" s="51" t="s">
        <v>492</v>
      </c>
      <c r="K366" s="51" t="s">
        <v>475</v>
      </c>
      <c r="L366" s="51" t="s">
        <v>107</v>
      </c>
    </row>
    <row r="367" spans="8:12" x14ac:dyDescent="0.25">
      <c r="H367" s="95" t="s">
        <v>174</v>
      </c>
      <c r="I367" s="51" t="s">
        <v>733</v>
      </c>
      <c r="J367" s="51" t="s">
        <v>734</v>
      </c>
      <c r="K367" s="51" t="s">
        <v>106</v>
      </c>
      <c r="L367" s="51" t="s">
        <v>107</v>
      </c>
    </row>
    <row r="368" spans="8:12" x14ac:dyDescent="0.25">
      <c r="H368" s="95" t="s">
        <v>174</v>
      </c>
      <c r="I368" s="51" t="s">
        <v>735</v>
      </c>
      <c r="J368" s="51" t="s">
        <v>736</v>
      </c>
      <c r="K368" s="51" t="s">
        <v>106</v>
      </c>
      <c r="L368" s="51" t="s">
        <v>107</v>
      </c>
    </row>
    <row r="369" spans="8:12" x14ac:dyDescent="0.25">
      <c r="H369" s="95" t="s">
        <v>174</v>
      </c>
      <c r="I369" s="51" t="s">
        <v>737</v>
      </c>
      <c r="J369" s="51" t="s">
        <v>734</v>
      </c>
      <c r="K369" s="51" t="s">
        <v>106</v>
      </c>
      <c r="L369" s="51" t="s">
        <v>107</v>
      </c>
    </row>
    <row r="370" spans="8:12" x14ac:dyDescent="0.25">
      <c r="H370" s="95" t="s">
        <v>174</v>
      </c>
      <c r="I370" s="51" t="s">
        <v>737</v>
      </c>
      <c r="J370" s="51" t="s">
        <v>738</v>
      </c>
      <c r="K370" s="51" t="s">
        <v>106</v>
      </c>
      <c r="L370" s="51" t="s">
        <v>107</v>
      </c>
    </row>
    <row r="371" spans="8:12" x14ac:dyDescent="0.25">
      <c r="H371" s="95" t="s">
        <v>174</v>
      </c>
      <c r="I371" s="51" t="s">
        <v>341</v>
      </c>
      <c r="J371" s="51" t="s">
        <v>739</v>
      </c>
      <c r="K371" s="51" t="s">
        <v>106</v>
      </c>
      <c r="L371" s="51" t="s">
        <v>107</v>
      </c>
    </row>
    <row r="372" spans="8:12" x14ac:dyDescent="0.25">
      <c r="H372" s="95" t="s">
        <v>174</v>
      </c>
      <c r="I372" s="51" t="s">
        <v>740</v>
      </c>
      <c r="J372" s="51" t="s">
        <v>741</v>
      </c>
      <c r="K372" s="51" t="s">
        <v>306</v>
      </c>
      <c r="L372" s="51" t="s">
        <v>107</v>
      </c>
    </row>
    <row r="373" spans="8:12" x14ac:dyDescent="0.25">
      <c r="H373" s="91" t="s">
        <v>175</v>
      </c>
      <c r="I373" s="51" t="s">
        <v>742</v>
      </c>
      <c r="J373" s="51" t="s">
        <v>743</v>
      </c>
      <c r="K373" s="51" t="s">
        <v>106</v>
      </c>
      <c r="L373" s="51" t="s">
        <v>107</v>
      </c>
    </row>
    <row r="374" spans="8:12" ht="25.5" x14ac:dyDescent="0.25">
      <c r="H374" s="91" t="s">
        <v>175</v>
      </c>
      <c r="I374" s="51" t="s">
        <v>742</v>
      </c>
      <c r="J374" s="51" t="s">
        <v>744</v>
      </c>
      <c r="K374" s="51" t="s">
        <v>237</v>
      </c>
      <c r="L374" s="51" t="s">
        <v>107</v>
      </c>
    </row>
    <row r="375" spans="8:12" x14ac:dyDescent="0.25">
      <c r="H375" s="91" t="s">
        <v>175</v>
      </c>
      <c r="I375" s="51" t="s">
        <v>745</v>
      </c>
      <c r="J375" s="51" t="s">
        <v>746</v>
      </c>
      <c r="K375" s="51" t="s">
        <v>106</v>
      </c>
      <c r="L375" s="51" t="s">
        <v>107</v>
      </c>
    </row>
    <row r="376" spans="8:12" ht="25.5" x14ac:dyDescent="0.25">
      <c r="H376" s="91" t="s">
        <v>175</v>
      </c>
      <c r="I376" s="51" t="s">
        <v>747</v>
      </c>
      <c r="J376" s="51" t="s">
        <v>748</v>
      </c>
      <c r="K376" s="51" t="s">
        <v>473</v>
      </c>
      <c r="L376" s="51" t="s">
        <v>107</v>
      </c>
    </row>
    <row r="377" spans="8:12" x14ac:dyDescent="0.25">
      <c r="H377" s="91" t="s">
        <v>175</v>
      </c>
      <c r="I377" s="51" t="s">
        <v>749</v>
      </c>
      <c r="J377" s="51" t="s">
        <v>750</v>
      </c>
      <c r="K377" s="51" t="s">
        <v>106</v>
      </c>
      <c r="L377" s="51" t="s">
        <v>107</v>
      </c>
    </row>
    <row r="378" spans="8:12" x14ac:dyDescent="0.25">
      <c r="H378" s="91" t="s">
        <v>175</v>
      </c>
      <c r="I378" s="51" t="s">
        <v>749</v>
      </c>
      <c r="J378" s="51" t="s">
        <v>577</v>
      </c>
      <c r="K378" s="51" t="s">
        <v>106</v>
      </c>
      <c r="L378" s="51" t="s">
        <v>107</v>
      </c>
    </row>
    <row r="379" spans="8:12" x14ac:dyDescent="0.25">
      <c r="H379" s="91" t="s">
        <v>175</v>
      </c>
      <c r="I379" s="51" t="s">
        <v>751</v>
      </c>
      <c r="J379" s="51" t="s">
        <v>752</v>
      </c>
      <c r="K379" s="51" t="s">
        <v>490</v>
      </c>
      <c r="L379" s="51" t="s">
        <v>107</v>
      </c>
    </row>
    <row r="380" spans="8:12" x14ac:dyDescent="0.25">
      <c r="H380" s="91" t="s">
        <v>175</v>
      </c>
      <c r="I380" s="51" t="s">
        <v>753</v>
      </c>
      <c r="J380" s="51" t="s">
        <v>754</v>
      </c>
      <c r="K380" s="51" t="s">
        <v>181</v>
      </c>
      <c r="L380" s="51" t="s">
        <v>107</v>
      </c>
    </row>
    <row r="381" spans="8:12" x14ac:dyDescent="0.25">
      <c r="H381" s="91" t="s">
        <v>175</v>
      </c>
      <c r="I381" s="51" t="s">
        <v>755</v>
      </c>
      <c r="J381" s="51" t="s">
        <v>756</v>
      </c>
      <c r="K381" s="51" t="s">
        <v>106</v>
      </c>
      <c r="L381" s="51" t="s">
        <v>107</v>
      </c>
    </row>
    <row r="382" spans="8:12" x14ac:dyDescent="0.25">
      <c r="H382" s="91" t="s">
        <v>175</v>
      </c>
      <c r="I382" s="51" t="s">
        <v>757</v>
      </c>
      <c r="J382" s="51" t="s">
        <v>574</v>
      </c>
      <c r="K382" s="51" t="s">
        <v>484</v>
      </c>
      <c r="L382" s="51" t="s">
        <v>467</v>
      </c>
    </row>
    <row r="383" spans="8:12" x14ac:dyDescent="0.25">
      <c r="H383" s="91" t="s">
        <v>175</v>
      </c>
      <c r="I383" s="51" t="s">
        <v>758</v>
      </c>
      <c r="J383" s="51" t="s">
        <v>595</v>
      </c>
      <c r="K383" s="51" t="s">
        <v>251</v>
      </c>
      <c r="L383" s="51" t="s">
        <v>107</v>
      </c>
    </row>
    <row r="384" spans="8:12" x14ac:dyDescent="0.25">
      <c r="H384" s="91" t="s">
        <v>175</v>
      </c>
      <c r="I384" s="51" t="s">
        <v>335</v>
      </c>
      <c r="J384" s="51" t="s">
        <v>590</v>
      </c>
      <c r="K384" s="51" t="s">
        <v>106</v>
      </c>
      <c r="L384" s="51" t="s">
        <v>107</v>
      </c>
    </row>
    <row r="385" spans="8:12" x14ac:dyDescent="0.25">
      <c r="H385" s="91" t="s">
        <v>175</v>
      </c>
      <c r="I385" s="51" t="s">
        <v>759</v>
      </c>
      <c r="J385" s="51" t="s">
        <v>760</v>
      </c>
      <c r="K385" s="51" t="s">
        <v>181</v>
      </c>
      <c r="L385" s="51" t="s">
        <v>107</v>
      </c>
    </row>
    <row r="386" spans="8:12" x14ac:dyDescent="0.25">
      <c r="H386" s="91" t="s">
        <v>175</v>
      </c>
      <c r="I386" s="51" t="s">
        <v>366</v>
      </c>
      <c r="J386" s="51" t="s">
        <v>761</v>
      </c>
      <c r="K386" s="51" t="s">
        <v>306</v>
      </c>
      <c r="L386" s="51" t="s">
        <v>107</v>
      </c>
    </row>
    <row r="387" spans="8:12" x14ac:dyDescent="0.25">
      <c r="H387" s="91" t="s">
        <v>175</v>
      </c>
      <c r="I387" s="51" t="s">
        <v>366</v>
      </c>
      <c r="J387" s="51" t="s">
        <v>762</v>
      </c>
      <c r="K387" s="51" t="s">
        <v>106</v>
      </c>
      <c r="L387" s="51" t="s">
        <v>107</v>
      </c>
    </row>
    <row r="388" spans="8:12" x14ac:dyDescent="0.25">
      <c r="H388" s="91" t="s">
        <v>175</v>
      </c>
      <c r="I388" s="51" t="s">
        <v>763</v>
      </c>
      <c r="J388" s="51" t="s">
        <v>613</v>
      </c>
      <c r="K388" s="51" t="s">
        <v>487</v>
      </c>
      <c r="L388" s="51" t="s">
        <v>107</v>
      </c>
    </row>
    <row r="389" spans="8:12" x14ac:dyDescent="0.25">
      <c r="H389" s="91" t="s">
        <v>175</v>
      </c>
      <c r="I389" s="51" t="s">
        <v>764</v>
      </c>
      <c r="J389" s="51" t="s">
        <v>765</v>
      </c>
      <c r="K389" s="51" t="s">
        <v>106</v>
      </c>
      <c r="L389" s="51" t="s">
        <v>107</v>
      </c>
    </row>
    <row r="390" spans="8:12" x14ac:dyDescent="0.25">
      <c r="H390" s="91" t="s">
        <v>175</v>
      </c>
      <c r="I390" s="51" t="s">
        <v>766</v>
      </c>
      <c r="J390" s="51" t="s">
        <v>767</v>
      </c>
      <c r="K390" s="51" t="s">
        <v>106</v>
      </c>
      <c r="L390" s="51" t="s">
        <v>107</v>
      </c>
    </row>
    <row r="391" spans="8:12" x14ac:dyDescent="0.25">
      <c r="H391" s="91" t="s">
        <v>175</v>
      </c>
      <c r="I391" s="51" t="s">
        <v>766</v>
      </c>
      <c r="J391" s="51" t="s">
        <v>768</v>
      </c>
      <c r="K391" s="51" t="s">
        <v>181</v>
      </c>
      <c r="L391" s="51" t="s">
        <v>107</v>
      </c>
    </row>
    <row r="392" spans="8:12" x14ac:dyDescent="0.25">
      <c r="H392" s="91" t="s">
        <v>175</v>
      </c>
      <c r="I392" s="51" t="s">
        <v>769</v>
      </c>
      <c r="J392" s="51" t="s">
        <v>605</v>
      </c>
      <c r="K392" s="51" t="s">
        <v>106</v>
      </c>
      <c r="L392" s="51" t="s">
        <v>107</v>
      </c>
    </row>
    <row r="393" spans="8:12" x14ac:dyDescent="0.25">
      <c r="H393" s="91" t="s">
        <v>175</v>
      </c>
      <c r="I393" s="51" t="s">
        <v>769</v>
      </c>
      <c r="J393" s="51" t="s">
        <v>539</v>
      </c>
      <c r="K393" s="51" t="s">
        <v>106</v>
      </c>
      <c r="L393" s="51" t="s">
        <v>107</v>
      </c>
    </row>
    <row r="394" spans="8:12" x14ac:dyDescent="0.25">
      <c r="H394" s="91" t="s">
        <v>175</v>
      </c>
      <c r="I394" s="51" t="s">
        <v>491</v>
      </c>
      <c r="J394" s="51" t="s">
        <v>703</v>
      </c>
      <c r="K394" s="51" t="s">
        <v>487</v>
      </c>
      <c r="L394" s="51" t="s">
        <v>107</v>
      </c>
    </row>
    <row r="395" spans="8:12" x14ac:dyDescent="0.25">
      <c r="H395" s="91" t="s">
        <v>175</v>
      </c>
      <c r="I395" s="51" t="s">
        <v>491</v>
      </c>
      <c r="J395" s="51" t="s">
        <v>770</v>
      </c>
      <c r="K395" s="51" t="s">
        <v>475</v>
      </c>
      <c r="L395" s="51" t="s">
        <v>107</v>
      </c>
    </row>
    <row r="396" spans="8:12" x14ac:dyDescent="0.25">
      <c r="H396" s="91" t="s">
        <v>175</v>
      </c>
      <c r="I396" s="51" t="s">
        <v>771</v>
      </c>
      <c r="J396" s="51" t="s">
        <v>626</v>
      </c>
      <c r="K396" s="51" t="s">
        <v>475</v>
      </c>
      <c r="L396" s="51" t="s">
        <v>107</v>
      </c>
    </row>
    <row r="397" spans="8:12" ht="25.5" x14ac:dyDescent="0.25">
      <c r="H397" s="96" t="s">
        <v>176</v>
      </c>
      <c r="I397" s="51" t="s">
        <v>508</v>
      </c>
      <c r="J397" s="51" t="s">
        <v>772</v>
      </c>
      <c r="K397" s="51" t="s">
        <v>484</v>
      </c>
      <c r="L397" s="51" t="s">
        <v>107</v>
      </c>
    </row>
    <row r="398" spans="8:12" x14ac:dyDescent="0.25">
      <c r="H398" s="96" t="s">
        <v>176</v>
      </c>
      <c r="I398" s="51" t="s">
        <v>773</v>
      </c>
      <c r="J398" s="51" t="s">
        <v>774</v>
      </c>
      <c r="K398" s="51" t="s">
        <v>106</v>
      </c>
      <c r="L398" s="51" t="s">
        <v>107</v>
      </c>
    </row>
    <row r="399" spans="8:12" x14ac:dyDescent="0.25">
      <c r="H399" s="96" t="s">
        <v>176</v>
      </c>
      <c r="I399" s="51" t="s">
        <v>532</v>
      </c>
      <c r="J399" s="51" t="s">
        <v>354</v>
      </c>
      <c r="K399" s="51" t="s">
        <v>106</v>
      </c>
      <c r="L399" s="51" t="s">
        <v>107</v>
      </c>
    </row>
    <row r="400" spans="8:12" x14ac:dyDescent="0.25">
      <c r="H400" s="96" t="s">
        <v>176</v>
      </c>
      <c r="I400" s="51" t="s">
        <v>775</v>
      </c>
      <c r="J400" s="51" t="s">
        <v>776</v>
      </c>
      <c r="K400" s="51" t="s">
        <v>490</v>
      </c>
      <c r="L400" s="51" t="s">
        <v>107</v>
      </c>
    </row>
    <row r="401" spans="8:12" x14ac:dyDescent="0.25">
      <c r="H401" s="96" t="s">
        <v>176</v>
      </c>
      <c r="I401" s="51" t="s">
        <v>769</v>
      </c>
      <c r="J401" s="51" t="s">
        <v>777</v>
      </c>
      <c r="K401" s="51" t="s">
        <v>106</v>
      </c>
      <c r="L401" s="51" t="s">
        <v>107</v>
      </c>
    </row>
    <row r="402" spans="8:12" x14ac:dyDescent="0.25">
      <c r="H402" s="96" t="s">
        <v>176</v>
      </c>
      <c r="I402" s="51" t="s">
        <v>505</v>
      </c>
      <c r="J402" s="51" t="s">
        <v>778</v>
      </c>
      <c r="K402" s="51" t="s">
        <v>779</v>
      </c>
      <c r="L402" s="51" t="s">
        <v>107</v>
      </c>
    </row>
    <row r="403" spans="8:12" x14ac:dyDescent="0.25">
      <c r="H403" s="96" t="s">
        <v>176</v>
      </c>
      <c r="I403" s="51" t="s">
        <v>780</v>
      </c>
      <c r="J403" s="51" t="s">
        <v>781</v>
      </c>
      <c r="K403" s="51" t="s">
        <v>779</v>
      </c>
      <c r="L403" s="51" t="s">
        <v>107</v>
      </c>
    </row>
    <row r="404" spans="8:12" x14ac:dyDescent="0.25">
      <c r="H404" s="96" t="s">
        <v>176</v>
      </c>
      <c r="I404" s="51" t="s">
        <v>438</v>
      </c>
      <c r="J404" s="51" t="s">
        <v>626</v>
      </c>
      <c r="K404" s="51" t="s">
        <v>546</v>
      </c>
      <c r="L404" s="51" t="s">
        <v>107</v>
      </c>
    </row>
    <row r="405" spans="8:12" x14ac:dyDescent="0.25">
      <c r="H405" s="97" t="s">
        <v>177</v>
      </c>
      <c r="I405" s="51" t="s">
        <v>591</v>
      </c>
      <c r="J405" s="51" t="s">
        <v>782</v>
      </c>
      <c r="K405" s="51" t="s">
        <v>106</v>
      </c>
      <c r="L405" s="51" t="s">
        <v>107</v>
      </c>
    </row>
    <row r="406" spans="8:12" x14ac:dyDescent="0.25">
      <c r="H406" s="97" t="s">
        <v>177</v>
      </c>
      <c r="I406" s="51" t="s">
        <v>783</v>
      </c>
      <c r="J406" s="51" t="s">
        <v>784</v>
      </c>
      <c r="K406" s="51" t="s">
        <v>106</v>
      </c>
      <c r="L406" s="51" t="s">
        <v>107</v>
      </c>
    </row>
    <row r="407" spans="8:12" ht="25.5" x14ac:dyDescent="0.25">
      <c r="H407" s="97" t="s">
        <v>177</v>
      </c>
      <c r="I407" s="51" t="s">
        <v>785</v>
      </c>
      <c r="J407" s="51" t="s">
        <v>786</v>
      </c>
      <c r="K407" s="51" t="s">
        <v>510</v>
      </c>
      <c r="L407" s="51" t="s">
        <v>107</v>
      </c>
    </row>
    <row r="408" spans="8:12" x14ac:dyDescent="0.25">
      <c r="H408" s="97" t="s">
        <v>177</v>
      </c>
      <c r="I408" s="51" t="s">
        <v>268</v>
      </c>
      <c r="J408" s="51" t="s">
        <v>787</v>
      </c>
      <c r="K408" s="51" t="s">
        <v>106</v>
      </c>
      <c r="L408" s="51" t="s">
        <v>107</v>
      </c>
    </row>
    <row r="409" spans="8:12" x14ac:dyDescent="0.25">
      <c r="H409" s="97" t="s">
        <v>177</v>
      </c>
      <c r="I409" s="51" t="s">
        <v>788</v>
      </c>
      <c r="J409" s="51" t="s">
        <v>789</v>
      </c>
      <c r="K409" s="51" t="s">
        <v>106</v>
      </c>
      <c r="L409" s="51" t="s">
        <v>107</v>
      </c>
    </row>
    <row r="410" spans="8:12" x14ac:dyDescent="0.25">
      <c r="H410" s="97" t="s">
        <v>177</v>
      </c>
      <c r="I410" s="51" t="s">
        <v>790</v>
      </c>
      <c r="J410" s="51" t="s">
        <v>791</v>
      </c>
      <c r="K410" s="51" t="s">
        <v>473</v>
      </c>
      <c r="L410" s="51" t="s">
        <v>107</v>
      </c>
    </row>
    <row r="411" spans="8:12" ht="25.5" x14ac:dyDescent="0.25">
      <c r="H411" s="97" t="s">
        <v>177</v>
      </c>
      <c r="I411" s="51" t="s">
        <v>294</v>
      </c>
      <c r="J411" s="51" t="s">
        <v>792</v>
      </c>
      <c r="K411" s="51" t="s">
        <v>106</v>
      </c>
      <c r="L411" s="51" t="s">
        <v>107</v>
      </c>
    </row>
    <row r="412" spans="8:12" x14ac:dyDescent="0.25">
      <c r="H412" s="97" t="s">
        <v>177</v>
      </c>
      <c r="I412" s="51" t="s">
        <v>793</v>
      </c>
      <c r="J412" s="51" t="s">
        <v>513</v>
      </c>
      <c r="K412" s="51" t="s">
        <v>181</v>
      </c>
      <c r="L412" s="51" t="s">
        <v>107</v>
      </c>
    </row>
    <row r="413" spans="8:12" x14ac:dyDescent="0.25">
      <c r="H413" s="97" t="s">
        <v>177</v>
      </c>
      <c r="I413" s="51" t="s">
        <v>794</v>
      </c>
      <c r="J413" s="51" t="s">
        <v>694</v>
      </c>
      <c r="K413" s="51" t="s">
        <v>181</v>
      </c>
      <c r="L413" s="51" t="s">
        <v>107</v>
      </c>
    </row>
    <row r="414" spans="8:12" x14ac:dyDescent="0.25">
      <c r="H414" s="97" t="s">
        <v>177</v>
      </c>
      <c r="I414" s="51" t="s">
        <v>795</v>
      </c>
      <c r="J414" s="51" t="s">
        <v>796</v>
      </c>
      <c r="K414" s="51" t="s">
        <v>490</v>
      </c>
      <c r="L414" s="51" t="s">
        <v>107</v>
      </c>
    </row>
    <row r="415" spans="8:12" x14ac:dyDescent="0.25">
      <c r="H415" s="97" t="s">
        <v>177</v>
      </c>
      <c r="I415" s="51" t="s">
        <v>797</v>
      </c>
      <c r="J415" s="51" t="s">
        <v>798</v>
      </c>
      <c r="K415" s="51" t="s">
        <v>106</v>
      </c>
      <c r="L415" s="51" t="s">
        <v>107</v>
      </c>
    </row>
    <row r="416" spans="8:12" ht="25.5" x14ac:dyDescent="0.25">
      <c r="H416" s="97" t="s">
        <v>177</v>
      </c>
      <c r="I416" s="51" t="s">
        <v>799</v>
      </c>
      <c r="J416" s="51" t="s">
        <v>800</v>
      </c>
      <c r="K416" s="51" t="s">
        <v>475</v>
      </c>
      <c r="L416" s="51" t="s">
        <v>107</v>
      </c>
    </row>
    <row r="417" spans="8:12" x14ac:dyDescent="0.25">
      <c r="H417" s="97" t="s">
        <v>177</v>
      </c>
      <c r="I417" s="51" t="s">
        <v>775</v>
      </c>
      <c r="J417" s="51" t="s">
        <v>541</v>
      </c>
      <c r="K417" s="51" t="s">
        <v>487</v>
      </c>
      <c r="L417" s="51" t="s">
        <v>107</v>
      </c>
    </row>
    <row r="418" spans="8:12" x14ac:dyDescent="0.25">
      <c r="H418" s="97" t="s">
        <v>177</v>
      </c>
      <c r="I418" s="51" t="s">
        <v>801</v>
      </c>
      <c r="J418" s="51" t="s">
        <v>577</v>
      </c>
      <c r="K418" s="51" t="s">
        <v>475</v>
      </c>
      <c r="L418" s="51" t="s">
        <v>107</v>
      </c>
    </row>
    <row r="419" spans="8:12" x14ac:dyDescent="0.25">
      <c r="H419" s="97" t="s">
        <v>177</v>
      </c>
      <c r="I419" s="51" t="s">
        <v>802</v>
      </c>
      <c r="J419" s="51" t="s">
        <v>803</v>
      </c>
      <c r="K419" s="51" t="s">
        <v>106</v>
      </c>
      <c r="L419" s="51" t="s">
        <v>107</v>
      </c>
    </row>
    <row r="420" spans="8:12" x14ac:dyDescent="0.25">
      <c r="H420" s="97" t="s">
        <v>177</v>
      </c>
      <c r="I420" s="51" t="s">
        <v>802</v>
      </c>
      <c r="J420" s="51" t="s">
        <v>804</v>
      </c>
      <c r="K420" s="51" t="s">
        <v>106</v>
      </c>
      <c r="L420" s="51" t="s">
        <v>107</v>
      </c>
    </row>
    <row r="421" spans="8:12" x14ac:dyDescent="0.25">
      <c r="H421" s="97" t="s">
        <v>177</v>
      </c>
      <c r="I421" s="51" t="s">
        <v>805</v>
      </c>
      <c r="J421" s="51" t="s">
        <v>609</v>
      </c>
      <c r="K421" s="51" t="s">
        <v>510</v>
      </c>
      <c r="L421" s="51" t="s">
        <v>107</v>
      </c>
    </row>
    <row r="422" spans="8:12" x14ac:dyDescent="0.25">
      <c r="H422" s="97" t="s">
        <v>177</v>
      </c>
      <c r="I422" s="51" t="s">
        <v>806</v>
      </c>
      <c r="J422" s="51" t="s">
        <v>786</v>
      </c>
      <c r="K422" s="51" t="s">
        <v>479</v>
      </c>
      <c r="L422" s="51" t="s">
        <v>107</v>
      </c>
    </row>
    <row r="423" spans="8:12" ht="25.5" x14ac:dyDescent="0.25">
      <c r="H423" s="97" t="s">
        <v>177</v>
      </c>
      <c r="I423" s="51" t="s">
        <v>151</v>
      </c>
      <c r="J423" s="51" t="s">
        <v>807</v>
      </c>
      <c r="K423" s="51" t="s">
        <v>106</v>
      </c>
      <c r="L423" s="51" t="s">
        <v>107</v>
      </c>
    </row>
    <row r="424" spans="8:12" x14ac:dyDescent="0.25">
      <c r="H424" s="97" t="s">
        <v>177</v>
      </c>
      <c r="I424" s="51" t="s">
        <v>808</v>
      </c>
      <c r="J424" s="51" t="s">
        <v>809</v>
      </c>
      <c r="K424" s="51" t="s">
        <v>487</v>
      </c>
      <c r="L424" s="51" t="s">
        <v>107</v>
      </c>
    </row>
    <row r="425" spans="8:12" ht="25.5" x14ac:dyDescent="0.25">
      <c r="H425" s="46" t="s">
        <v>178</v>
      </c>
      <c r="I425" s="51" t="s">
        <v>261</v>
      </c>
      <c r="J425" s="51" t="s">
        <v>537</v>
      </c>
      <c r="K425" s="51" t="s">
        <v>810</v>
      </c>
      <c r="L425" s="51" t="s">
        <v>107</v>
      </c>
    </row>
    <row r="426" spans="8:12" x14ac:dyDescent="0.25">
      <c r="H426" s="46" t="s">
        <v>178</v>
      </c>
      <c r="I426" s="51" t="s">
        <v>271</v>
      </c>
      <c r="J426" s="51" t="s">
        <v>539</v>
      </c>
      <c r="K426" s="51" t="s">
        <v>810</v>
      </c>
      <c r="L426" s="51" t="s">
        <v>107</v>
      </c>
    </row>
    <row r="427" spans="8:12" x14ac:dyDescent="0.25">
      <c r="H427" s="46" t="s">
        <v>178</v>
      </c>
      <c r="I427" s="51" t="s">
        <v>811</v>
      </c>
      <c r="J427" s="51" t="s">
        <v>812</v>
      </c>
      <c r="K427" s="51" t="s">
        <v>813</v>
      </c>
      <c r="L427" s="51" t="s">
        <v>107</v>
      </c>
    </row>
    <row r="428" spans="8:12" ht="25.5" x14ac:dyDescent="0.25">
      <c r="H428" s="46" t="s">
        <v>178</v>
      </c>
      <c r="I428" s="51" t="s">
        <v>814</v>
      </c>
      <c r="J428" s="51" t="s">
        <v>451</v>
      </c>
      <c r="K428" s="51" t="s">
        <v>810</v>
      </c>
      <c r="L428" s="51" t="s">
        <v>107</v>
      </c>
    </row>
    <row r="429" spans="8:12" x14ac:dyDescent="0.25">
      <c r="H429" s="46" t="s">
        <v>178</v>
      </c>
      <c r="I429" s="51" t="s">
        <v>815</v>
      </c>
      <c r="J429" s="51" t="s">
        <v>437</v>
      </c>
      <c r="K429" s="51" t="s">
        <v>816</v>
      </c>
      <c r="L429" s="51" t="s">
        <v>107</v>
      </c>
    </row>
    <row r="430" spans="8:12" ht="38.25" x14ac:dyDescent="0.25">
      <c r="H430" s="46" t="s">
        <v>178</v>
      </c>
      <c r="I430" s="51" t="s">
        <v>817</v>
      </c>
      <c r="J430" s="51" t="s">
        <v>219</v>
      </c>
      <c r="K430" s="51" t="s">
        <v>810</v>
      </c>
      <c r="L430" s="51" t="s">
        <v>107</v>
      </c>
    </row>
    <row r="431" spans="8:12" x14ac:dyDescent="0.25">
      <c r="H431" s="46" t="s">
        <v>178</v>
      </c>
      <c r="I431" s="51" t="s">
        <v>818</v>
      </c>
      <c r="J431" s="51" t="s">
        <v>362</v>
      </c>
      <c r="K431" s="51" t="s">
        <v>779</v>
      </c>
      <c r="L431" s="51" t="s">
        <v>107</v>
      </c>
    </row>
    <row r="432" spans="8:12" ht="25.5" x14ac:dyDescent="0.25">
      <c r="H432" s="46" t="s">
        <v>178</v>
      </c>
      <c r="I432" s="51" t="s">
        <v>819</v>
      </c>
      <c r="J432" s="51" t="s">
        <v>820</v>
      </c>
      <c r="K432" s="51" t="s">
        <v>816</v>
      </c>
      <c r="L432" s="51" t="s">
        <v>107</v>
      </c>
    </row>
    <row r="433" spans="8:12" x14ac:dyDescent="0.25">
      <c r="H433" s="46" t="s">
        <v>178</v>
      </c>
      <c r="I433" s="51" t="s">
        <v>821</v>
      </c>
      <c r="J433" s="51" t="s">
        <v>451</v>
      </c>
      <c r="K433" s="51" t="s">
        <v>779</v>
      </c>
      <c r="L433" s="51" t="s">
        <v>107</v>
      </c>
    </row>
    <row r="434" spans="8:12" x14ac:dyDescent="0.25">
      <c r="H434" s="46" t="s">
        <v>178</v>
      </c>
      <c r="I434" s="51" t="s">
        <v>780</v>
      </c>
      <c r="J434" s="51" t="s">
        <v>822</v>
      </c>
      <c r="K434" s="51" t="s">
        <v>810</v>
      </c>
      <c r="L434" s="51" t="s">
        <v>107</v>
      </c>
    </row>
    <row r="435" spans="8:12" x14ac:dyDescent="0.25">
      <c r="H435" s="46" t="s">
        <v>178</v>
      </c>
      <c r="I435" s="51" t="s">
        <v>438</v>
      </c>
      <c r="J435" s="51" t="s">
        <v>823</v>
      </c>
      <c r="K435" s="51" t="s">
        <v>810</v>
      </c>
      <c r="L435" s="51" t="s">
        <v>107</v>
      </c>
    </row>
    <row r="436" spans="8:12" x14ac:dyDescent="0.25">
      <c r="H436" s="46" t="s">
        <v>178</v>
      </c>
      <c r="I436" s="51" t="s">
        <v>438</v>
      </c>
      <c r="J436" s="51" t="s">
        <v>824</v>
      </c>
      <c r="K436" s="51" t="s">
        <v>779</v>
      </c>
      <c r="L436" s="51" t="s">
        <v>107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9"/>
  <sheetViews>
    <sheetView workbookViewId="0">
      <selection activeCell="E2" sqref="E2"/>
    </sheetView>
  </sheetViews>
  <sheetFormatPr baseColWidth="10" defaultColWidth="11.42578125" defaultRowHeight="26.25" x14ac:dyDescent="0.4"/>
  <cols>
    <col min="1" max="1" width="34.28515625" style="8" customWidth="1"/>
    <col min="2" max="2" width="22.85546875" style="23" customWidth="1"/>
    <col min="3" max="3" width="23.42578125" style="25" customWidth="1"/>
    <col min="4" max="4" width="19.28515625" style="8" customWidth="1"/>
    <col min="5" max="5" width="16.85546875" style="105" customWidth="1"/>
    <col min="6" max="6" width="19.140625" style="8" customWidth="1"/>
    <col min="7" max="7" width="17" style="8" customWidth="1"/>
    <col min="8" max="8" width="27.28515625" style="8" customWidth="1"/>
    <col min="9" max="9" width="20.85546875" style="8" customWidth="1"/>
    <col min="10" max="10" width="21.85546875" style="8" customWidth="1"/>
    <col min="11" max="11" width="26.28515625" style="8" customWidth="1"/>
    <col min="12" max="16384" width="11.42578125" style="8"/>
  </cols>
  <sheetData>
    <row r="1" spans="1:11" x14ac:dyDescent="0.4">
      <c r="A1" s="8" t="s">
        <v>30</v>
      </c>
      <c r="B1" s="23" t="s">
        <v>31</v>
      </c>
      <c r="C1" s="25" t="s">
        <v>46</v>
      </c>
      <c r="D1" s="25" t="s">
        <v>59</v>
      </c>
      <c r="E1" s="105" t="s">
        <v>58</v>
      </c>
      <c r="F1" s="8" t="s">
        <v>60</v>
      </c>
      <c r="G1" s="8" t="s">
        <v>80</v>
      </c>
      <c r="H1" s="8" t="s">
        <v>81</v>
      </c>
      <c r="I1" s="8" t="s">
        <v>82</v>
      </c>
      <c r="J1" s="8" t="s">
        <v>83</v>
      </c>
      <c r="K1" s="8" t="s">
        <v>84</v>
      </c>
    </row>
    <row r="2" spans="1:11" x14ac:dyDescent="0.4">
      <c r="A2" s="8" t="s">
        <v>13</v>
      </c>
      <c r="B2" s="23">
        <v>2</v>
      </c>
      <c r="C2" s="25">
        <v>90</v>
      </c>
      <c r="D2" s="25">
        <f>C2</f>
        <v>90</v>
      </c>
      <c r="E2" s="105">
        <f>IF(ISERROR(VLOOKUP(A2,Commande!$A$2:$B$24,2,FALSE)),0,VLOOKUP(A2,Commande!$A$2:$B$24,2,FALSE))</f>
        <v>0</v>
      </c>
      <c r="F2" s="31">
        <f>D2-E2</f>
        <v>90</v>
      </c>
    </row>
    <row r="3" spans="1:11" x14ac:dyDescent="0.4">
      <c r="A3" s="8" t="s">
        <v>5</v>
      </c>
      <c r="B3" s="23">
        <v>1.5</v>
      </c>
      <c r="C3" s="25">
        <v>84</v>
      </c>
      <c r="D3" s="25">
        <f>C3</f>
        <v>84</v>
      </c>
      <c r="E3" s="105">
        <f>IF(ISERROR(VLOOKUP(A3,Commande!$A$2:$B$24,2,FALSE)),0,VLOOKUP(A3,Commande!$A$2:$B$24,2,FALSE))</f>
        <v>0</v>
      </c>
      <c r="F3" s="31">
        <f>D3-E3</f>
        <v>84</v>
      </c>
      <c r="G3" s="32" t="s">
        <v>62</v>
      </c>
      <c r="H3" s="33"/>
      <c r="I3" s="33"/>
    </row>
    <row r="4" spans="1:11" x14ac:dyDescent="0.4">
      <c r="A4" s="8" t="s">
        <v>17</v>
      </c>
      <c r="B4" s="23">
        <v>1.7</v>
      </c>
      <c r="C4" s="25">
        <v>100</v>
      </c>
      <c r="D4" s="25">
        <f>C4</f>
        <v>100</v>
      </c>
      <c r="E4" s="105">
        <f>IF(ISERROR(VLOOKUP(A4,Commande!$A$2:$B$24,2,FALSE)),0,VLOOKUP(A4,Commande!$A$2:$B$24,2,FALSE))</f>
        <v>0</v>
      </c>
      <c r="F4" s="31">
        <f>D4-E4</f>
        <v>100</v>
      </c>
      <c r="G4" s="32" t="s">
        <v>63</v>
      </c>
      <c r="H4" s="33"/>
      <c r="I4" s="33"/>
    </row>
    <row r="5" spans="1:11" x14ac:dyDescent="0.4">
      <c r="A5" s="8" t="s">
        <v>19</v>
      </c>
      <c r="B5" s="23">
        <v>1.7</v>
      </c>
      <c r="C5" s="25">
        <v>100</v>
      </c>
      <c r="D5" s="25">
        <f>C5</f>
        <v>100</v>
      </c>
      <c r="E5" s="105">
        <f>IF(ISERROR(VLOOKUP(A5,Commande!$A$2:$B$24,2,FALSE)),0,VLOOKUP(A5,Commande!$A$2:$B$24,2,FALSE))</f>
        <v>0</v>
      </c>
      <c r="F5" s="31">
        <f>D5-E5</f>
        <v>100</v>
      </c>
    </row>
    <row r="6" spans="1:11" x14ac:dyDescent="0.4">
      <c r="A6" s="8" t="s">
        <v>70</v>
      </c>
      <c r="B6" s="23">
        <v>1.8</v>
      </c>
      <c r="C6" s="25">
        <v>100</v>
      </c>
      <c r="D6" s="25">
        <f>C6</f>
        <v>100</v>
      </c>
      <c r="E6" s="105">
        <f>IF(ISERROR(VLOOKUP(A6,Commande!$A$2:$B$24,2,FALSE)),0,VLOOKUP(A6,Commande!$A$2:$B$24,2,FALSE))</f>
        <v>0</v>
      </c>
      <c r="F6" s="31">
        <f>D6-E6</f>
        <v>100</v>
      </c>
    </row>
    <row r="7" spans="1:11" x14ac:dyDescent="0.4">
      <c r="A7" s="8" t="s">
        <v>18</v>
      </c>
      <c r="B7" s="23">
        <v>1.7</v>
      </c>
      <c r="C7" s="25">
        <v>100</v>
      </c>
      <c r="D7" s="25">
        <f>C7</f>
        <v>100</v>
      </c>
      <c r="E7" s="105">
        <f>IF(ISERROR(VLOOKUP(A7,Commande!$A$2:$B$24,2,FALSE)),0,VLOOKUP(A7,Commande!$A$2:$B$24,2,FALSE))</f>
        <v>0</v>
      </c>
      <c r="F7" s="31">
        <f>D7-E7</f>
        <v>100</v>
      </c>
    </row>
    <row r="8" spans="1:11" x14ac:dyDescent="0.4">
      <c r="A8" s="8" t="s">
        <v>16</v>
      </c>
      <c r="B8" s="23">
        <v>1.7</v>
      </c>
      <c r="C8" s="25">
        <v>100</v>
      </c>
      <c r="D8" s="25">
        <f>C8</f>
        <v>100</v>
      </c>
      <c r="E8" s="105">
        <f>IF(ISERROR(VLOOKUP(A8,Commande!$A$2:$B$24,2,FALSE)),0,VLOOKUP(A8,Commande!$A$2:$B$24,2,FALSE))</f>
        <v>0</v>
      </c>
      <c r="F8" s="31">
        <f>D8-E8</f>
        <v>100</v>
      </c>
    </row>
    <row r="9" spans="1:11" x14ac:dyDescent="0.4">
      <c r="A9" s="8" t="s">
        <v>8</v>
      </c>
      <c r="B9" s="23">
        <v>1.7</v>
      </c>
      <c r="C9" s="25">
        <v>100</v>
      </c>
      <c r="D9" s="25">
        <f>C9</f>
        <v>100</v>
      </c>
      <c r="E9" s="105">
        <f>IF(ISERROR(VLOOKUP(A9,Commande!$A$2:$B$24,2,FALSE)),0,VLOOKUP(A9,Commande!$A$2:$B$24,2,FALSE))</f>
        <v>0</v>
      </c>
      <c r="F9" s="31">
        <f>D9-E9</f>
        <v>100</v>
      </c>
    </row>
    <row r="10" spans="1:11" x14ac:dyDescent="0.4">
      <c r="A10" s="8" t="s">
        <v>25</v>
      </c>
      <c r="B10" s="23">
        <v>1.5</v>
      </c>
      <c r="C10" s="25">
        <v>100</v>
      </c>
      <c r="D10" s="25">
        <f>C10</f>
        <v>100</v>
      </c>
      <c r="E10" s="105">
        <f>IF(ISERROR(VLOOKUP(A10,Commande!$A$2:$B$24,2,FALSE)),0,VLOOKUP(A10,Commande!$A$2:$B$24,2,FALSE))</f>
        <v>0</v>
      </c>
      <c r="F10" s="31">
        <f>D10-E10</f>
        <v>100</v>
      </c>
    </row>
    <row r="11" spans="1:11" x14ac:dyDescent="0.4">
      <c r="A11" s="8" t="s">
        <v>34</v>
      </c>
      <c r="B11" s="23">
        <v>1.7</v>
      </c>
      <c r="C11" s="25">
        <v>86</v>
      </c>
      <c r="D11" s="25">
        <f>C11</f>
        <v>86</v>
      </c>
      <c r="E11" s="105">
        <f>IF(ISERROR(VLOOKUP(A11,Commande!$A$2:$B$24,2,FALSE)),0,VLOOKUP(A11,Commande!$A$2:$B$24,2,FALSE))</f>
        <v>0</v>
      </c>
      <c r="F11" s="31">
        <f>D11-E11</f>
        <v>86</v>
      </c>
    </row>
    <row r="12" spans="1:11" x14ac:dyDescent="0.4">
      <c r="A12" s="8" t="s">
        <v>37</v>
      </c>
      <c r="B12" s="23">
        <v>1.5</v>
      </c>
      <c r="C12" s="25">
        <v>96</v>
      </c>
      <c r="D12" s="25">
        <f>C12</f>
        <v>96</v>
      </c>
      <c r="E12" s="105">
        <f>IF(ISERROR(VLOOKUP(A12,Commande!$A$2:$B$24,2,FALSE)),0,VLOOKUP(A12,Commande!$A$2:$B$24,2,FALSE))</f>
        <v>0</v>
      </c>
      <c r="F12" s="31">
        <f>D12-E12</f>
        <v>96</v>
      </c>
    </row>
    <row r="13" spans="1:11" x14ac:dyDescent="0.4">
      <c r="A13" s="8" t="s">
        <v>23</v>
      </c>
      <c r="B13" s="23">
        <v>1</v>
      </c>
      <c r="C13" s="25">
        <v>98</v>
      </c>
      <c r="D13" s="25">
        <f>C13</f>
        <v>98</v>
      </c>
      <c r="E13" s="105">
        <f>IF(ISERROR(VLOOKUP(A13,Commande!$A$2:$B$24,2,FALSE)),0,VLOOKUP(A13,Commande!$A$2:$B$24,2,FALSE))</f>
        <v>0</v>
      </c>
      <c r="F13" s="31">
        <f>D13-E13</f>
        <v>98</v>
      </c>
    </row>
    <row r="14" spans="1:11" x14ac:dyDescent="0.4">
      <c r="A14" s="8" t="s">
        <v>24</v>
      </c>
      <c r="B14" s="23">
        <v>1</v>
      </c>
      <c r="C14" s="25">
        <v>100</v>
      </c>
      <c r="D14" s="25">
        <f>C14</f>
        <v>100</v>
      </c>
      <c r="E14" s="105">
        <f>IF(ISERROR(VLOOKUP(A14,Commande!$A$2:$B$24,2,FALSE)),0,VLOOKUP(A14,Commande!$A$2:$B$24,2,FALSE))</f>
        <v>0</v>
      </c>
      <c r="F14" s="31">
        <f>D14-E14</f>
        <v>100</v>
      </c>
    </row>
    <row r="15" spans="1:11" x14ac:dyDescent="0.4">
      <c r="A15" s="8" t="s">
        <v>61</v>
      </c>
      <c r="B15" s="23">
        <v>1.55</v>
      </c>
      <c r="C15" s="25">
        <v>100</v>
      </c>
      <c r="D15" s="25">
        <f>C15</f>
        <v>100</v>
      </c>
      <c r="E15" s="105">
        <f>IF(ISERROR(VLOOKUP(A15,Commande!$A$2:$B$24,2,FALSE)),0,VLOOKUP(A15,Commande!$A$2:$B$24,2,FALSE))</f>
        <v>0</v>
      </c>
      <c r="F15" s="31">
        <f>D15-E15</f>
        <v>100</v>
      </c>
    </row>
    <row r="16" spans="1:11" x14ac:dyDescent="0.4">
      <c r="A16" s="8" t="s">
        <v>71</v>
      </c>
      <c r="B16" s="23">
        <v>1.5</v>
      </c>
      <c r="C16" s="25">
        <v>94</v>
      </c>
      <c r="D16" s="25">
        <f>C16</f>
        <v>94</v>
      </c>
      <c r="E16" s="105">
        <f>IF(ISERROR(VLOOKUP(A16,Commande!$A$2:$B$24,2,FALSE)),0,VLOOKUP(A16,Commande!$A$2:$B$24,2,FALSE))</f>
        <v>0</v>
      </c>
      <c r="F16" s="31">
        <f>D16-E16</f>
        <v>94</v>
      </c>
    </row>
    <row r="17" spans="1:6" x14ac:dyDescent="0.4">
      <c r="A17" s="8" t="s">
        <v>48</v>
      </c>
      <c r="B17" s="23">
        <v>1.5</v>
      </c>
      <c r="C17" s="25">
        <v>100</v>
      </c>
      <c r="D17" s="25">
        <f>C17</f>
        <v>100</v>
      </c>
      <c r="E17" s="105">
        <f>IF(ISERROR(VLOOKUP(A17,Commande!$A$2:$B$24,2,FALSE)),0,VLOOKUP(A17,Commande!$A$2:$B$24,2,FALSE))</f>
        <v>0</v>
      </c>
      <c r="F17" s="31">
        <f>D17-E17</f>
        <v>100</v>
      </c>
    </row>
    <row r="18" spans="1:6" x14ac:dyDescent="0.4">
      <c r="A18" s="8" t="s">
        <v>28</v>
      </c>
      <c r="B18" s="23">
        <v>2.5</v>
      </c>
      <c r="C18" s="25">
        <v>88</v>
      </c>
      <c r="D18" s="25">
        <f>C18</f>
        <v>88</v>
      </c>
      <c r="E18" s="105">
        <f>IF(ISERROR(VLOOKUP(A18,Commande!$A$2:$B$24,2,FALSE)),0,VLOOKUP(A18,Commande!$A$2:$B$24,2,FALSE))</f>
        <v>0</v>
      </c>
      <c r="F18" s="31">
        <f>D18-E18</f>
        <v>88</v>
      </c>
    </row>
    <row r="19" spans="1:6" x14ac:dyDescent="0.4">
      <c r="A19" s="8" t="s">
        <v>14</v>
      </c>
      <c r="B19" s="23">
        <v>2</v>
      </c>
      <c r="C19" s="25">
        <v>100</v>
      </c>
      <c r="D19" s="25">
        <f>C19</f>
        <v>100</v>
      </c>
      <c r="E19" s="105">
        <f>IF(ISERROR(VLOOKUP(A19,Commande!$A$2:$B$24,2,FALSE)),0,VLOOKUP(A19,Commande!$A$2:$B$24,2,FALSE))</f>
        <v>0</v>
      </c>
      <c r="F19" s="31">
        <f>D19-E19</f>
        <v>100</v>
      </c>
    </row>
    <row r="20" spans="1:6" x14ac:dyDescent="0.4">
      <c r="A20" s="8" t="s">
        <v>27</v>
      </c>
      <c r="B20" s="23">
        <v>2</v>
      </c>
      <c r="C20" s="25">
        <v>90</v>
      </c>
      <c r="D20" s="25">
        <f>C20</f>
        <v>90</v>
      </c>
      <c r="E20" s="105">
        <f>IF(ISERROR(VLOOKUP(A20,Commande!$A$2:$B$24,2,FALSE)),0,VLOOKUP(A20,Commande!$A$2:$B$24,2,FALSE))</f>
        <v>0</v>
      </c>
      <c r="F20" s="31">
        <f>D20-E20</f>
        <v>90</v>
      </c>
    </row>
    <row r="21" spans="1:6" x14ac:dyDescent="0.4">
      <c r="A21" s="8" t="s">
        <v>21</v>
      </c>
      <c r="B21" s="23">
        <v>1.5</v>
      </c>
      <c r="C21" s="25">
        <v>98</v>
      </c>
      <c r="D21" s="25">
        <f>C21</f>
        <v>98</v>
      </c>
      <c r="E21" s="105">
        <f>IF(ISERROR(VLOOKUP(A21,Commande!$A$2:$B$24,2,FALSE)),0,VLOOKUP(A21,Commande!$A$2:$B$24,2,FALSE))</f>
        <v>0</v>
      </c>
      <c r="F21" s="31">
        <f>D21-E21</f>
        <v>98</v>
      </c>
    </row>
    <row r="22" spans="1:6" x14ac:dyDescent="0.4">
      <c r="A22" s="8" t="s">
        <v>79</v>
      </c>
      <c r="B22" s="23">
        <v>1.2</v>
      </c>
      <c r="C22" s="25">
        <v>9</v>
      </c>
      <c r="D22" s="25">
        <f>C22</f>
        <v>9</v>
      </c>
      <c r="E22" s="105">
        <f>IF(ISERROR(VLOOKUP(A22,Commande!$A$2:$B$24,2,FALSE)),0,VLOOKUP(A22,Commande!$A$2:$B$24,2,FALSE))</f>
        <v>0</v>
      </c>
      <c r="F22" s="31">
        <f>D22-E22</f>
        <v>9</v>
      </c>
    </row>
    <row r="23" spans="1:6" x14ac:dyDescent="0.4">
      <c r="A23" s="8" t="s">
        <v>36</v>
      </c>
      <c r="B23" s="23">
        <v>1.7</v>
      </c>
      <c r="C23" s="25">
        <v>98</v>
      </c>
      <c r="D23" s="25">
        <f>C23</f>
        <v>98</v>
      </c>
      <c r="E23" s="105">
        <f>IF(ISERROR(VLOOKUP(A23,Commande!$A$2:$B$24,2,FALSE)),0,VLOOKUP(A23,Commande!$A$2:$B$24,2,FALSE))</f>
        <v>0</v>
      </c>
      <c r="F23" s="31">
        <f>D23-E23</f>
        <v>98</v>
      </c>
    </row>
    <row r="24" spans="1:6" x14ac:dyDescent="0.4">
      <c r="A24" s="8" t="s">
        <v>20</v>
      </c>
      <c r="B24" s="23">
        <v>1.5</v>
      </c>
      <c r="C24" s="25">
        <v>100</v>
      </c>
      <c r="D24" s="25">
        <f>C24</f>
        <v>100</v>
      </c>
      <c r="E24" s="105">
        <f>IF(ISERROR(VLOOKUP(A24,Commande!$A$2:$B$24,2,FALSE)),0,VLOOKUP(A24,Commande!$A$2:$B$24,2,FALSE))</f>
        <v>0</v>
      </c>
      <c r="F24" s="31">
        <f>D24-E24</f>
        <v>100</v>
      </c>
    </row>
    <row r="25" spans="1:6" x14ac:dyDescent="0.4">
      <c r="A25" s="8" t="s">
        <v>15</v>
      </c>
      <c r="B25" s="23">
        <v>2</v>
      </c>
      <c r="C25" s="25">
        <v>100</v>
      </c>
      <c r="D25" s="25">
        <f>C25</f>
        <v>100</v>
      </c>
      <c r="E25" s="105">
        <f>IF(ISERROR(VLOOKUP(A25,Commande!$A$2:$B$24,2,FALSE)),0,VLOOKUP(A25,Commande!$A$2:$B$24,2,FALSE))</f>
        <v>0</v>
      </c>
      <c r="F25" s="31">
        <f>D25-E25</f>
        <v>100</v>
      </c>
    </row>
    <row r="26" spans="1:6" x14ac:dyDescent="0.4">
      <c r="A26" s="8" t="s">
        <v>7</v>
      </c>
      <c r="B26" s="23">
        <v>1.5</v>
      </c>
      <c r="C26" s="25">
        <v>100</v>
      </c>
      <c r="D26" s="25">
        <f>C26</f>
        <v>100</v>
      </c>
      <c r="E26" s="105">
        <f>IF(ISERROR(VLOOKUP(A26,Commande!$A$2:$B$24,2,FALSE)),0,VLOOKUP(A26,Commande!$A$2:$B$24,2,FALSE))</f>
        <v>0</v>
      </c>
      <c r="F26" s="31">
        <f>D26-E26</f>
        <v>100</v>
      </c>
    </row>
    <row r="27" spans="1:6" x14ac:dyDescent="0.4">
      <c r="A27" s="8" t="s">
        <v>72</v>
      </c>
      <c r="B27" s="23">
        <v>1.5</v>
      </c>
      <c r="C27" s="25">
        <v>100</v>
      </c>
      <c r="D27" s="25">
        <f>C27</f>
        <v>100</v>
      </c>
      <c r="E27" s="105">
        <f>IF(ISERROR(VLOOKUP(A27,Commande!$A$2:$B$24,2,FALSE)),0,VLOOKUP(A27,Commande!$A$2:$B$24,2,FALSE))</f>
        <v>0</v>
      </c>
      <c r="F27" s="31">
        <f>D27-E27</f>
        <v>100</v>
      </c>
    </row>
    <row r="28" spans="1:6" x14ac:dyDescent="0.4">
      <c r="A28" s="8" t="s">
        <v>33</v>
      </c>
      <c r="B28" s="23">
        <v>1.5</v>
      </c>
      <c r="C28" s="25">
        <v>100</v>
      </c>
      <c r="D28" s="25">
        <f>C28</f>
        <v>100</v>
      </c>
      <c r="E28" s="105">
        <f>IF(ISERROR(VLOOKUP(A28,Commande!$A$2:$B$24,2,FALSE)),0,VLOOKUP(A28,Commande!$A$2:$B$24,2,FALSE))</f>
        <v>0</v>
      </c>
      <c r="F28" s="31">
        <f>D28-E28</f>
        <v>100</v>
      </c>
    </row>
    <row r="29" spans="1:6" x14ac:dyDescent="0.4">
      <c r="A29" s="8" t="s">
        <v>47</v>
      </c>
      <c r="B29" s="23">
        <v>1.2</v>
      </c>
      <c r="C29" s="25">
        <v>100</v>
      </c>
      <c r="D29" s="25">
        <f>C29</f>
        <v>100</v>
      </c>
      <c r="E29" s="105">
        <f>IF(ISERROR(VLOOKUP(A29,Commande!$A$2:$B$24,2,FALSE)),0,VLOOKUP(A29,Commande!$A$2:$B$24,2,FALSE))</f>
        <v>0</v>
      </c>
      <c r="F29" s="31">
        <f>D29-E29</f>
        <v>100</v>
      </c>
    </row>
    <row r="30" spans="1:6" x14ac:dyDescent="0.4">
      <c r="A30" s="8" t="s">
        <v>26</v>
      </c>
      <c r="B30" s="23">
        <v>2.5</v>
      </c>
      <c r="C30" s="25">
        <v>100</v>
      </c>
      <c r="D30" s="25">
        <f>C30</f>
        <v>100</v>
      </c>
      <c r="E30" s="105">
        <f>IF(ISERROR(VLOOKUP(A30,Commande!$A$2:$B$24,2,FALSE)),0,VLOOKUP(A30,Commande!$A$2:$B$24,2,FALSE))</f>
        <v>0</v>
      </c>
      <c r="F30" s="31">
        <f>D30-E30</f>
        <v>100</v>
      </c>
    </row>
    <row r="31" spans="1:6" x14ac:dyDescent="0.4">
      <c r="A31" s="8" t="s">
        <v>22</v>
      </c>
      <c r="B31" s="23">
        <v>2</v>
      </c>
      <c r="C31" s="25">
        <v>100</v>
      </c>
      <c r="D31" s="25">
        <f>C31</f>
        <v>100</v>
      </c>
      <c r="E31" s="105">
        <f>IF(ISERROR(VLOOKUP(A31,Commande!$A$2:$B$24,2,FALSE)),0,VLOOKUP(A31,Commande!$A$2:$B$24,2,FALSE))</f>
        <v>0</v>
      </c>
      <c r="F31" s="31">
        <f>D31-E31</f>
        <v>100</v>
      </c>
    </row>
    <row r="32" spans="1:6" x14ac:dyDescent="0.4">
      <c r="A32" s="8" t="s">
        <v>12</v>
      </c>
      <c r="B32" s="23">
        <v>2</v>
      </c>
      <c r="C32" s="25">
        <v>98</v>
      </c>
      <c r="D32" s="25">
        <f>C32</f>
        <v>98</v>
      </c>
      <c r="E32" s="105">
        <f>IF(ISERROR(VLOOKUP(A32,Commande!$A$2:$B$24,2,FALSE)),0,VLOOKUP(A32,Commande!$A$2:$B$24,2,FALSE))</f>
        <v>0</v>
      </c>
      <c r="F32" s="31">
        <f>D32-E32</f>
        <v>98</v>
      </c>
    </row>
    <row r="33" spans="1:6" x14ac:dyDescent="0.4">
      <c r="A33" s="8" t="s">
        <v>49</v>
      </c>
      <c r="B33" s="23">
        <v>2</v>
      </c>
      <c r="C33" s="25">
        <v>100</v>
      </c>
      <c r="D33" s="25">
        <f>C33</f>
        <v>100</v>
      </c>
      <c r="E33" s="105">
        <f>IF(ISERROR(VLOOKUP(A33,Commande!$A$2:$B$24,2,FALSE)),0,VLOOKUP(A33,Commande!$A$2:$B$24,2,FALSE))</f>
        <v>0</v>
      </c>
      <c r="F33" s="31">
        <f>D33-E33</f>
        <v>100</v>
      </c>
    </row>
    <row r="34" spans="1:6" x14ac:dyDescent="0.4">
      <c r="A34" s="8" t="s">
        <v>9</v>
      </c>
      <c r="B34" s="23">
        <v>1.7</v>
      </c>
      <c r="C34" s="25">
        <v>100</v>
      </c>
      <c r="D34" s="25">
        <f>C34</f>
        <v>100</v>
      </c>
      <c r="E34" s="105">
        <f>IF(ISERROR(VLOOKUP(A34,Commande!$A$2:$B$24,2,FALSE)),0,VLOOKUP(A34,Commande!$A$2:$B$24,2,FALSE))</f>
        <v>0</v>
      </c>
      <c r="F34" s="31">
        <f>D34-E34</f>
        <v>100</v>
      </c>
    </row>
    <row r="35" spans="1:6" x14ac:dyDescent="0.4">
      <c r="A35" s="8" t="s">
        <v>6</v>
      </c>
      <c r="B35" s="23">
        <v>1.5</v>
      </c>
      <c r="C35" s="25">
        <v>100</v>
      </c>
      <c r="D35" s="25">
        <f>C35</f>
        <v>100</v>
      </c>
      <c r="E35" s="105">
        <f>IF(ISERROR(VLOOKUP(A35,Commande!$A$2:$B$24,2,FALSE)),0,VLOOKUP(A35,Commande!$A$2:$B$24,2,FALSE))</f>
        <v>0</v>
      </c>
      <c r="F35" s="31">
        <f>D35-E35</f>
        <v>100</v>
      </c>
    </row>
    <row r="36" spans="1:6" x14ac:dyDescent="0.4">
      <c r="A36" s="8" t="s">
        <v>35</v>
      </c>
      <c r="B36" s="23">
        <v>2</v>
      </c>
      <c r="C36" s="25">
        <v>100</v>
      </c>
      <c r="D36" s="25">
        <f>C36</f>
        <v>100</v>
      </c>
      <c r="E36" s="105">
        <f>IF(ISERROR(VLOOKUP(A36,Commande!$A$2:$B$24,2,FALSE)),0,VLOOKUP(A36,Commande!$A$2:$B$24,2,FALSE))</f>
        <v>0</v>
      </c>
      <c r="F36" s="31">
        <f>D36-E36</f>
        <v>100</v>
      </c>
    </row>
    <row r="37" spans="1:6" x14ac:dyDescent="0.4">
      <c r="A37" s="8" t="s">
        <v>11</v>
      </c>
      <c r="B37" s="23">
        <v>1.5</v>
      </c>
      <c r="C37" s="25">
        <v>100</v>
      </c>
      <c r="D37" s="25">
        <f>C37</f>
        <v>100</v>
      </c>
      <c r="E37" s="105">
        <f>IF(ISERROR(VLOOKUP(A37,Commande!$A$2:$B$24,2,FALSE)),0,VLOOKUP(A37,Commande!$A$2:$B$24,2,FALSE))</f>
        <v>0</v>
      </c>
      <c r="F37" s="31">
        <f>D37-E37</f>
        <v>100</v>
      </c>
    </row>
    <row r="38" spans="1:6" x14ac:dyDescent="0.4">
      <c r="A38" s="8" t="s">
        <v>10</v>
      </c>
      <c r="B38" s="23">
        <v>1.5</v>
      </c>
      <c r="C38" s="25">
        <v>100</v>
      </c>
      <c r="D38" s="25">
        <f>C38</f>
        <v>100</v>
      </c>
      <c r="E38" s="105">
        <f>IF(ISERROR(VLOOKUP(A38,Commande!$A$2:$B$24,2,FALSE)),0,VLOOKUP(A38,Commande!$A$2:$B$24,2,FALSE))</f>
        <v>0</v>
      </c>
      <c r="F38" s="31">
        <f>D38-E38</f>
        <v>100</v>
      </c>
    </row>
    <row r="39" spans="1:6" x14ac:dyDescent="0.4">
      <c r="D39" s="25">
        <f t="shared" ref="D39:D59" si="0">C39</f>
        <v>0</v>
      </c>
      <c r="E39" s="105">
        <f>IF(ISERROR(VLOOKUP(A39,Commande!$A$2:$B$24,2,FALSE)),0,VLOOKUP(A39,Commande!$A$2:$B$24,2,FALSE))</f>
        <v>0</v>
      </c>
      <c r="F39" s="31">
        <f t="shared" ref="F39:F97" si="1">D39-E39</f>
        <v>0</v>
      </c>
    </row>
    <row r="40" spans="1:6" x14ac:dyDescent="0.4">
      <c r="D40" s="25">
        <f t="shared" si="0"/>
        <v>0</v>
      </c>
      <c r="E40" s="105">
        <f>IF(ISERROR(VLOOKUP(A40,Commande!$A$2:$B$24,2,FALSE)),0,VLOOKUP(A40,Commande!$A$2:$B$24,2,FALSE))</f>
        <v>0</v>
      </c>
      <c r="F40" s="31">
        <f t="shared" si="1"/>
        <v>0</v>
      </c>
    </row>
    <row r="41" spans="1:6" x14ac:dyDescent="0.4">
      <c r="D41" s="25">
        <f t="shared" si="0"/>
        <v>0</v>
      </c>
      <c r="E41" s="105">
        <f>IF(ISERROR(VLOOKUP(A41,Commande!$A$2:$B$24,2,FALSE)),0,VLOOKUP(A41,Commande!$A$2:$B$24,2,FALSE))</f>
        <v>0</v>
      </c>
      <c r="F41" s="31">
        <f t="shared" si="1"/>
        <v>0</v>
      </c>
    </row>
    <row r="42" spans="1:6" x14ac:dyDescent="0.4">
      <c r="D42" s="25">
        <f t="shared" si="0"/>
        <v>0</v>
      </c>
      <c r="E42" s="105">
        <f>IF(ISERROR(VLOOKUP(A42,Commande!$A$2:$B$24,2,FALSE)),0,VLOOKUP(A42,Commande!$A$2:$B$24,2,FALSE))</f>
        <v>0</v>
      </c>
      <c r="F42" s="31">
        <f t="shared" si="1"/>
        <v>0</v>
      </c>
    </row>
    <row r="43" spans="1:6" x14ac:dyDescent="0.4">
      <c r="D43" s="25">
        <f t="shared" si="0"/>
        <v>0</v>
      </c>
      <c r="E43" s="105">
        <f>IF(ISERROR(VLOOKUP(A43,Commande!$A$2:$B$24,2,FALSE)),0,VLOOKUP(A43,Commande!$A$2:$B$24,2,FALSE))</f>
        <v>0</v>
      </c>
      <c r="F43" s="31">
        <f t="shared" si="1"/>
        <v>0</v>
      </c>
    </row>
    <row r="44" spans="1:6" x14ac:dyDescent="0.4">
      <c r="D44" s="25">
        <f t="shared" si="0"/>
        <v>0</v>
      </c>
      <c r="E44" s="105">
        <f>IF(ISERROR(VLOOKUP(A44,Commande!$A$2:$B$24,2,FALSE)),0,VLOOKUP(A44,Commande!$A$2:$B$24,2,FALSE))</f>
        <v>0</v>
      </c>
      <c r="F44" s="31">
        <f t="shared" si="1"/>
        <v>0</v>
      </c>
    </row>
    <row r="45" spans="1:6" x14ac:dyDescent="0.4">
      <c r="D45" s="25">
        <f t="shared" si="0"/>
        <v>0</v>
      </c>
      <c r="E45" s="105">
        <f>IF(ISERROR(VLOOKUP(A45,Commande!$A$2:$B$24,2,FALSE)),0,VLOOKUP(A45,Commande!$A$2:$B$24,2,FALSE))</f>
        <v>0</v>
      </c>
      <c r="F45" s="31">
        <f t="shared" si="1"/>
        <v>0</v>
      </c>
    </row>
    <row r="46" spans="1:6" x14ac:dyDescent="0.4">
      <c r="D46" s="25">
        <f t="shared" si="0"/>
        <v>0</v>
      </c>
      <c r="E46" s="105">
        <f>IF(ISERROR(VLOOKUP(A46,Commande!$A$2:$B$24,2,FALSE)),0,VLOOKUP(A46,Commande!$A$2:$B$24,2,FALSE))</f>
        <v>0</v>
      </c>
      <c r="F46" s="31">
        <f t="shared" si="1"/>
        <v>0</v>
      </c>
    </row>
    <row r="47" spans="1:6" x14ac:dyDescent="0.4">
      <c r="D47" s="25">
        <f t="shared" si="0"/>
        <v>0</v>
      </c>
      <c r="E47" s="105">
        <f>IF(ISERROR(VLOOKUP(A47,Commande!$A$2:$B$24,2,FALSE)),0,VLOOKUP(A47,Commande!$A$2:$B$24,2,FALSE))</f>
        <v>0</v>
      </c>
      <c r="F47" s="31">
        <f t="shared" si="1"/>
        <v>0</v>
      </c>
    </row>
    <row r="48" spans="1:6" x14ac:dyDescent="0.4">
      <c r="D48" s="25">
        <f t="shared" si="0"/>
        <v>0</v>
      </c>
      <c r="E48" s="105">
        <f>IF(ISERROR(VLOOKUP(A48,Commande!$A$2:$B$24,2,FALSE)),0,VLOOKUP(A48,Commande!$A$2:$B$24,2,FALSE))</f>
        <v>0</v>
      </c>
      <c r="F48" s="31">
        <f t="shared" si="1"/>
        <v>0</v>
      </c>
    </row>
    <row r="49" spans="4:6" x14ac:dyDescent="0.4">
      <c r="D49" s="25">
        <f t="shared" si="0"/>
        <v>0</v>
      </c>
      <c r="E49" s="105">
        <f>IF(ISERROR(VLOOKUP(A49,Commande!$A$2:$B$24,2,FALSE)),0,VLOOKUP(A49,Commande!$A$2:$B$24,2,FALSE))</f>
        <v>0</v>
      </c>
      <c r="F49" s="31">
        <f t="shared" si="1"/>
        <v>0</v>
      </c>
    </row>
    <row r="50" spans="4:6" x14ac:dyDescent="0.4">
      <c r="D50" s="25">
        <f t="shared" si="0"/>
        <v>0</v>
      </c>
      <c r="E50" s="105">
        <f>IF(ISERROR(VLOOKUP(A50,Commande!$A$2:$B$24,2,FALSE)),0,VLOOKUP(A50,Commande!$A$2:$B$24,2,FALSE))</f>
        <v>0</v>
      </c>
      <c r="F50" s="31">
        <f t="shared" si="1"/>
        <v>0</v>
      </c>
    </row>
    <row r="51" spans="4:6" x14ac:dyDescent="0.4">
      <c r="D51" s="25">
        <f t="shared" si="0"/>
        <v>0</v>
      </c>
      <c r="E51" s="105">
        <f>IF(ISERROR(VLOOKUP(A51,Commande!$A$2:$B$24,2,FALSE)),0,VLOOKUP(A51,Commande!$A$2:$B$24,2,FALSE))</f>
        <v>0</v>
      </c>
      <c r="F51" s="31">
        <f t="shared" si="1"/>
        <v>0</v>
      </c>
    </row>
    <row r="52" spans="4:6" x14ac:dyDescent="0.4">
      <c r="D52" s="25">
        <f t="shared" si="0"/>
        <v>0</v>
      </c>
      <c r="E52" s="105">
        <f>IF(ISERROR(VLOOKUP(A52,Commande!$A$2:$B$24,2,FALSE)),0,VLOOKUP(A52,Commande!$A$2:$B$24,2,FALSE))</f>
        <v>0</v>
      </c>
      <c r="F52" s="31">
        <f t="shared" si="1"/>
        <v>0</v>
      </c>
    </row>
    <row r="53" spans="4:6" x14ac:dyDescent="0.4">
      <c r="D53" s="25">
        <f t="shared" si="0"/>
        <v>0</v>
      </c>
      <c r="E53" s="105">
        <f>IF(ISERROR(VLOOKUP(A53,Commande!$A$2:$B$24,2,FALSE)),0,VLOOKUP(A53,Commande!$A$2:$B$24,2,FALSE))</f>
        <v>0</v>
      </c>
      <c r="F53" s="31">
        <f t="shared" si="1"/>
        <v>0</v>
      </c>
    </row>
    <row r="54" spans="4:6" x14ac:dyDescent="0.4">
      <c r="D54" s="25">
        <f t="shared" si="0"/>
        <v>0</v>
      </c>
      <c r="E54" s="105">
        <f>IF(ISERROR(VLOOKUP(A54,Commande!$A$2:$B$24,2,FALSE)),0,VLOOKUP(A54,Commande!$A$2:$B$24,2,FALSE))</f>
        <v>0</v>
      </c>
      <c r="F54" s="31">
        <f t="shared" si="1"/>
        <v>0</v>
      </c>
    </row>
    <row r="55" spans="4:6" x14ac:dyDescent="0.4">
      <c r="D55" s="25">
        <f t="shared" si="0"/>
        <v>0</v>
      </c>
      <c r="E55" s="105">
        <f>IF(ISERROR(VLOOKUP(A55,Commande!$A$2:$B$24,2,FALSE)),0,VLOOKUP(A55,Commande!$A$2:$B$24,2,FALSE))</f>
        <v>0</v>
      </c>
      <c r="F55" s="31">
        <f t="shared" si="1"/>
        <v>0</v>
      </c>
    </row>
    <row r="56" spans="4:6" x14ac:dyDescent="0.4">
      <c r="D56" s="25">
        <f t="shared" si="0"/>
        <v>0</v>
      </c>
      <c r="E56" s="105">
        <f>IF(ISERROR(VLOOKUP(A56,Commande!$A$2:$B$24,2,FALSE)),0,VLOOKUP(A56,Commande!$A$2:$B$24,2,FALSE))</f>
        <v>0</v>
      </c>
      <c r="F56" s="31">
        <f t="shared" si="1"/>
        <v>0</v>
      </c>
    </row>
    <row r="57" spans="4:6" x14ac:dyDescent="0.4">
      <c r="D57" s="25">
        <f t="shared" si="0"/>
        <v>0</v>
      </c>
      <c r="E57" s="105">
        <f>IF(ISERROR(VLOOKUP(A57,Commande!$A$2:$B$24,2,FALSE)),0,VLOOKUP(A57,Commande!$A$2:$B$24,2,FALSE))</f>
        <v>0</v>
      </c>
      <c r="F57" s="31">
        <f t="shared" si="1"/>
        <v>0</v>
      </c>
    </row>
    <row r="58" spans="4:6" x14ac:dyDescent="0.4">
      <c r="D58" s="25">
        <f t="shared" si="0"/>
        <v>0</v>
      </c>
      <c r="E58" s="105">
        <f>IF(ISERROR(VLOOKUP(A58,Commande!$A$2:$B$24,2,FALSE)),0,VLOOKUP(A58,Commande!$A$2:$B$24,2,FALSE))</f>
        <v>0</v>
      </c>
      <c r="F58" s="31">
        <f t="shared" si="1"/>
        <v>0</v>
      </c>
    </row>
    <row r="59" spans="4:6" x14ac:dyDescent="0.4">
      <c r="D59" s="25">
        <f t="shared" si="0"/>
        <v>0</v>
      </c>
      <c r="E59" s="105">
        <f>IF(ISERROR(VLOOKUP(A59,Commande!$A$2:$B$24,2,FALSE)),0,VLOOKUP(A59,Commande!$A$2:$B$24,2,FALSE))</f>
        <v>0</v>
      </c>
      <c r="F59" s="31">
        <f t="shared" si="1"/>
        <v>0</v>
      </c>
    </row>
    <row r="60" spans="4:6" x14ac:dyDescent="0.4">
      <c r="D60" s="25">
        <f t="shared" ref="D60:D99" si="2">C60</f>
        <v>0</v>
      </c>
      <c r="E60" s="105">
        <f>IF(ISERROR(VLOOKUP(A60,Commande!$A$2:$B$24,2,FALSE)),0,VLOOKUP(A60,Commande!$A$2:$B$24,2,FALSE))</f>
        <v>0</v>
      </c>
      <c r="F60" s="31">
        <f t="shared" si="1"/>
        <v>0</v>
      </c>
    </row>
    <row r="61" spans="4:6" x14ac:dyDescent="0.4">
      <c r="D61" s="25">
        <f t="shared" si="2"/>
        <v>0</v>
      </c>
      <c r="E61" s="105">
        <f>IF(ISERROR(VLOOKUP(A61,Commande!$A$2:$B$24,2,FALSE)),0,VLOOKUP(A61,Commande!$A$2:$B$24,2,FALSE))</f>
        <v>0</v>
      </c>
      <c r="F61" s="31">
        <f t="shared" si="1"/>
        <v>0</v>
      </c>
    </row>
    <row r="62" spans="4:6" x14ac:dyDescent="0.4">
      <c r="D62" s="25">
        <f t="shared" si="2"/>
        <v>0</v>
      </c>
      <c r="E62" s="105">
        <f>IF(ISERROR(VLOOKUP(A62,Commande!$A$2:$B$24,2,FALSE)),0,VLOOKUP(A62,Commande!$A$2:$B$24,2,FALSE))</f>
        <v>0</v>
      </c>
      <c r="F62" s="31">
        <f t="shared" si="1"/>
        <v>0</v>
      </c>
    </row>
    <row r="63" spans="4:6" x14ac:dyDescent="0.4">
      <c r="D63" s="25">
        <f t="shared" si="2"/>
        <v>0</v>
      </c>
      <c r="E63" s="105">
        <f>IF(ISERROR(VLOOKUP(A63,Commande!$A$2:$B$24,2,FALSE)),0,VLOOKUP(A63,Commande!$A$2:$B$24,2,FALSE))</f>
        <v>0</v>
      </c>
      <c r="F63" s="31">
        <f t="shared" si="1"/>
        <v>0</v>
      </c>
    </row>
    <row r="64" spans="4:6" x14ac:dyDescent="0.4">
      <c r="D64" s="25">
        <f t="shared" si="2"/>
        <v>0</v>
      </c>
      <c r="E64" s="105">
        <f>IF(ISERROR(VLOOKUP(A64,Commande!$A$2:$B$24,2,FALSE)),0,VLOOKUP(A64,Commande!$A$2:$B$24,2,FALSE))</f>
        <v>0</v>
      </c>
      <c r="F64" s="31">
        <f t="shared" si="1"/>
        <v>0</v>
      </c>
    </row>
    <row r="65" spans="4:6" x14ac:dyDescent="0.4">
      <c r="D65" s="25">
        <f t="shared" si="2"/>
        <v>0</v>
      </c>
      <c r="E65" s="105">
        <f>IF(ISERROR(VLOOKUP(A65,Commande!$A$2:$B$24,2,FALSE)),0,VLOOKUP(A65,Commande!$A$2:$B$24,2,FALSE))</f>
        <v>0</v>
      </c>
      <c r="F65" s="31">
        <f t="shared" si="1"/>
        <v>0</v>
      </c>
    </row>
    <row r="66" spans="4:6" x14ac:dyDescent="0.4">
      <c r="D66" s="25">
        <f t="shared" si="2"/>
        <v>0</v>
      </c>
      <c r="E66" s="105">
        <f>IF(ISERROR(VLOOKUP(A66,Commande!$A$2:$B$24,2,FALSE)),0,VLOOKUP(A66,Commande!$A$2:$B$24,2,FALSE))</f>
        <v>0</v>
      </c>
      <c r="F66" s="31">
        <f t="shared" si="1"/>
        <v>0</v>
      </c>
    </row>
    <row r="67" spans="4:6" x14ac:dyDescent="0.4">
      <c r="D67" s="25">
        <f t="shared" si="2"/>
        <v>0</v>
      </c>
      <c r="E67" s="105">
        <f>IF(ISERROR(VLOOKUP(A67,Commande!$A$2:$B$24,2,FALSE)),0,VLOOKUP(A67,Commande!$A$2:$B$24,2,FALSE))</f>
        <v>0</v>
      </c>
      <c r="F67" s="31">
        <f t="shared" si="1"/>
        <v>0</v>
      </c>
    </row>
    <row r="68" spans="4:6" x14ac:dyDescent="0.4">
      <c r="D68" s="25">
        <f t="shared" si="2"/>
        <v>0</v>
      </c>
      <c r="E68" s="105">
        <f>IF(ISERROR(VLOOKUP(A68,Commande!$A$2:$B$24,2,FALSE)),0,VLOOKUP(A68,Commande!$A$2:$B$24,2,FALSE))</f>
        <v>0</v>
      </c>
      <c r="F68" s="31">
        <f t="shared" si="1"/>
        <v>0</v>
      </c>
    </row>
    <row r="69" spans="4:6" x14ac:dyDescent="0.4">
      <c r="D69" s="25">
        <f t="shared" si="2"/>
        <v>0</v>
      </c>
      <c r="E69" s="105">
        <f>IF(ISERROR(VLOOKUP(A69,Commande!$A$2:$B$24,2,FALSE)),0,VLOOKUP(A69,Commande!$A$2:$B$24,2,FALSE))</f>
        <v>0</v>
      </c>
      <c r="F69" s="31">
        <f t="shared" si="1"/>
        <v>0</v>
      </c>
    </row>
    <row r="70" spans="4:6" x14ac:dyDescent="0.4">
      <c r="D70" s="25">
        <f t="shared" si="2"/>
        <v>0</v>
      </c>
      <c r="E70" s="105">
        <f>IF(ISERROR(VLOOKUP(A70,Commande!$A$2:$B$24,2,FALSE)),0,VLOOKUP(A70,Commande!$A$2:$B$24,2,FALSE))</f>
        <v>0</v>
      </c>
      <c r="F70" s="31">
        <f t="shared" si="1"/>
        <v>0</v>
      </c>
    </row>
    <row r="71" spans="4:6" x14ac:dyDescent="0.4">
      <c r="D71" s="25">
        <f t="shared" si="2"/>
        <v>0</v>
      </c>
      <c r="E71" s="105">
        <f>IF(ISERROR(VLOOKUP(A71,Commande!$A$2:$B$24,2,FALSE)),0,VLOOKUP(A71,Commande!$A$2:$B$24,2,FALSE))</f>
        <v>0</v>
      </c>
      <c r="F71" s="31">
        <f t="shared" si="1"/>
        <v>0</v>
      </c>
    </row>
    <row r="72" spans="4:6" x14ac:dyDescent="0.4">
      <c r="D72" s="25">
        <f t="shared" si="2"/>
        <v>0</v>
      </c>
      <c r="E72" s="105">
        <f>IF(ISERROR(VLOOKUP(A72,Commande!$A$2:$B$24,2,FALSE)),0,VLOOKUP(A72,Commande!$A$2:$B$24,2,FALSE))</f>
        <v>0</v>
      </c>
      <c r="F72" s="31">
        <f t="shared" si="1"/>
        <v>0</v>
      </c>
    </row>
    <row r="73" spans="4:6" x14ac:dyDescent="0.4">
      <c r="D73" s="25">
        <f t="shared" si="2"/>
        <v>0</v>
      </c>
      <c r="E73" s="105">
        <f>IF(ISERROR(VLOOKUP(A73,Commande!$A$2:$B$24,2,FALSE)),0,VLOOKUP(A73,Commande!$A$2:$B$24,2,FALSE))</f>
        <v>0</v>
      </c>
      <c r="F73" s="31">
        <f t="shared" si="1"/>
        <v>0</v>
      </c>
    </row>
    <row r="74" spans="4:6" x14ac:dyDescent="0.4">
      <c r="D74" s="25">
        <f t="shared" si="2"/>
        <v>0</v>
      </c>
      <c r="E74" s="105">
        <f>IF(ISERROR(VLOOKUP(A74,Commande!$A$2:$B$24,2,FALSE)),0,VLOOKUP(A74,Commande!$A$2:$B$24,2,FALSE))</f>
        <v>0</v>
      </c>
      <c r="F74" s="31">
        <f t="shared" si="1"/>
        <v>0</v>
      </c>
    </row>
    <row r="75" spans="4:6" x14ac:dyDescent="0.4">
      <c r="D75" s="25">
        <f t="shared" si="2"/>
        <v>0</v>
      </c>
      <c r="E75" s="105">
        <f>IF(ISERROR(VLOOKUP(A75,Commande!$A$2:$B$24,2,FALSE)),0,VLOOKUP(A75,Commande!$A$2:$B$24,2,FALSE))</f>
        <v>0</v>
      </c>
      <c r="F75" s="31">
        <f t="shared" si="1"/>
        <v>0</v>
      </c>
    </row>
    <row r="76" spans="4:6" x14ac:dyDescent="0.4">
      <c r="D76" s="25">
        <f t="shared" si="2"/>
        <v>0</v>
      </c>
      <c r="E76" s="105">
        <f>IF(ISERROR(VLOOKUP(A76,Commande!$A$2:$B$24,2,FALSE)),0,VLOOKUP(A76,Commande!$A$2:$B$24,2,FALSE))</f>
        <v>0</v>
      </c>
      <c r="F76" s="31">
        <f t="shared" si="1"/>
        <v>0</v>
      </c>
    </row>
    <row r="77" spans="4:6" x14ac:dyDescent="0.4">
      <c r="D77" s="25">
        <f t="shared" si="2"/>
        <v>0</v>
      </c>
      <c r="E77" s="105">
        <f>IF(ISERROR(VLOOKUP(A77,Commande!$A$2:$B$24,2,FALSE)),0,VLOOKUP(A77,Commande!$A$2:$B$24,2,FALSE))</f>
        <v>0</v>
      </c>
      <c r="F77" s="31">
        <f t="shared" si="1"/>
        <v>0</v>
      </c>
    </row>
    <row r="78" spans="4:6" x14ac:dyDescent="0.4">
      <c r="D78" s="25">
        <f t="shared" si="2"/>
        <v>0</v>
      </c>
      <c r="E78" s="105">
        <f>IF(ISERROR(VLOOKUP(A78,Commande!$A$2:$B$24,2,FALSE)),0,VLOOKUP(A78,Commande!$A$2:$B$24,2,FALSE))</f>
        <v>0</v>
      </c>
      <c r="F78" s="31">
        <f t="shared" si="1"/>
        <v>0</v>
      </c>
    </row>
    <row r="79" spans="4:6" x14ac:dyDescent="0.4">
      <c r="D79" s="25">
        <f t="shared" si="2"/>
        <v>0</v>
      </c>
      <c r="E79" s="105">
        <f>IF(ISERROR(VLOOKUP(A79,Commande!$A$2:$B$24,2,FALSE)),0,VLOOKUP(A79,Commande!$A$2:$B$24,2,FALSE))</f>
        <v>0</v>
      </c>
      <c r="F79" s="31">
        <f t="shared" si="1"/>
        <v>0</v>
      </c>
    </row>
    <row r="80" spans="4:6" x14ac:dyDescent="0.4">
      <c r="D80" s="25">
        <f t="shared" si="2"/>
        <v>0</v>
      </c>
      <c r="E80" s="105">
        <f>IF(ISERROR(VLOOKUP(A80,Commande!$A$2:$B$24,2,FALSE)),0,VLOOKUP(A80,Commande!$A$2:$B$24,2,FALSE))</f>
        <v>0</v>
      </c>
      <c r="F80" s="31">
        <f t="shared" si="1"/>
        <v>0</v>
      </c>
    </row>
    <row r="81" spans="4:6" x14ac:dyDescent="0.4">
      <c r="D81" s="25">
        <f t="shared" si="2"/>
        <v>0</v>
      </c>
      <c r="E81" s="105">
        <f>IF(ISERROR(VLOOKUP(A81,Commande!$A$2:$B$24,2,FALSE)),0,VLOOKUP(A81,Commande!$A$2:$B$24,2,FALSE))</f>
        <v>0</v>
      </c>
      <c r="F81" s="31">
        <f t="shared" si="1"/>
        <v>0</v>
      </c>
    </row>
    <row r="82" spans="4:6" x14ac:dyDescent="0.4">
      <c r="D82" s="25">
        <f t="shared" si="2"/>
        <v>0</v>
      </c>
      <c r="E82" s="105">
        <f>IF(ISERROR(VLOOKUP(A82,Commande!$A$2:$B$24,2,FALSE)),0,VLOOKUP(A82,Commande!$A$2:$B$24,2,FALSE))</f>
        <v>0</v>
      </c>
      <c r="F82" s="31">
        <f t="shared" si="1"/>
        <v>0</v>
      </c>
    </row>
    <row r="83" spans="4:6" x14ac:dyDescent="0.4">
      <c r="D83" s="25">
        <f t="shared" si="2"/>
        <v>0</v>
      </c>
      <c r="E83" s="105">
        <f>IF(ISERROR(VLOOKUP(A83,Commande!$A$2:$B$24,2,FALSE)),0,VLOOKUP(A83,Commande!$A$2:$B$24,2,FALSE))</f>
        <v>0</v>
      </c>
      <c r="F83" s="31">
        <f t="shared" si="1"/>
        <v>0</v>
      </c>
    </row>
    <row r="84" spans="4:6" x14ac:dyDescent="0.4">
      <c r="D84" s="25">
        <f t="shared" si="2"/>
        <v>0</v>
      </c>
      <c r="E84" s="105">
        <f>IF(ISERROR(VLOOKUP(A84,Commande!$A$2:$B$24,2,FALSE)),0,VLOOKUP(A84,Commande!$A$2:$B$24,2,FALSE))</f>
        <v>0</v>
      </c>
      <c r="F84" s="31">
        <f t="shared" si="1"/>
        <v>0</v>
      </c>
    </row>
    <row r="85" spans="4:6" x14ac:dyDescent="0.4">
      <c r="D85" s="25">
        <f t="shared" si="2"/>
        <v>0</v>
      </c>
      <c r="E85" s="105">
        <f>IF(ISERROR(VLOOKUP(A85,Commande!$A$2:$B$24,2,FALSE)),0,VLOOKUP(A85,Commande!$A$2:$B$24,2,FALSE))</f>
        <v>0</v>
      </c>
      <c r="F85" s="31">
        <f t="shared" si="1"/>
        <v>0</v>
      </c>
    </row>
    <row r="86" spans="4:6" x14ac:dyDescent="0.4">
      <c r="D86" s="25">
        <f t="shared" si="2"/>
        <v>0</v>
      </c>
      <c r="E86" s="105">
        <f>IF(ISERROR(VLOOKUP(A86,Commande!$A$2:$B$24,2,FALSE)),0,VLOOKUP(A86,Commande!$A$2:$B$24,2,FALSE))</f>
        <v>0</v>
      </c>
      <c r="F86" s="31">
        <f t="shared" si="1"/>
        <v>0</v>
      </c>
    </row>
    <row r="87" spans="4:6" x14ac:dyDescent="0.4">
      <c r="D87" s="25">
        <f t="shared" si="2"/>
        <v>0</v>
      </c>
      <c r="E87" s="105">
        <f>IF(ISERROR(VLOOKUP(A87,Commande!$A$2:$B$24,2,FALSE)),0,VLOOKUP(A87,Commande!$A$2:$B$24,2,FALSE))</f>
        <v>0</v>
      </c>
      <c r="F87" s="31">
        <f t="shared" si="1"/>
        <v>0</v>
      </c>
    </row>
    <row r="88" spans="4:6" x14ac:dyDescent="0.4">
      <c r="D88" s="25">
        <f t="shared" si="2"/>
        <v>0</v>
      </c>
      <c r="E88" s="105">
        <f>IF(ISERROR(VLOOKUP(A88,Commande!$A$2:$B$24,2,FALSE)),0,VLOOKUP(A88,Commande!$A$2:$B$24,2,FALSE))</f>
        <v>0</v>
      </c>
      <c r="F88" s="31">
        <f t="shared" si="1"/>
        <v>0</v>
      </c>
    </row>
    <row r="89" spans="4:6" x14ac:dyDescent="0.4">
      <c r="D89" s="25">
        <f t="shared" si="2"/>
        <v>0</v>
      </c>
      <c r="E89" s="105">
        <f>IF(ISERROR(VLOOKUP(A89,Commande!$A$2:$B$24,2,FALSE)),0,VLOOKUP(A89,Commande!$A$2:$B$24,2,FALSE))</f>
        <v>0</v>
      </c>
      <c r="F89" s="31">
        <f t="shared" si="1"/>
        <v>0</v>
      </c>
    </row>
    <row r="90" spans="4:6" x14ac:dyDescent="0.4">
      <c r="D90" s="25">
        <f t="shared" si="2"/>
        <v>0</v>
      </c>
      <c r="E90" s="105">
        <f>IF(ISERROR(VLOOKUP(A90,Commande!$A$2:$B$24,2,FALSE)),0,VLOOKUP(A90,Commande!$A$2:$B$24,2,FALSE))</f>
        <v>0</v>
      </c>
      <c r="F90" s="31">
        <f t="shared" si="1"/>
        <v>0</v>
      </c>
    </row>
    <row r="91" spans="4:6" x14ac:dyDescent="0.4">
      <c r="D91" s="25">
        <f t="shared" si="2"/>
        <v>0</v>
      </c>
      <c r="E91" s="105">
        <f>IF(ISERROR(VLOOKUP(A91,Commande!$A$2:$B$24,2,FALSE)),0,VLOOKUP(A91,Commande!$A$2:$B$24,2,FALSE))</f>
        <v>0</v>
      </c>
      <c r="F91" s="31">
        <f t="shared" si="1"/>
        <v>0</v>
      </c>
    </row>
    <row r="92" spans="4:6" x14ac:dyDescent="0.4">
      <c r="D92" s="25">
        <f t="shared" si="2"/>
        <v>0</v>
      </c>
      <c r="E92" s="105">
        <f>IF(ISERROR(VLOOKUP(A92,Commande!$A$2:$B$24,2,FALSE)),0,VLOOKUP(A92,Commande!$A$2:$B$24,2,FALSE))</f>
        <v>0</v>
      </c>
      <c r="F92" s="31">
        <f t="shared" si="1"/>
        <v>0</v>
      </c>
    </row>
    <row r="93" spans="4:6" x14ac:dyDescent="0.4">
      <c r="D93" s="25">
        <f t="shared" si="2"/>
        <v>0</v>
      </c>
      <c r="E93" s="105">
        <f>IF(ISERROR(VLOOKUP(A93,Commande!$A$2:$B$24,2,FALSE)),0,VLOOKUP(A93,Commande!$A$2:$B$24,2,FALSE))</f>
        <v>0</v>
      </c>
      <c r="F93" s="31">
        <f t="shared" si="1"/>
        <v>0</v>
      </c>
    </row>
    <row r="94" spans="4:6" x14ac:dyDescent="0.4">
      <c r="D94" s="25">
        <f t="shared" si="2"/>
        <v>0</v>
      </c>
      <c r="E94" s="105">
        <f>IF(ISERROR(VLOOKUP(A94,Commande!$A$2:$B$24,2,FALSE)),0,VLOOKUP(A94,Commande!$A$2:$B$24,2,FALSE))</f>
        <v>0</v>
      </c>
      <c r="F94" s="31">
        <f t="shared" si="1"/>
        <v>0</v>
      </c>
    </row>
    <row r="95" spans="4:6" x14ac:dyDescent="0.4">
      <c r="D95" s="25">
        <f t="shared" si="2"/>
        <v>0</v>
      </c>
      <c r="E95" s="105">
        <f>IF(ISERROR(VLOOKUP(A95,Commande!$A$2:$B$24,2,FALSE)),0,VLOOKUP(A95,Commande!$A$2:$B$24,2,FALSE))</f>
        <v>0</v>
      </c>
      <c r="F95" s="31">
        <f t="shared" si="1"/>
        <v>0</v>
      </c>
    </row>
    <row r="96" spans="4:6" x14ac:dyDescent="0.4">
      <c r="D96" s="25">
        <f t="shared" si="2"/>
        <v>0</v>
      </c>
      <c r="E96" s="105">
        <f>IF(ISERROR(VLOOKUP(A96,Commande!$A$2:$B$24,2,FALSE)),0,VLOOKUP(A96,Commande!$A$2:$B$24,2,FALSE))</f>
        <v>0</v>
      </c>
      <c r="F96" s="31">
        <f t="shared" si="1"/>
        <v>0</v>
      </c>
    </row>
    <row r="97" spans="4:6" x14ac:dyDescent="0.4">
      <c r="D97" s="25">
        <f t="shared" si="2"/>
        <v>0</v>
      </c>
      <c r="E97" s="105">
        <f>IF(ISERROR(VLOOKUP(A97,Commande!$A$2:$B$24,2,FALSE)),0,VLOOKUP(A97,Commande!$A$2:$B$24,2,FALSE))</f>
        <v>0</v>
      </c>
      <c r="F97" s="31">
        <f t="shared" si="1"/>
        <v>0</v>
      </c>
    </row>
    <row r="98" spans="4:6" x14ac:dyDescent="0.4">
      <c r="D98" s="25">
        <f t="shared" si="2"/>
        <v>0</v>
      </c>
      <c r="E98" s="105">
        <f>IF(ISERROR(VLOOKUP(A98,Commande!$A$2:$B$24,2,FALSE)),0,VLOOKUP(A98,Commande!$A$2:$B$24,2,FALSE))</f>
        <v>0</v>
      </c>
      <c r="F98" s="31">
        <f t="shared" ref="F98:F99" si="3">D98-E98</f>
        <v>0</v>
      </c>
    </row>
    <row r="99" spans="4:6" x14ac:dyDescent="0.4">
      <c r="D99" s="25">
        <f t="shared" si="2"/>
        <v>0</v>
      </c>
      <c r="E99" s="105">
        <f>IF(ISERROR(VLOOKUP(A99,Commande!$A$2:$B$24,2,FALSE)),0,VLOOKUP(A99,Commande!$A$2:$B$24,2,FALSE))</f>
        <v>0</v>
      </c>
      <c r="F99" s="31">
        <f t="shared" si="3"/>
        <v>0</v>
      </c>
    </row>
  </sheetData>
  <sortState ref="A2:F38">
    <sortCondition ref="A2"/>
  </sortState>
  <phoneticPr fontId="1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31"/>
  <sheetViews>
    <sheetView workbookViewId="0">
      <pane ySplit="5" topLeftCell="A6" activePane="bottomLeft" state="frozen"/>
      <selection pane="bottomLeft" activeCell="A11" sqref="A11"/>
    </sheetView>
  </sheetViews>
  <sheetFormatPr baseColWidth="10" defaultRowHeight="15" x14ac:dyDescent="0.25"/>
  <cols>
    <col min="1" max="1" width="8.140625" customWidth="1"/>
    <col min="3" max="3" width="11.42578125" style="16"/>
    <col min="4" max="5" width="11.42578125" style="17"/>
    <col min="6" max="6" width="16.5703125" customWidth="1"/>
    <col min="7" max="7" width="11.42578125" style="40"/>
    <col min="8" max="8" width="11.42578125" style="22"/>
    <col min="9" max="9" width="11.42578125" style="38"/>
    <col min="10" max="10" width="11.42578125" style="37"/>
    <col min="11" max="11" width="13.28515625" style="48" customWidth="1"/>
    <col min="12" max="12" width="14.140625" style="17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40</v>
      </c>
      <c r="B1" t="s">
        <v>38</v>
      </c>
      <c r="C1" s="16" t="s">
        <v>39</v>
      </c>
      <c r="D1" s="17" t="s">
        <v>45</v>
      </c>
      <c r="E1" s="17" t="s">
        <v>53</v>
      </c>
      <c r="G1" s="39" t="s">
        <v>56</v>
      </c>
      <c r="H1" s="22" t="s">
        <v>54</v>
      </c>
      <c r="I1" s="38" t="s">
        <v>55</v>
      </c>
      <c r="J1" s="37" t="s">
        <v>52</v>
      </c>
      <c r="K1" s="49" t="s">
        <v>78</v>
      </c>
      <c r="L1" s="22" t="s">
        <v>43</v>
      </c>
      <c r="M1" s="43">
        <v>1017.2</v>
      </c>
      <c r="V1" s="15">
        <f ca="1">TODAY()</f>
        <v>42495</v>
      </c>
    </row>
    <row r="2" spans="1:22" ht="2.1" customHeight="1" thickBot="1" x14ac:dyDescent="0.3">
      <c r="A2">
        <f>COUNT(A1,A65000)</f>
        <v>0</v>
      </c>
      <c r="F2" t="s">
        <v>42</v>
      </c>
    </row>
    <row r="3" spans="1:22" ht="15.75" thickTop="1" x14ac:dyDescent="0.25">
      <c r="A3">
        <v>1</v>
      </c>
      <c r="B3" s="15">
        <v>41475</v>
      </c>
      <c r="C3" s="16">
        <v>41475.730891203704</v>
      </c>
      <c r="D3" s="17">
        <v>60</v>
      </c>
      <c r="E3" s="17" t="s">
        <v>51</v>
      </c>
      <c r="L3" s="101" t="s">
        <v>44</v>
      </c>
      <c r="M3" s="102">
        <f>SUMIF($E$3:$E$65000,Commande!$N$2,$D$3:$D$65000)+$M$1-SUM($K$3:$K$65000)</f>
        <v>1013.8000001430512</v>
      </c>
    </row>
    <row r="4" spans="1:22" x14ac:dyDescent="0.25">
      <c r="A4">
        <v>2</v>
      </c>
      <c r="B4" s="15">
        <v>41475</v>
      </c>
      <c r="C4" s="16">
        <v>41475.731400462966</v>
      </c>
      <c r="D4" s="17">
        <v>37</v>
      </c>
      <c r="E4" s="17" t="s">
        <v>50</v>
      </c>
      <c r="L4" s="101"/>
      <c r="M4" s="103"/>
    </row>
    <row r="5" spans="1:22" ht="15.75" thickBot="1" x14ac:dyDescent="0.3">
      <c r="A5">
        <v>3</v>
      </c>
      <c r="B5" s="15">
        <v>41475</v>
      </c>
      <c r="C5" s="16">
        <v>41475.732442129629</v>
      </c>
      <c r="D5" s="17">
        <v>12</v>
      </c>
      <c r="E5" s="17" t="s">
        <v>50</v>
      </c>
      <c r="L5" s="101"/>
      <c r="M5" s="104"/>
    </row>
    <row r="6" spans="1:22" ht="15.75" thickTop="1" x14ac:dyDescent="0.25">
      <c r="A6">
        <v>4</v>
      </c>
      <c r="B6" s="15">
        <v>41475</v>
      </c>
      <c r="C6" s="16">
        <v>41475.733113425929</v>
      </c>
      <c r="D6" s="17">
        <v>13.399999618530273</v>
      </c>
      <c r="E6" s="17" t="s">
        <v>52</v>
      </c>
      <c r="K6" s="48">
        <v>60</v>
      </c>
    </row>
    <row r="7" spans="1:22" x14ac:dyDescent="0.25">
      <c r="A7">
        <v>5</v>
      </c>
      <c r="B7" s="15">
        <v>41475</v>
      </c>
      <c r="C7" s="16">
        <v>41475.734027777777</v>
      </c>
      <c r="D7" s="17">
        <v>6.4000000953674316</v>
      </c>
      <c r="E7" s="17" t="s">
        <v>50</v>
      </c>
      <c r="F7" t="s">
        <v>42</v>
      </c>
      <c r="G7" s="40">
        <f>SUMPRODUCT(($B$3:$B$65000=B7)*$D$3:$D$65000)</f>
        <v>128.79999971389771</v>
      </c>
      <c r="H7" s="22">
        <f>SUMPRODUCT(($B$3:$B$65000=B7)*($E$3:$E$65000=Commande!$N$2)*$D$3:$D$65000)</f>
        <v>55.400000095367432</v>
      </c>
      <c r="I7" s="38">
        <f>SUMPRODUCT(($B$3:$B$65000=B7)*($E$3:$E$65000=Commande!$N$3)*$D$3:$D$65000)</f>
        <v>60</v>
      </c>
      <c r="J7" s="37">
        <f>SUMPRODUCT(($B$3:$B$65000=B7)*($E$3:$E$65000=Commande!$N$4)*$D$3:$D$65000)</f>
        <v>13.399999618530273</v>
      </c>
    </row>
    <row r="8" spans="1:22" x14ac:dyDescent="0.25">
      <c r="A8">
        <v>6</v>
      </c>
      <c r="B8" s="15">
        <v>42489</v>
      </c>
      <c r="C8" s="16">
        <v>42489.16679398148</v>
      </c>
      <c r="D8" s="17">
        <v>1.2000000476837158</v>
      </c>
      <c r="E8" s="17" t="s">
        <v>50</v>
      </c>
      <c r="F8" t="s">
        <v>42</v>
      </c>
      <c r="G8" s="40">
        <f>SUMPRODUCT(($B$3:$B$65000=B8)*$D$3:$D$65000)</f>
        <v>1.2000000476837158</v>
      </c>
      <c r="H8" s="22">
        <f>SUMPRODUCT(($B$3:$B$65000=B8)*($E$3:$E$65000=Commande!$N$2)*$D$3:$D$65000)</f>
        <v>1.2000000476837158</v>
      </c>
      <c r="I8" s="38">
        <f>SUMPRODUCT(($B$3:$B$65000=B8)*($E$3:$E$65000=Commande!$N$3)*$D$3:$D$65000)</f>
        <v>0</v>
      </c>
      <c r="J8" s="37">
        <f>SUMPRODUCT(($B$3:$B$65000=B8)*($E$3:$E$65000=Commande!$N$4)*$D$3:$D$65000)</f>
        <v>0</v>
      </c>
    </row>
    <row r="9" spans="1:22" x14ac:dyDescent="0.25">
      <c r="A9">
        <v>7</v>
      </c>
      <c r="B9" s="15" t="s">
        <v>1</v>
      </c>
      <c r="C9" s="16">
        <v>0</v>
      </c>
    </row>
    <row r="10" spans="1:22" x14ac:dyDescent="0.25">
      <c r="A10">
        <v>8</v>
      </c>
      <c r="B10" s="15" t="s">
        <v>1</v>
      </c>
      <c r="C10" s="16">
        <v>0</v>
      </c>
    </row>
    <row r="11" spans="1:22" x14ac:dyDescent="0.25">
      <c r="A11">
        <v>9</v>
      </c>
      <c r="B11" s="15" t="s">
        <v>1</v>
      </c>
      <c r="C11" s="16">
        <v>0</v>
      </c>
      <c r="O11" s="17"/>
    </row>
    <row r="12" spans="1:22" x14ac:dyDescent="0.25">
      <c r="B12" s="15"/>
    </row>
    <row r="13" spans="1:22" x14ac:dyDescent="0.25">
      <c r="B13" s="15"/>
    </row>
    <row r="14" spans="1:22" x14ac:dyDescent="0.25">
      <c r="B14" s="15"/>
    </row>
    <row r="15" spans="1:22" x14ac:dyDescent="0.25">
      <c r="B15" s="15"/>
    </row>
    <row r="16" spans="1:22" x14ac:dyDescent="0.25">
      <c r="B16" s="15"/>
    </row>
    <row r="17" spans="2:6" x14ac:dyDescent="0.25">
      <c r="B17" s="15"/>
    </row>
    <row r="18" spans="2:6" x14ac:dyDescent="0.25">
      <c r="B18" s="15"/>
    </row>
    <row r="19" spans="2:6" x14ac:dyDescent="0.25">
      <c r="B19" s="15"/>
    </row>
    <row r="20" spans="2:6" x14ac:dyDescent="0.25">
      <c r="B20" s="15"/>
      <c r="F20" s="24"/>
    </row>
    <row r="21" spans="2:6" x14ac:dyDescent="0.25">
      <c r="B21" s="15"/>
    </row>
    <row r="22" spans="2:6" x14ac:dyDescent="0.25">
      <c r="B22" s="15"/>
    </row>
    <row r="23" spans="2:6" x14ac:dyDescent="0.25">
      <c r="B23" s="15"/>
    </row>
    <row r="24" spans="2:6" x14ac:dyDescent="0.25">
      <c r="B24" s="15"/>
    </row>
    <row r="25" spans="2:6" x14ac:dyDescent="0.25">
      <c r="B25" s="15"/>
    </row>
    <row r="26" spans="2:6" x14ac:dyDescent="0.25">
      <c r="B26" s="15"/>
    </row>
    <row r="27" spans="2:6" x14ac:dyDescent="0.25">
      <c r="B27" s="15"/>
    </row>
    <row r="28" spans="2:6" x14ac:dyDescent="0.25">
      <c r="B28" s="15"/>
    </row>
    <row r="29" spans="2:6" x14ac:dyDescent="0.25">
      <c r="B29" s="15"/>
      <c r="F29" s="17"/>
    </row>
    <row r="30" spans="2:6" x14ac:dyDescent="0.25">
      <c r="B30" s="15"/>
    </row>
    <row r="31" spans="2:6" x14ac:dyDescent="0.25">
      <c r="B31" s="15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31"/>
  <sheetViews>
    <sheetView workbookViewId="0">
      <pane ySplit="5" topLeftCell="A6" activePane="bottomLeft" state="frozen"/>
      <selection pane="bottomLeft" activeCell="M25" sqref="M25:M26"/>
    </sheetView>
  </sheetViews>
  <sheetFormatPr baseColWidth="10" defaultRowHeight="15" x14ac:dyDescent="0.25"/>
  <cols>
    <col min="1" max="1" width="8.140625" customWidth="1"/>
    <col min="3" max="3" width="11.42578125" style="16"/>
    <col min="4" max="5" width="11.42578125" style="17"/>
    <col min="6" max="6" width="16.5703125" customWidth="1"/>
    <col min="7" max="7" width="11.42578125" style="40"/>
    <col min="8" max="8" width="11.42578125" style="22"/>
    <col min="9" max="9" width="11.42578125" style="38"/>
    <col min="10" max="10" width="11.42578125" style="37"/>
    <col min="11" max="11" width="14" style="48" customWidth="1"/>
    <col min="12" max="12" width="14.140625" style="17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40</v>
      </c>
      <c r="B1" t="s">
        <v>38</v>
      </c>
      <c r="C1" s="16" t="s">
        <v>39</v>
      </c>
      <c r="D1" s="17" t="s">
        <v>45</v>
      </c>
      <c r="E1" s="17" t="s">
        <v>53</v>
      </c>
      <c r="G1" s="39" t="s">
        <v>56</v>
      </c>
      <c r="H1" s="22" t="s">
        <v>54</v>
      </c>
      <c r="I1" s="38" t="s">
        <v>55</v>
      </c>
      <c r="J1" s="37" t="s">
        <v>52</v>
      </c>
      <c r="K1" s="49" t="s">
        <v>78</v>
      </c>
      <c r="L1" s="22" t="s">
        <v>43</v>
      </c>
      <c r="M1" s="43">
        <v>1014.9</v>
      </c>
      <c r="V1" s="15">
        <f ca="1">TODAY()</f>
        <v>42495</v>
      </c>
    </row>
    <row r="2" spans="1:22" ht="2.1" customHeight="1" thickBot="1" x14ac:dyDescent="0.3">
      <c r="A2">
        <f>COUNT(A1,A65000)</f>
        <v>0</v>
      </c>
      <c r="F2" t="s">
        <v>42</v>
      </c>
    </row>
    <row r="3" spans="1:22" ht="15.75" thickTop="1" x14ac:dyDescent="0.25">
      <c r="A3">
        <v>1</v>
      </c>
      <c r="B3" s="15">
        <v>41427</v>
      </c>
      <c r="C3" s="16">
        <v>41427.514131944445</v>
      </c>
      <c r="D3" s="17">
        <v>12.5</v>
      </c>
      <c r="E3" s="17" t="s">
        <v>52</v>
      </c>
      <c r="L3" s="101" t="s">
        <v>44</v>
      </c>
      <c r="M3" s="102">
        <f>SUMIF($E$3:$E$65000,Commande!$N$2,$D$3:$D$65000)+$M$1-SUM($K$3:$K$65000)</f>
        <v>1017.1999997138978</v>
      </c>
    </row>
    <row r="4" spans="1:22" x14ac:dyDescent="0.25">
      <c r="A4">
        <v>2</v>
      </c>
      <c r="B4" s="15">
        <v>41427</v>
      </c>
      <c r="C4" s="16">
        <v>41427.532673611109</v>
      </c>
      <c r="D4" s="17">
        <v>15</v>
      </c>
      <c r="E4" s="17" t="s">
        <v>51</v>
      </c>
      <c r="L4" s="101"/>
      <c r="M4" s="103"/>
    </row>
    <row r="5" spans="1:22" ht="15.75" thickBot="1" x14ac:dyDescent="0.3">
      <c r="A5">
        <v>3</v>
      </c>
      <c r="B5" s="15">
        <v>41427</v>
      </c>
      <c r="C5" s="16">
        <v>41427.533472222225</v>
      </c>
      <c r="D5" s="17">
        <v>4</v>
      </c>
      <c r="E5" s="17" t="s">
        <v>50</v>
      </c>
      <c r="L5" s="101"/>
      <c r="M5" s="104"/>
    </row>
    <row r="6" spans="1:22" ht="15.75" thickTop="1" x14ac:dyDescent="0.25">
      <c r="A6">
        <v>4</v>
      </c>
      <c r="B6" s="15">
        <v>41427</v>
      </c>
      <c r="C6" s="16">
        <v>41427.998599537037</v>
      </c>
      <c r="D6" s="17">
        <v>16.399999618530273</v>
      </c>
      <c r="E6" s="17" t="s">
        <v>52</v>
      </c>
    </row>
    <row r="7" spans="1:22" x14ac:dyDescent="0.25">
      <c r="A7">
        <v>5</v>
      </c>
      <c r="B7" s="15">
        <v>41427</v>
      </c>
      <c r="C7" s="16">
        <v>41428.000381944446</v>
      </c>
      <c r="D7" s="17">
        <v>15.5</v>
      </c>
      <c r="E7" s="17" t="s">
        <v>50</v>
      </c>
      <c r="F7" t="s">
        <v>42</v>
      </c>
      <c r="G7" s="40">
        <f>SUMPRODUCT(($B$3:$B$65000=B7)*$D$3:$D$65000)</f>
        <v>63.399999618530273</v>
      </c>
      <c r="H7" s="22">
        <f>SUMPRODUCT(($B$3:$B$65000=B7)*($E$3:$E$65000=Commande!$N$2)*$D$3:$D$65000)</f>
        <v>19.5</v>
      </c>
      <c r="I7" s="38">
        <f>SUMPRODUCT(($B$3:$B$65000=B7)*($E$3:$E$65000=Commande!$N$3)*$D$3:$D$65000)</f>
        <v>15</v>
      </c>
      <c r="J7" s="37">
        <f>SUMPRODUCT(($B$3:$B$65000=B7)*($E$3:$E$65000=Commande!$N$4)*$D$3:$D$65000)</f>
        <v>28.899999618530273</v>
      </c>
    </row>
    <row r="8" spans="1:22" x14ac:dyDescent="0.25">
      <c r="A8">
        <v>6</v>
      </c>
      <c r="B8" s="15">
        <v>41433</v>
      </c>
      <c r="C8" s="16">
        <v>41433.999791666669</v>
      </c>
      <c r="D8" s="17">
        <v>9</v>
      </c>
      <c r="E8" s="17" t="s">
        <v>50</v>
      </c>
      <c r="F8" t="s">
        <v>42</v>
      </c>
      <c r="G8" s="40">
        <f>SUMPRODUCT(($B$3:$B$65000=B8)*$D$3:$D$65000)</f>
        <v>9</v>
      </c>
      <c r="H8" s="22">
        <f>SUMPRODUCT(($B$3:$B$65000=B8)*($E$3:$E$65000=Commande!$N$2)*$D$3:$D$65000)</f>
        <v>9</v>
      </c>
      <c r="I8" s="38">
        <f>SUMPRODUCT(($B$3:$B$65000=B8)*($E$3:$E$65000=Commande!$N$3)*$D$3:$D$65000)</f>
        <v>0</v>
      </c>
      <c r="J8" s="37">
        <f>SUMPRODUCT(($B$3:$B$65000=B8)*($E$3:$E$65000=Commande!$N$4)*$D$3:$D$65000)</f>
        <v>0</v>
      </c>
    </row>
    <row r="9" spans="1:22" x14ac:dyDescent="0.25">
      <c r="A9">
        <v>7</v>
      </c>
      <c r="B9" s="15">
        <v>41436</v>
      </c>
      <c r="C9" s="16">
        <v>41436.512326388889</v>
      </c>
      <c r="D9" s="17">
        <v>45</v>
      </c>
      <c r="E9" s="17" t="s">
        <v>52</v>
      </c>
    </row>
    <row r="10" spans="1:22" x14ac:dyDescent="0.25">
      <c r="A10">
        <v>8</v>
      </c>
      <c r="B10" s="15">
        <v>41436</v>
      </c>
      <c r="C10" s="16">
        <v>41436.514409722222</v>
      </c>
      <c r="D10" s="17">
        <v>67.5</v>
      </c>
      <c r="E10" s="17" t="s">
        <v>51</v>
      </c>
      <c r="F10" t="s">
        <v>42</v>
      </c>
      <c r="G10" s="40">
        <f>SUMPRODUCT(($B$3:$B$65000=B10)*$D$3:$D$65000)</f>
        <v>112.5</v>
      </c>
      <c r="H10" s="22">
        <f>SUMPRODUCT(($B$3:$B$65000=B10)*($E$3:$E$65000=Commande!$N$2)*$D$3:$D$65000)</f>
        <v>0</v>
      </c>
      <c r="I10" s="38">
        <f>SUMPRODUCT(($B$3:$B$65000=B10)*($E$3:$E$65000=Commande!$N$3)*$D$3:$D$65000)</f>
        <v>67.5</v>
      </c>
      <c r="J10" s="37">
        <f>SUMPRODUCT(($B$3:$B$65000=B10)*($E$3:$E$65000=Commande!$N$4)*$D$3:$D$65000)</f>
        <v>45</v>
      </c>
    </row>
    <row r="11" spans="1:22" x14ac:dyDescent="0.25">
      <c r="A11">
        <v>9</v>
      </c>
      <c r="B11" s="15">
        <v>41443</v>
      </c>
      <c r="C11" s="16">
        <v>41441.540775462963</v>
      </c>
      <c r="D11" s="17">
        <v>7.4000000953674316</v>
      </c>
      <c r="E11" s="17" t="s">
        <v>50</v>
      </c>
      <c r="O11" s="17"/>
    </row>
    <row r="12" spans="1:22" x14ac:dyDescent="0.25">
      <c r="A12">
        <v>10</v>
      </c>
      <c r="B12" s="15">
        <v>41443</v>
      </c>
      <c r="C12" s="16">
        <v>41443.457094907404</v>
      </c>
      <c r="D12" s="17">
        <v>4</v>
      </c>
      <c r="E12" s="17" t="s">
        <v>50</v>
      </c>
      <c r="F12" t="s">
        <v>42</v>
      </c>
      <c r="G12" s="40">
        <f>SUMPRODUCT(($B$3:$B$65000=B12)*$D$3:$D$65000)</f>
        <v>11.400000095367432</v>
      </c>
      <c r="H12" s="22">
        <f>SUMPRODUCT(($B$3:$B$65000=B12)*($E$3:$E$65000=Commande!$N$2)*$D$3:$D$65000)</f>
        <v>11.400000095367432</v>
      </c>
      <c r="I12" s="38">
        <f>SUMPRODUCT(($B$3:$B$65000=B12)*($E$3:$E$65000=Commande!$N$3)*$D$3:$D$65000)</f>
        <v>0</v>
      </c>
      <c r="J12" s="37">
        <f>SUMPRODUCT(($B$3:$B$65000=B12)*($E$3:$E$65000=Commande!$N$4)*$D$3:$D$65000)</f>
        <v>0</v>
      </c>
      <c r="K12" s="48">
        <v>50</v>
      </c>
    </row>
    <row r="13" spans="1:22" x14ac:dyDescent="0.25">
      <c r="A13">
        <v>11</v>
      </c>
      <c r="B13" s="15">
        <v>41454</v>
      </c>
      <c r="C13" s="16">
        <v>41444.709247685183</v>
      </c>
      <c r="D13" s="17">
        <v>3</v>
      </c>
      <c r="E13" s="17" t="s">
        <v>50</v>
      </c>
    </row>
    <row r="14" spans="1:22" x14ac:dyDescent="0.25">
      <c r="A14">
        <v>12</v>
      </c>
      <c r="B14" s="15">
        <v>41454</v>
      </c>
      <c r="C14" s="16">
        <v>41454.80190972222</v>
      </c>
      <c r="D14" s="17">
        <v>9.3999996185302734</v>
      </c>
      <c r="E14" s="17" t="s">
        <v>50</v>
      </c>
      <c r="F14" t="s">
        <v>42</v>
      </c>
      <c r="G14" s="40">
        <f>SUMPRODUCT(($B$3:$B$65000=B14)*$D$3:$D$65000)</f>
        <v>12.399999618530273</v>
      </c>
      <c r="H14" s="22">
        <f>SUMPRODUCT(($B$3:$B$65000=B14)*($E$3:$E$65000=Commande!$N$2)*$D$3:$D$65000)</f>
        <v>12.399999618530273</v>
      </c>
      <c r="I14" s="38">
        <f>SUMPRODUCT(($B$3:$B$65000=B14)*($E$3:$E$65000=Commande!$N$3)*$D$3:$D$65000)</f>
        <v>0</v>
      </c>
      <c r="J14" s="37">
        <f>SUMPRODUCT(($B$3:$B$65000=B14)*($E$3:$E$65000=Commande!$N$4)*$D$3:$D$65000)</f>
        <v>0</v>
      </c>
    </row>
    <row r="15" spans="1:22" x14ac:dyDescent="0.25">
      <c r="B15" s="15"/>
      <c r="F15" s="44" t="s">
        <v>75</v>
      </c>
      <c r="G15" s="45">
        <f>SUM(G$3:G14)</f>
        <v>208.69999933242798</v>
      </c>
      <c r="H15" s="45">
        <f>SUM(H$3:H14)</f>
        <v>52.299999713897705</v>
      </c>
      <c r="I15" s="45">
        <f>SUM(I$3:I14)</f>
        <v>82.5</v>
      </c>
      <c r="J15" s="45">
        <f>SUM(J$3:J14)</f>
        <v>73.899999618530273</v>
      </c>
    </row>
    <row r="16" spans="1:22" x14ac:dyDescent="0.25">
      <c r="B16" s="15"/>
    </row>
    <row r="17" spans="2:6" x14ac:dyDescent="0.25">
      <c r="B17" s="15"/>
    </row>
    <row r="18" spans="2:6" x14ac:dyDescent="0.25">
      <c r="B18" s="15"/>
    </row>
    <row r="19" spans="2:6" x14ac:dyDescent="0.25">
      <c r="B19" s="15"/>
    </row>
    <row r="20" spans="2:6" x14ac:dyDescent="0.25">
      <c r="B20" s="15"/>
      <c r="F20" s="24"/>
    </row>
    <row r="21" spans="2:6" x14ac:dyDescent="0.25">
      <c r="B21" s="15"/>
    </row>
    <row r="22" spans="2:6" x14ac:dyDescent="0.25">
      <c r="B22" s="15"/>
    </row>
    <row r="23" spans="2:6" x14ac:dyDescent="0.25">
      <c r="B23" s="15"/>
    </row>
    <row r="24" spans="2:6" x14ac:dyDescent="0.25">
      <c r="B24" s="15"/>
    </row>
    <row r="25" spans="2:6" x14ac:dyDescent="0.25">
      <c r="B25" s="15"/>
    </row>
    <row r="26" spans="2:6" x14ac:dyDescent="0.25">
      <c r="B26" s="15"/>
    </row>
    <row r="27" spans="2:6" x14ac:dyDescent="0.25">
      <c r="B27" s="15"/>
    </row>
    <row r="28" spans="2:6" x14ac:dyDescent="0.25">
      <c r="B28" s="15"/>
    </row>
    <row r="29" spans="2:6" x14ac:dyDescent="0.25">
      <c r="B29" s="15"/>
      <c r="F29" s="17"/>
    </row>
    <row r="30" spans="2:6" x14ac:dyDescent="0.25">
      <c r="B30" s="15"/>
    </row>
    <row r="31" spans="2:6" x14ac:dyDescent="0.25">
      <c r="B31" s="15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31"/>
  <sheetViews>
    <sheetView workbookViewId="0">
      <pane ySplit="5" topLeftCell="A6" activePane="bottomLeft" state="frozen"/>
      <selection pane="bottomLeft" activeCell="B27" sqref="B27"/>
    </sheetView>
  </sheetViews>
  <sheetFormatPr baseColWidth="10" defaultRowHeight="15" x14ac:dyDescent="0.25"/>
  <cols>
    <col min="1" max="1" width="8.140625" customWidth="1"/>
    <col min="3" max="3" width="11.42578125" style="16"/>
    <col min="4" max="5" width="11.42578125" style="17"/>
    <col min="6" max="6" width="16.5703125" customWidth="1"/>
    <col min="7" max="7" width="11.42578125" style="40"/>
    <col min="8" max="8" width="11.42578125" style="22"/>
    <col min="9" max="9" width="11.42578125" style="36"/>
    <col min="10" max="10" width="11.42578125" style="37"/>
    <col min="11" max="11" width="13.42578125" style="48" customWidth="1"/>
    <col min="12" max="12" width="14.140625" style="17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40</v>
      </c>
      <c r="B1" t="s">
        <v>38</v>
      </c>
      <c r="C1" s="16" t="s">
        <v>39</v>
      </c>
      <c r="D1" s="17" t="s">
        <v>45</v>
      </c>
      <c r="E1" s="17" t="s">
        <v>53</v>
      </c>
      <c r="G1" s="39" t="s">
        <v>56</v>
      </c>
      <c r="H1" s="22" t="s">
        <v>54</v>
      </c>
      <c r="I1" s="36" t="s">
        <v>55</v>
      </c>
      <c r="J1" s="37" t="s">
        <v>52</v>
      </c>
      <c r="K1" s="42" t="s">
        <v>78</v>
      </c>
      <c r="L1" s="22" t="s">
        <v>43</v>
      </c>
      <c r="M1" s="43">
        <v>1000</v>
      </c>
      <c r="V1" s="15">
        <f ca="1">TODAY()</f>
        <v>42495</v>
      </c>
    </row>
    <row r="2" spans="1:22" ht="2.1" customHeight="1" thickBot="1" x14ac:dyDescent="0.3">
      <c r="A2">
        <f>COUNT(A1,A65000)</f>
        <v>0</v>
      </c>
      <c r="F2" t="s">
        <v>41</v>
      </c>
    </row>
    <row r="3" spans="1:22" ht="15.75" thickTop="1" x14ac:dyDescent="0.25">
      <c r="A3">
        <v>1</v>
      </c>
      <c r="B3" s="15">
        <v>41407</v>
      </c>
      <c r="C3" s="16">
        <v>41407.954780092594</v>
      </c>
      <c r="D3" s="17">
        <v>6</v>
      </c>
      <c r="E3" s="17" t="s">
        <v>50</v>
      </c>
      <c r="L3" s="101" t="s">
        <v>44</v>
      </c>
      <c r="M3" s="102">
        <f>SUMIF($E$3:$E$65000,Commande!$N$2,$D$3:$D$65000)+$M$1-SUM($K$3:$K$65000)</f>
        <v>1014.8999991416931</v>
      </c>
    </row>
    <row r="4" spans="1:22" x14ac:dyDescent="0.25">
      <c r="A4">
        <v>2</v>
      </c>
      <c r="B4" s="15">
        <v>41407</v>
      </c>
      <c r="C4" s="16">
        <v>41407.954780092594</v>
      </c>
      <c r="D4" s="17">
        <v>6</v>
      </c>
      <c r="E4" s="17" t="s">
        <v>50</v>
      </c>
      <c r="L4" s="101"/>
      <c r="M4" s="103"/>
    </row>
    <row r="5" spans="1:22" ht="15.75" thickBot="1" x14ac:dyDescent="0.3">
      <c r="A5">
        <v>3</v>
      </c>
      <c r="B5" s="15">
        <v>41407</v>
      </c>
      <c r="C5" s="16">
        <v>41408.515069444446</v>
      </c>
      <c r="D5" s="17">
        <v>8.1000003814697266</v>
      </c>
      <c r="E5" s="17" t="s">
        <v>50</v>
      </c>
      <c r="L5" s="101"/>
      <c r="M5" s="104"/>
    </row>
    <row r="6" spans="1:22" ht="15.75" thickTop="1" x14ac:dyDescent="0.25">
      <c r="A6">
        <v>4</v>
      </c>
      <c r="B6" s="15">
        <v>41407</v>
      </c>
      <c r="C6" s="16">
        <v>41408.515428240738</v>
      </c>
      <c r="D6" s="17">
        <v>6</v>
      </c>
      <c r="E6" s="17" t="s">
        <v>50</v>
      </c>
    </row>
    <row r="7" spans="1:22" x14ac:dyDescent="0.25">
      <c r="A7">
        <v>5</v>
      </c>
      <c r="B7" s="15">
        <v>41407</v>
      </c>
      <c r="C7" s="16">
        <v>41408.517141203702</v>
      </c>
      <c r="D7" s="17">
        <v>18</v>
      </c>
      <c r="E7" s="17" t="s">
        <v>52</v>
      </c>
    </row>
    <row r="8" spans="1:22" x14ac:dyDescent="0.25">
      <c r="A8">
        <v>6</v>
      </c>
      <c r="B8" s="15">
        <v>41407</v>
      </c>
      <c r="C8" s="16">
        <v>41408.517511574071</v>
      </c>
      <c r="D8" s="17">
        <v>7.4000000953674316</v>
      </c>
      <c r="E8" s="17" t="s">
        <v>50</v>
      </c>
    </row>
    <row r="9" spans="1:22" x14ac:dyDescent="0.25">
      <c r="A9">
        <v>7</v>
      </c>
      <c r="B9" s="15">
        <v>41407</v>
      </c>
      <c r="C9" s="16">
        <v>41408.522361111114</v>
      </c>
      <c r="D9" s="17">
        <v>28.799999237060547</v>
      </c>
      <c r="E9" s="17" t="s">
        <v>51</v>
      </c>
    </row>
    <row r="10" spans="1:22" x14ac:dyDescent="0.25">
      <c r="A10">
        <v>8</v>
      </c>
      <c r="B10" s="15">
        <v>41407</v>
      </c>
      <c r="C10" s="16">
        <v>41408.523379629631</v>
      </c>
      <c r="D10" s="17">
        <v>15</v>
      </c>
      <c r="E10" s="17" t="s">
        <v>50</v>
      </c>
      <c r="F10" t="s">
        <v>42</v>
      </c>
      <c r="G10" s="40">
        <f>SUMPRODUCT(($B$3:$B$65000=B10)*$D$3:$D$65000)</f>
        <v>95.299999713897705</v>
      </c>
      <c r="H10" s="22">
        <f>SUMPRODUCT(($B$3:$B$65000=B10)*($E$3:$E$65000=Commande!$N$2)*$D$3:$D$65000)</f>
        <v>48.500000476837158</v>
      </c>
      <c r="I10" s="36">
        <f>SUMPRODUCT(($B$3:$B$65000=B10)*($E$3:$E$65000=Commande!$N$3)*$D$3:$D$65000)</f>
        <v>28.799999237060547</v>
      </c>
      <c r="J10" s="37">
        <f>SUMPRODUCT(($B$3:$B$65000=B10)*($E$3:$E$65000=Commande!$N$4)*$D$3:$D$65000)</f>
        <v>18</v>
      </c>
    </row>
    <row r="11" spans="1:22" x14ac:dyDescent="0.25">
      <c r="A11">
        <v>9</v>
      </c>
      <c r="B11" s="15">
        <v>41418</v>
      </c>
      <c r="C11" s="16">
        <v>41418.827604166669</v>
      </c>
      <c r="D11" s="17">
        <v>11.399999618530273</v>
      </c>
      <c r="E11" s="17" t="s">
        <v>50</v>
      </c>
      <c r="O11" s="17"/>
    </row>
    <row r="12" spans="1:22" x14ac:dyDescent="0.25">
      <c r="A12">
        <v>10</v>
      </c>
      <c r="B12" s="15">
        <v>41418</v>
      </c>
      <c r="C12" s="16">
        <v>41418.832546296297</v>
      </c>
      <c r="D12" s="17">
        <v>12.399999618530273</v>
      </c>
      <c r="E12" s="17" t="s">
        <v>50</v>
      </c>
    </row>
    <row r="13" spans="1:22" x14ac:dyDescent="0.25">
      <c r="A13">
        <v>11</v>
      </c>
      <c r="B13" s="15">
        <v>41418</v>
      </c>
      <c r="C13" s="16">
        <v>41418.837372685186</v>
      </c>
      <c r="D13" s="17">
        <v>7</v>
      </c>
      <c r="E13" s="17" t="s">
        <v>50</v>
      </c>
    </row>
    <row r="14" spans="1:22" x14ac:dyDescent="0.25">
      <c r="A14">
        <v>12</v>
      </c>
      <c r="B14" s="15">
        <v>41418</v>
      </c>
      <c r="C14" s="16">
        <v>41418.839826388888</v>
      </c>
      <c r="D14" s="17">
        <v>9.3999996185302734</v>
      </c>
      <c r="E14" s="17" t="s">
        <v>50</v>
      </c>
    </row>
    <row r="15" spans="1:22" x14ac:dyDescent="0.25">
      <c r="A15">
        <v>13</v>
      </c>
      <c r="B15" s="15">
        <v>41418</v>
      </c>
      <c r="C15" s="16">
        <v>41418.984629629631</v>
      </c>
      <c r="D15" s="17">
        <v>3</v>
      </c>
      <c r="E15" s="17" t="s">
        <v>50</v>
      </c>
      <c r="F15" t="s">
        <v>42</v>
      </c>
      <c r="G15" s="40">
        <f>SUMPRODUCT(($B$3:$B$65000=B15)*$D$3:$D$65000)</f>
        <v>43.19999885559082</v>
      </c>
      <c r="H15" s="22">
        <f>SUMPRODUCT(($B$3:$B$65000=B15)*($E$3:$E$65000=Commande!$N$2)*$D$3:$D$65000)</f>
        <v>43.19999885559082</v>
      </c>
      <c r="I15" s="36">
        <f>SUMPRODUCT(($B$3:$B$65000=B15)*($E$3:$E$65000=Commande!$N$3)*$D$3:$D$65000)</f>
        <v>0</v>
      </c>
      <c r="J15" s="37">
        <f>SUMPRODUCT(($B$3:$B$65000=B15)*($E$3:$E$65000=Commande!$N$4)*$D$3:$D$65000)</f>
        <v>0</v>
      </c>
    </row>
    <row r="16" spans="1:22" x14ac:dyDescent="0.25">
      <c r="A16">
        <v>14</v>
      </c>
      <c r="B16" s="15">
        <v>41419</v>
      </c>
      <c r="C16" s="16">
        <v>41419.638645833336</v>
      </c>
      <c r="D16" s="17">
        <v>15</v>
      </c>
      <c r="E16" s="17" t="s">
        <v>51</v>
      </c>
    </row>
    <row r="17" spans="1:11" x14ac:dyDescent="0.25">
      <c r="A17">
        <v>15</v>
      </c>
      <c r="B17" s="15">
        <v>41419</v>
      </c>
      <c r="C17" s="16">
        <v>41419.638645833336</v>
      </c>
      <c r="D17" s="17">
        <v>72</v>
      </c>
      <c r="E17" s="17" t="s">
        <v>52</v>
      </c>
    </row>
    <row r="18" spans="1:11" x14ac:dyDescent="0.25">
      <c r="A18">
        <v>16</v>
      </c>
      <c r="B18" s="15">
        <v>41419</v>
      </c>
      <c r="C18" s="16">
        <v>41419.638645833336</v>
      </c>
      <c r="D18" s="17">
        <v>6.8000001907348633</v>
      </c>
      <c r="E18" s="17" t="s">
        <v>50</v>
      </c>
      <c r="F18" t="s">
        <v>42</v>
      </c>
      <c r="G18" s="40">
        <f>SUMPRODUCT(($B$3:$B$65000=B18)*$D$3:$D$65000)</f>
        <v>93.800000190734863</v>
      </c>
      <c r="H18" s="22">
        <f>SUMPRODUCT(($B$3:$B$65000=B18)*($E$3:$E$65000=Commande!$N$2)*$D$3:$D$65000)</f>
        <v>6.8000001907348633</v>
      </c>
      <c r="I18" s="36">
        <f>SUMPRODUCT(($B$3:$B$65000=B18)*($E$3:$E$65000=Commande!$N$3)*$D$3:$D$65000)</f>
        <v>15</v>
      </c>
      <c r="J18" s="37">
        <f>SUMPRODUCT(($B$3:$B$65000=B18)*($E$3:$E$65000=Commande!$N$4)*$D$3:$D$65000)</f>
        <v>72</v>
      </c>
      <c r="K18" s="48">
        <v>100</v>
      </c>
    </row>
    <row r="19" spans="1:11" x14ac:dyDescent="0.25">
      <c r="A19">
        <v>17</v>
      </c>
      <c r="B19" s="15">
        <v>41422</v>
      </c>
      <c r="C19" s="16">
        <v>41422.501493055555</v>
      </c>
      <c r="D19" s="17">
        <v>16.399999618530273</v>
      </c>
      <c r="E19" s="17" t="s">
        <v>50</v>
      </c>
    </row>
    <row r="20" spans="1:11" x14ac:dyDescent="0.25">
      <c r="A20">
        <v>18</v>
      </c>
      <c r="B20" s="15">
        <v>41422</v>
      </c>
      <c r="C20" s="16">
        <v>41422.504895833335</v>
      </c>
      <c r="D20" s="17">
        <v>7.4000000953674316</v>
      </c>
      <c r="E20" s="17" t="s">
        <v>52</v>
      </c>
      <c r="F20" s="24" t="s">
        <v>42</v>
      </c>
      <c r="G20" s="40">
        <f>SUMPRODUCT(($B$3:$B$65000=B20)*$D$3:$D$65000)</f>
        <v>23.799999713897705</v>
      </c>
      <c r="H20" s="22">
        <f>SUMPRODUCT(($B$3:$B$65000=B20)*($E$3:$E$65000=Commande!$N$2)*$D$3:$D$65000)</f>
        <v>16.399999618530273</v>
      </c>
      <c r="I20" s="36">
        <f>SUMPRODUCT(($B$3:$B$65000=B20)*($E$3:$E$65000=Commande!$N$3)*$D$3:$D$65000)</f>
        <v>0</v>
      </c>
      <c r="J20" s="37">
        <f>SUMPRODUCT(($B$3:$B$65000=B20)*($E$3:$E$65000=Commande!$N$4)*$D$3:$D$65000)</f>
        <v>7.4000000953674316</v>
      </c>
    </row>
    <row r="21" spans="1:11" x14ac:dyDescent="0.25">
      <c r="B21" s="15"/>
      <c r="F21" s="46" t="s">
        <v>75</v>
      </c>
      <c r="G21" s="47">
        <f>SUM($G$3:G20)</f>
        <v>256.09999847412109</v>
      </c>
      <c r="H21" s="47">
        <f>SUM($H$3:H20)</f>
        <v>114.89999914169312</v>
      </c>
      <c r="I21" s="47">
        <f>SUM($I$3:I20)</f>
        <v>43.799999237060547</v>
      </c>
      <c r="J21" s="47">
        <f>SUM($J$3:J20)</f>
        <v>97.400000095367432</v>
      </c>
    </row>
    <row r="22" spans="1:11" x14ac:dyDescent="0.25">
      <c r="B22" s="15"/>
    </row>
    <row r="23" spans="1:11" x14ac:dyDescent="0.25">
      <c r="B23" s="15"/>
    </row>
    <row r="24" spans="1:11" x14ac:dyDescent="0.25">
      <c r="B24" s="15"/>
    </row>
    <row r="25" spans="1:11" x14ac:dyDescent="0.25">
      <c r="B25" s="15"/>
    </row>
    <row r="26" spans="1:11" x14ac:dyDescent="0.25">
      <c r="B26" s="15"/>
    </row>
    <row r="27" spans="1:11" x14ac:dyDescent="0.25">
      <c r="B27" s="15"/>
    </row>
    <row r="28" spans="1:11" x14ac:dyDescent="0.25">
      <c r="B28" s="15"/>
    </row>
    <row r="29" spans="1:11" x14ac:dyDescent="0.25">
      <c r="B29" s="15"/>
      <c r="F29" s="17"/>
    </row>
    <row r="30" spans="1:11" x14ac:dyDescent="0.25">
      <c r="B30" s="15"/>
    </row>
    <row r="31" spans="1:11" x14ac:dyDescent="0.25">
      <c r="B31" s="15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"/>
  <sheetViews>
    <sheetView showZeros="0" workbookViewId="0">
      <selection activeCell="A3" sqref="A3"/>
    </sheetView>
  </sheetViews>
  <sheetFormatPr baseColWidth="10" defaultRowHeight="23.25" x14ac:dyDescent="0.35"/>
  <cols>
    <col min="1" max="1" width="24.7109375" style="79" customWidth="1"/>
    <col min="2" max="2" width="9.7109375" style="79" customWidth="1"/>
    <col min="3" max="3" width="15.7109375" style="78" customWidth="1"/>
    <col min="4" max="4" width="8.28515625" style="78" customWidth="1"/>
    <col min="5" max="5" width="31" style="86" bestFit="1" customWidth="1"/>
    <col min="6" max="6" width="34" style="79" customWidth="1"/>
    <col min="7" max="7" width="22.5703125" style="58" customWidth="1"/>
    <col min="8" max="8" width="27" style="58" bestFit="1" customWidth="1"/>
    <col min="9" max="16384" width="11.42578125" style="58"/>
  </cols>
  <sheetData>
    <row r="1" spans="1:6" ht="24" thickBot="1" x14ac:dyDescent="0.3">
      <c r="A1" s="57" t="s">
        <v>163</v>
      </c>
      <c r="B1" s="57" t="s">
        <v>163</v>
      </c>
      <c r="C1" s="57" t="s">
        <v>163</v>
      </c>
      <c r="D1" s="57" t="s">
        <v>163</v>
      </c>
      <c r="E1" s="84" t="s">
        <v>163</v>
      </c>
      <c r="F1" s="57" t="s">
        <v>163</v>
      </c>
    </row>
    <row r="2" spans="1:6" ht="37.5" customHeight="1" thickTop="1" thickBot="1" x14ac:dyDescent="0.4">
      <c r="E2" s="85">
        <v>3</v>
      </c>
    </row>
    <row r="3" spans="1:6" ht="24" thickTop="1" x14ac:dyDescent="0.35"/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Feuil2</vt:lpstr>
      <vt:lpstr>Commande</vt:lpstr>
      <vt:lpstr>grapphique</vt:lpstr>
      <vt:lpstr>avoir-crédit</vt:lpstr>
      <vt:lpstr>Articles</vt:lpstr>
      <vt:lpstr>Caisse</vt:lpstr>
      <vt:lpstr>Caisse_6</vt:lpstr>
      <vt:lpstr>Caisse_5</vt:lpstr>
      <vt:lpstr>Sauvegarde</vt:lpstr>
      <vt:lpstr>épicerie</vt:lpstr>
      <vt:lpstr>Moyen_paiement</vt:lpstr>
      <vt:lpstr>N°TK</vt:lpstr>
      <vt:lpstr>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Pierrot</cp:lastModifiedBy>
  <cp:lastPrinted>2016-05-04T18:07:24Z</cp:lastPrinted>
  <dcterms:created xsi:type="dcterms:W3CDTF">2009-07-12T14:21:39Z</dcterms:created>
  <dcterms:modified xsi:type="dcterms:W3CDTF">2016-05-05T13:47:03Z</dcterms:modified>
</cp:coreProperties>
</file>