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aveExternalLinkValues="0" codeName="ThisWorkbook" defaultThemeVersion="124226"/>
  <bookViews>
    <workbookView xWindow="480" yWindow="360" windowWidth="18495" windowHeight="10920" activeTab="8" autoFilterDateGrouping="0"/>
  </bookViews>
  <sheets>
    <sheet name="Feuil2" sheetId="20" r:id="rId1"/>
    <sheet name="Commande" sheetId="9" r:id="rId2"/>
    <sheet name="grapphique" sheetId="18" r:id="rId3"/>
    <sheet name="avoir-crédit" sheetId="17" r:id="rId4"/>
    <sheet name="Articles" sheetId="1" r:id="rId5"/>
    <sheet name="Caisse" sheetId="15" r:id="rId6"/>
    <sheet name="Caisse_6" sheetId="16" r:id="rId7"/>
    <sheet name="Caisse_5" sheetId="13" r:id="rId8"/>
    <sheet name="Sauvegarde" sheetId="19" r:id="rId9"/>
  </sheets>
  <functionGroups builtInGroupCount="17"/>
  <externalReferences>
    <externalReference r:id="rId10"/>
  </externalReferences>
  <definedNames>
    <definedName name="_xlnm._FilterDatabase" localSheetId="1" hidden="1">Commande!$A$1:$J$24</definedName>
    <definedName name="_xlnm._FilterDatabase" localSheetId="8" hidden="1">Sauvegarde!$E$1:$E$128</definedName>
    <definedName name="épicerie">Articles!$A$2:$A$45</definedName>
    <definedName name="Moyen_paiement">Commande!$N$2:$N$4</definedName>
    <definedName name="N°TK">Sauvegarde!$E:$E</definedName>
    <definedName name="_xlnm.Print_Area" localSheetId="1">Commande!$A$1:$E$25</definedName>
  </definedNames>
  <calcPr calcId="145621"/>
</workbook>
</file>

<file path=xl/calcChain.xml><?xml version="1.0" encoding="utf-8"?>
<calcChain xmlns="http://schemas.openxmlformats.org/spreadsheetml/2006/main">
  <c r="D24" i="9" l="1"/>
  <c r="C24" i="9"/>
  <c r="D23" i="9"/>
  <c r="C23" i="9"/>
  <c r="D22" i="9"/>
  <c r="C22" i="9"/>
  <c r="D21" i="9"/>
  <c r="C21" i="9"/>
  <c r="D20" i="9"/>
  <c r="C20" i="9"/>
  <c r="D19" i="9"/>
  <c r="C19" i="9"/>
  <c r="D18" i="9"/>
  <c r="C18" i="9"/>
  <c r="D17" i="9"/>
  <c r="C17" i="9"/>
  <c r="D16" i="9"/>
  <c r="C16" i="9"/>
  <c r="D15" i="9"/>
  <c r="C15" i="9"/>
  <c r="D14" i="9"/>
  <c r="C14" i="9"/>
  <c r="D13" i="9"/>
  <c r="C13" i="9"/>
  <c r="D12" i="9"/>
  <c r="C12" i="9"/>
  <c r="D11" i="9"/>
  <c r="C11" i="9"/>
  <c r="D10" i="9"/>
  <c r="C10" i="9"/>
  <c r="D9" i="9"/>
  <c r="C9" i="9"/>
  <c r="D8" i="9"/>
  <c r="C8" i="9"/>
  <c r="D7" i="9"/>
  <c r="C7" i="9"/>
  <c r="D6" i="9"/>
  <c r="C6" i="9"/>
  <c r="D5" i="9"/>
  <c r="C5" i="9"/>
  <c r="D4" i="9"/>
  <c r="C4" i="9"/>
  <c r="D3" i="9"/>
  <c r="C3" i="9"/>
  <c r="D2" i="9"/>
  <c r="C2" i="9"/>
  <c r="E23" i="9"/>
  <c r="F1" i="9"/>
  <c r="J8" i="15"/>
  <c r="I8" i="15"/>
  <c r="H8" i="15"/>
  <c r="G8" i="15"/>
  <c r="J7" i="15"/>
  <c r="I7" i="15"/>
  <c r="H7" i="15"/>
  <c r="G7" i="15"/>
  <c r="M3" i="15"/>
  <c r="M3" i="16"/>
  <c r="M3" i="13"/>
  <c r="J14" i="16"/>
  <c r="I14" i="16"/>
  <c r="H14" i="16"/>
  <c r="G14" i="16"/>
  <c r="J12" i="16"/>
  <c r="I12" i="16"/>
  <c r="H12" i="16"/>
  <c r="G12" i="16"/>
  <c r="J10" i="16"/>
  <c r="I10" i="16"/>
  <c r="H10" i="16"/>
  <c r="G10" i="16"/>
  <c r="J8" i="16"/>
  <c r="I8" i="16"/>
  <c r="H8" i="16"/>
  <c r="G8" i="16"/>
  <c r="J7" i="16"/>
  <c r="J15" i="16"/>
  <c r="I7" i="16"/>
  <c r="I15" i="16"/>
  <c r="H7" i="16"/>
  <c r="H15" i="16"/>
  <c r="G7" i="16"/>
  <c r="G15" i="16"/>
  <c r="A2" i="16"/>
  <c r="V1" i="16"/>
  <c r="J20" i="13"/>
  <c r="I20" i="13"/>
  <c r="H20" i="13"/>
  <c r="J18" i="13"/>
  <c r="I18" i="13"/>
  <c r="H18" i="13"/>
  <c r="J15" i="13"/>
  <c r="I15" i="13"/>
  <c r="H15" i="13"/>
  <c r="J10" i="13"/>
  <c r="I10" i="13"/>
  <c r="H10" i="13"/>
  <c r="A2" i="15"/>
  <c r="V1" i="15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E22" i="1"/>
  <c r="E39" i="1"/>
  <c r="F39" i="1" s="1"/>
  <c r="E40" i="1"/>
  <c r="F40" i="1" s="1"/>
  <c r="E41" i="1"/>
  <c r="F41" i="1" s="1"/>
  <c r="E42" i="1"/>
  <c r="F42" i="1" s="1"/>
  <c r="E43" i="1"/>
  <c r="F43" i="1" s="1"/>
  <c r="E44" i="1"/>
  <c r="F44" i="1" s="1"/>
  <c r="E45" i="1"/>
  <c r="F45" i="1" s="1"/>
  <c r="E46" i="1"/>
  <c r="F46" i="1" s="1"/>
  <c r="E47" i="1"/>
  <c r="F47" i="1" s="1"/>
  <c r="E48" i="1"/>
  <c r="F48" i="1" s="1"/>
  <c r="E49" i="1"/>
  <c r="F49" i="1" s="1"/>
  <c r="E50" i="1"/>
  <c r="F50" i="1" s="1"/>
  <c r="E51" i="1"/>
  <c r="F51" i="1" s="1"/>
  <c r="E52" i="1"/>
  <c r="E53" i="1"/>
  <c r="F53" i="1" s="1"/>
  <c r="E54" i="1"/>
  <c r="F54" i="1" s="1"/>
  <c r="E55" i="1"/>
  <c r="F55" i="1" s="1"/>
  <c r="E56" i="1"/>
  <c r="E57" i="1"/>
  <c r="E58" i="1"/>
  <c r="F58" i="1" s="1"/>
  <c r="E59" i="1"/>
  <c r="F59" i="1" s="1"/>
  <c r="E60" i="1"/>
  <c r="F60" i="1" s="1"/>
  <c r="E61" i="1"/>
  <c r="F61" i="1" s="1"/>
  <c r="E62" i="1"/>
  <c r="F62" i="1" s="1"/>
  <c r="E63" i="1"/>
  <c r="F63" i="1" s="1"/>
  <c r="E64" i="1"/>
  <c r="F64" i="1" s="1"/>
  <c r="E65" i="1"/>
  <c r="F65" i="1" s="1"/>
  <c r="E66" i="1"/>
  <c r="F66" i="1" s="1"/>
  <c r="E67" i="1"/>
  <c r="F67" i="1" s="1"/>
  <c r="E68" i="1"/>
  <c r="E69" i="1"/>
  <c r="F69" i="1" s="1"/>
  <c r="E70" i="1"/>
  <c r="F70" i="1" s="1"/>
  <c r="E71" i="1"/>
  <c r="F71" i="1" s="1"/>
  <c r="E72" i="1"/>
  <c r="F72" i="1" s="1"/>
  <c r="E73" i="1"/>
  <c r="F73" i="1" s="1"/>
  <c r="E74" i="1"/>
  <c r="F74" i="1" s="1"/>
  <c r="E75" i="1"/>
  <c r="F75" i="1" s="1"/>
  <c r="E76" i="1"/>
  <c r="F76" i="1" s="1"/>
  <c r="E77" i="1"/>
  <c r="F77" i="1" s="1"/>
  <c r="E78" i="1"/>
  <c r="F78" i="1" s="1"/>
  <c r="E79" i="1"/>
  <c r="F79" i="1" s="1"/>
  <c r="E80" i="1"/>
  <c r="E81" i="1"/>
  <c r="F81" i="1" s="1"/>
  <c r="E82" i="1"/>
  <c r="F82" i="1" s="1"/>
  <c r="E83" i="1"/>
  <c r="F83" i="1" s="1"/>
  <c r="E84" i="1"/>
  <c r="F84" i="1" s="1"/>
  <c r="E85" i="1"/>
  <c r="F85" i="1" s="1"/>
  <c r="E86" i="1"/>
  <c r="F86" i="1" s="1"/>
  <c r="E87" i="1"/>
  <c r="F87" i="1" s="1"/>
  <c r="E88" i="1"/>
  <c r="F88" i="1" s="1"/>
  <c r="E89" i="1"/>
  <c r="F89" i="1" s="1"/>
  <c r="E90" i="1"/>
  <c r="F90" i="1" s="1"/>
  <c r="E91" i="1"/>
  <c r="F91" i="1" s="1"/>
  <c r="E92" i="1"/>
  <c r="F92" i="1" s="1"/>
  <c r="E93" i="1"/>
  <c r="F93" i="1" s="1"/>
  <c r="E94" i="1"/>
  <c r="F94" i="1" s="1"/>
  <c r="E95" i="1"/>
  <c r="F95" i="1" s="1"/>
  <c r="E96" i="1"/>
  <c r="F96" i="1" s="1"/>
  <c r="E97" i="1"/>
  <c r="F97" i="1" s="1"/>
  <c r="E98" i="1"/>
  <c r="F98" i="1" s="1"/>
  <c r="E99" i="1"/>
  <c r="F99" i="1" s="1"/>
  <c r="F56" i="1"/>
  <c r="G20" i="13"/>
  <c r="G18" i="13"/>
  <c r="G15" i="13"/>
  <c r="G10" i="13"/>
  <c r="G21" i="13"/>
  <c r="A2" i="13"/>
  <c r="V1" i="13"/>
  <c r="D27" i="1"/>
  <c r="D22" i="1"/>
  <c r="E27" i="1"/>
  <c r="E3" i="1"/>
  <c r="E4" i="1"/>
  <c r="E5" i="1"/>
  <c r="E6" i="1"/>
  <c r="E7" i="1"/>
  <c r="E8" i="1"/>
  <c r="E9" i="1"/>
  <c r="E10" i="1"/>
  <c r="E11" i="1"/>
  <c r="E12" i="1"/>
  <c r="E13" i="1"/>
  <c r="E14" i="1"/>
  <c r="E16" i="1"/>
  <c r="E17" i="1"/>
  <c r="E18" i="1"/>
  <c r="E15" i="1"/>
  <c r="E19" i="1"/>
  <c r="E20" i="1"/>
  <c r="E21" i="1"/>
  <c r="E23" i="1"/>
  <c r="E24" i="1"/>
  <c r="E25" i="1"/>
  <c r="E26" i="1"/>
  <c r="E28" i="1"/>
  <c r="E29" i="1"/>
  <c r="E30" i="1"/>
  <c r="E31" i="1"/>
  <c r="E32" i="1"/>
  <c r="E34" i="1"/>
  <c r="E35" i="1"/>
  <c r="E36" i="1"/>
  <c r="E37" i="1"/>
  <c r="E38" i="1"/>
  <c r="E33" i="1"/>
  <c r="E2" i="1"/>
  <c r="D3" i="1"/>
  <c r="D4" i="1"/>
  <c r="D5" i="1"/>
  <c r="D6" i="1"/>
  <c r="D7" i="1"/>
  <c r="D8" i="1"/>
  <c r="D9" i="1"/>
  <c r="D10" i="1"/>
  <c r="D11" i="1"/>
  <c r="D12" i="1"/>
  <c r="D13" i="1"/>
  <c r="D14" i="1"/>
  <c r="D16" i="1"/>
  <c r="D17" i="1"/>
  <c r="D18" i="1"/>
  <c r="D15" i="1"/>
  <c r="D19" i="1"/>
  <c r="D20" i="1"/>
  <c r="D21" i="1"/>
  <c r="D23" i="1"/>
  <c r="D24" i="1"/>
  <c r="D25" i="1"/>
  <c r="D26" i="1"/>
  <c r="D28" i="1"/>
  <c r="D29" i="1"/>
  <c r="D30" i="1"/>
  <c r="D31" i="1"/>
  <c r="D32" i="1"/>
  <c r="D34" i="1"/>
  <c r="D35" i="1"/>
  <c r="D36" i="1"/>
  <c r="D37" i="1"/>
  <c r="D38" i="1"/>
  <c r="D33" i="1"/>
  <c r="D2" i="1"/>
  <c r="G1" i="9"/>
  <c r="J21" i="13"/>
  <c r="I21" i="13"/>
  <c r="H21" i="13"/>
  <c r="F57" i="1"/>
  <c r="F80" i="1"/>
  <c r="F68" i="1"/>
  <c r="F52" i="1"/>
  <c r="F33" i="1" l="1"/>
  <c r="F35" i="1"/>
  <c r="F30" i="1"/>
  <c r="F25" i="1"/>
  <c r="F20" i="1"/>
  <c r="F17" i="1"/>
  <c r="F12" i="1"/>
  <c r="F37" i="1"/>
  <c r="F32" i="1"/>
  <c r="F28" i="1"/>
  <c r="F23" i="1"/>
  <c r="F15" i="1"/>
  <c r="F14" i="1"/>
  <c r="F10" i="1"/>
  <c r="F6" i="1"/>
  <c r="F22" i="1"/>
  <c r="F21" i="1"/>
  <c r="F9" i="1"/>
  <c r="F5" i="1"/>
  <c r="F8" i="1"/>
  <c r="F4" i="1"/>
  <c r="F34" i="1"/>
  <c r="F24" i="1"/>
  <c r="F16" i="1"/>
  <c r="F11" i="1"/>
  <c r="F3" i="1"/>
  <c r="E6" i="9"/>
  <c r="F29" i="1"/>
  <c r="F19" i="1"/>
  <c r="F7" i="1"/>
  <c r="F27" i="1"/>
  <c r="F31" i="1"/>
  <c r="F18" i="1"/>
  <c r="F2" i="1"/>
  <c r="F26" i="1"/>
  <c r="F13" i="1"/>
  <c r="F38" i="1"/>
  <c r="F36" i="1"/>
  <c r="E20" i="9" l="1"/>
  <c r="F20" i="9"/>
</calcChain>
</file>

<file path=xl/sharedStrings.xml><?xml version="1.0" encoding="utf-8"?>
<sst xmlns="http://schemas.openxmlformats.org/spreadsheetml/2006/main" count="1791" uniqueCount="167">
  <si>
    <t>Prix</t>
  </si>
  <si>
    <t>Articles</t>
  </si>
  <si>
    <t>Total Facture</t>
  </si>
  <si>
    <t>Reçu</t>
  </si>
  <si>
    <t>A rendre</t>
  </si>
  <si>
    <t>Bière</t>
  </si>
  <si>
    <t>Tango</t>
  </si>
  <si>
    <t>Mazout</t>
  </si>
  <si>
    <t>Blanche Rosé</t>
  </si>
  <si>
    <t>Scotch</t>
  </si>
  <si>
    <t>Vin Rouge</t>
  </si>
  <si>
    <t>Vin Blanc</t>
  </si>
  <si>
    <t>Ricard</t>
  </si>
  <si>
    <t>Amaretto</t>
  </si>
  <si>
    <t>Grappa</t>
  </si>
  <si>
    <t>Limoncello</t>
  </si>
  <si>
    <t>Blanc - Orange</t>
  </si>
  <si>
    <t>Blanc</t>
  </si>
  <si>
    <t>Blanc - Fraise</t>
  </si>
  <si>
    <t>Blanc - Cerise</t>
  </si>
  <si>
    <t>Limonade</t>
  </si>
  <si>
    <t>Jus d'orange</t>
  </si>
  <si>
    <t>Red Bull</t>
  </si>
  <si>
    <t>Chips Praprika</t>
  </si>
  <si>
    <t>Chips Sel</t>
  </si>
  <si>
    <t>Boulette</t>
  </si>
  <si>
    <t>Pizza</t>
  </si>
  <si>
    <t>Hamburger</t>
  </si>
  <si>
    <t>Croque - Monsieur</t>
  </si>
  <si>
    <t>http://forum.excel-pratique.com/excel/macro-pour-un-bouton-reset-et-print-t36829.html</t>
  </si>
  <si>
    <t>Désignation Produits</t>
  </si>
  <si>
    <t>Tarif Unitaire</t>
  </si>
  <si>
    <t>Qté</t>
  </si>
  <si>
    <t>Orangeade</t>
  </si>
  <si>
    <t>Calsberg</t>
  </si>
  <si>
    <t>Trojska</t>
  </si>
  <si>
    <t>Krieg</t>
  </si>
  <si>
    <t>Cervelas</t>
  </si>
  <si>
    <t>date</t>
  </si>
  <si>
    <t>Heure</t>
  </si>
  <si>
    <t>N° de TK</t>
  </si>
  <si>
    <t>TOTAL VACATION</t>
  </si>
  <si>
    <t>TOTAL JOURNEE</t>
  </si>
  <si>
    <t>Caisse Départ</t>
  </si>
  <si>
    <t>Montant Caisse</t>
  </si>
  <si>
    <t>Total TK</t>
  </si>
  <si>
    <t>Stock</t>
  </si>
  <si>
    <t>Panaché</t>
  </si>
  <si>
    <t>Coca Light</t>
  </si>
  <si>
    <t>Rouge Coca</t>
  </si>
  <si>
    <t>Espèces</t>
  </si>
  <si>
    <t>Chèques</t>
  </si>
  <si>
    <t>Cartes</t>
  </si>
  <si>
    <t>Paiement</t>
  </si>
  <si>
    <t xml:space="preserve"> Espèces</t>
  </si>
  <si>
    <t>chèques</t>
  </si>
  <si>
    <t>Recettes :</t>
  </si>
  <si>
    <t>Amélioration  du fichier,</t>
  </si>
  <si>
    <t>Sorties</t>
  </si>
  <si>
    <t>Stock_Dep</t>
  </si>
  <si>
    <t>Stock_New</t>
  </si>
  <si>
    <t>Coca Breizh</t>
  </si>
  <si>
    <t>Colonnes D,E,F masquées</t>
  </si>
  <si>
    <t>Elles servent à recalculer le stock</t>
  </si>
  <si>
    <t>En cliquant sur "CLOSE" on autorise la fermeture de la caisse (après OK).</t>
  </si>
  <si>
    <t>Fin d'année. Sauvegarde de l'année écoulée et création d'un nouveau fichier pour la nouvelle année. Voir Bouton de commande"Changement d'année".</t>
  </si>
  <si>
    <t xml:space="preserve">    -Total  recette de la journée en colonne G (dont Espèces col H, Chèques col I, Cartes col J).</t>
  </si>
  <si>
    <t>PRIX unitaire sur le Reçu ainsi que le N° de TK sous la forme: N°/année-mois, ainsi que le moyen de paiement.</t>
  </si>
  <si>
    <t>Visualisation stocks en col D du feuillet "Commande" (si &lt;10 se met en rouge) + gestion avec Bouton de commande MAJ.</t>
  </si>
  <si>
    <t>Si Montant Caisse &gt;2000, message en cellule E1 "Versement banque à prévoir". Voir Bouton de commande "Versement banque".</t>
  </si>
  <si>
    <t xml:space="preserve">Blanc - Coca </t>
  </si>
  <si>
    <t>Coca Cola</t>
  </si>
  <si>
    <t>Muscadet</t>
  </si>
  <si>
    <t>AJOUT d'un feuillet "Caisse" permettant d'attribuer un N° de TK  et de sauvegarder les opérations comptables.</t>
  </si>
  <si>
    <r>
      <t xml:space="preserve">Moyen de paiement </t>
    </r>
    <r>
      <rPr>
        <b/>
        <u/>
        <sz val="10"/>
        <color indexed="8"/>
        <rFont val="Times New Roman"/>
        <family val="1"/>
      </rPr>
      <t>obligatoire</t>
    </r>
    <r>
      <rPr>
        <sz val="10"/>
        <color indexed="8"/>
        <rFont val="Times New Roman"/>
        <family val="1"/>
      </rPr>
      <t xml:space="preserve"> en cellule E16 (bleue) du feuillet"Commande" par liste déroulante.</t>
    </r>
  </si>
  <si>
    <t>TOTAL MOIS</t>
  </si>
  <si>
    <r>
      <t xml:space="preserve">Fin de mois. Copie de la caisse vers une nouvelle feuille Caisse_N°mois. </t>
    </r>
    <r>
      <rPr>
        <i/>
        <sz val="10"/>
        <color indexed="8"/>
        <rFont val="Times New Roman"/>
        <family val="1"/>
      </rPr>
      <t>Calcul recettes espèces, chèques, cartes</t>
    </r>
    <r>
      <rPr>
        <sz val="10"/>
        <color indexed="8"/>
        <rFont val="Times New Roman"/>
        <family val="1"/>
      </rPr>
      <t>. Voir Bouton de commande "Changement de mois".</t>
    </r>
  </si>
  <si>
    <t>Moyen de paiement</t>
  </si>
  <si>
    <t>Vrst Banque</t>
  </si>
  <si>
    <t>Kitkat</t>
  </si>
  <si>
    <t>stock entrée</t>
  </si>
  <si>
    <t>total vente/mois</t>
  </si>
  <si>
    <t>prix/achat</t>
  </si>
  <si>
    <t>bénéfice net</t>
  </si>
  <si>
    <t>total offert/mois</t>
  </si>
  <si>
    <t>avoir</t>
  </si>
  <si>
    <t>credit</t>
  </si>
  <si>
    <t>espece</t>
  </si>
  <si>
    <t>chèque</t>
  </si>
  <si>
    <t>carte bleue</t>
  </si>
  <si>
    <t>accordé par</t>
  </si>
  <si>
    <t>Nom inscrit</t>
  </si>
  <si>
    <t>Prénom inscrit</t>
  </si>
  <si>
    <t>Class.</t>
  </si>
  <si>
    <t>Niveau</t>
  </si>
  <si>
    <t>Test école</t>
  </si>
  <si>
    <t>Licencié FFT</t>
  </si>
  <si>
    <t>Année Naiss.</t>
  </si>
  <si>
    <t>Sexe</t>
  </si>
  <si>
    <t>Début validité</t>
  </si>
  <si>
    <t>Fin validité</t>
  </si>
  <si>
    <t>Téléphone</t>
  </si>
  <si>
    <t>Disponibilités</t>
  </si>
  <si>
    <t>Commentaires</t>
  </si>
  <si>
    <t>AH-VANE</t>
  </si>
  <si>
    <t>Nathan</t>
  </si>
  <si>
    <t xml:space="preserve">NC   </t>
  </si>
  <si>
    <t/>
  </si>
  <si>
    <t>Oui</t>
  </si>
  <si>
    <t>H</t>
  </si>
  <si>
    <t>ARZ-GOBER</t>
  </si>
  <si>
    <t>Emilie</t>
  </si>
  <si>
    <t>F</t>
  </si>
  <si>
    <t>BASTARD</t>
  </si>
  <si>
    <t>Louis</t>
  </si>
  <si>
    <t>BERSEGOL</t>
  </si>
  <si>
    <t>Charles</t>
  </si>
  <si>
    <t>COJONDE SOLEYEN</t>
  </si>
  <si>
    <t>Damien</t>
  </si>
  <si>
    <t>DEBARD</t>
  </si>
  <si>
    <t>Leny</t>
  </si>
  <si>
    <t>DELARBRE</t>
  </si>
  <si>
    <t>Keoni</t>
  </si>
  <si>
    <t>DOUROUGUIN</t>
  </si>
  <si>
    <t>Nelly Savitri</t>
  </si>
  <si>
    <t>GRAFF</t>
  </si>
  <si>
    <t>Jules</t>
  </si>
  <si>
    <t>GRAICHI</t>
  </si>
  <si>
    <t>Lila</t>
  </si>
  <si>
    <t>KWAN-LAM</t>
  </si>
  <si>
    <t>Baptiste</t>
  </si>
  <si>
    <t>LALES</t>
  </si>
  <si>
    <t>Enis</t>
  </si>
  <si>
    <t>LAU SHUN WAH</t>
  </si>
  <si>
    <t>Bradley</t>
  </si>
  <si>
    <t>LOUGNON</t>
  </si>
  <si>
    <t>Lili-Cerise</t>
  </si>
  <si>
    <t>MONGELLI</t>
  </si>
  <si>
    <t>Lucas</t>
  </si>
  <si>
    <t>PIERRET</t>
  </si>
  <si>
    <t>Abigaëlle</t>
  </si>
  <si>
    <t>RAFFIN</t>
  </si>
  <si>
    <t>Amaury</t>
  </si>
  <si>
    <t>SABBAN</t>
  </si>
  <si>
    <t>COLINE</t>
  </si>
  <si>
    <t>Mini Tennis</t>
  </si>
  <si>
    <t>SINCERE</t>
  </si>
  <si>
    <t>Gabriel</t>
  </si>
  <si>
    <t>SUYRE-HIVANHOE</t>
  </si>
  <si>
    <t>Loïc</t>
  </si>
  <si>
    <t>TOCHON-DANGUY</t>
  </si>
  <si>
    <t>VANDENBRANDEN</t>
  </si>
  <si>
    <t>Louka</t>
  </si>
  <si>
    <t>mini-tennis</t>
  </si>
  <si>
    <t>philippe</t>
  </si>
  <si>
    <t>murielle</t>
  </si>
  <si>
    <t>lionel</t>
  </si>
  <si>
    <t>emma</t>
  </si>
  <si>
    <t>chloé</t>
  </si>
  <si>
    <t>nicolas</t>
  </si>
  <si>
    <t>500 membres</t>
  </si>
  <si>
    <t xml:space="preserve">une graphique qui pourrait me montrer les ventes ou l'évolution par mois produit </t>
  </si>
  <si>
    <t>N° Ticket</t>
  </si>
  <si>
    <t>***********</t>
  </si>
  <si>
    <t>**********************</t>
  </si>
  <si>
    <t>************************************</t>
  </si>
  <si>
    <t>10/2016-5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</si>
</sst>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_(&quot;€&quot;* #,##0.00_);_(&quot;€&quot;* \(#,##0.00\);_(&quot;€&quot;* &quot;-&quot;??_);_(@_)"/>
    <numFmt numFmtId="165" formatCode="h:mm:ss;@"/>
    <numFmt numFmtId="166" formatCode="[$-F400]h:mm:ss\ AM/PM"/>
    <numFmt numFmtId="167" formatCode="yyyy"/>
    <numFmt numFmtId="168" formatCode="[$-409]h:mm\ AM/PM;@"/>
    <numFmt numFmtId="169" formatCode="000000"/>
    <numFmt numFmtId="170" formatCode="#,##0.00\ &quot;€&quot;"/>
  </numFmts>
  <fonts count="46" x14ac:knownFonts="1">
    <font>
      <sz val="11"/>
      <color theme="1"/>
      <name val="Calibri"/>
      <family val="2"/>
      <scheme val="minor"/>
    </font>
    <font>
      <sz val="14"/>
      <color theme="1"/>
      <name val="Times New Roman"/>
      <family val="2"/>
    </font>
    <font>
      <sz val="11"/>
      <color indexed="8"/>
      <name val="Calibri"/>
      <family val="2"/>
    </font>
    <font>
      <b/>
      <sz val="18"/>
      <color indexed="9"/>
      <name val="Calibri"/>
      <family val="2"/>
    </font>
    <font>
      <b/>
      <sz val="18"/>
      <color indexed="8"/>
      <name val="Cambria"/>
      <family val="1"/>
    </font>
    <font>
      <b/>
      <sz val="18"/>
      <color indexed="8"/>
      <name val="Calibri"/>
      <family val="2"/>
    </font>
    <font>
      <b/>
      <sz val="28"/>
      <color indexed="9"/>
      <name val="Calibri"/>
      <family val="2"/>
    </font>
    <font>
      <b/>
      <sz val="28"/>
      <name val="Calibri"/>
      <family val="2"/>
    </font>
    <font>
      <b/>
      <sz val="48"/>
      <color indexed="17"/>
      <name val="Calibri"/>
      <family val="2"/>
    </font>
    <font>
      <b/>
      <sz val="56"/>
      <color indexed="12"/>
      <name val="Calibri"/>
      <family val="2"/>
    </font>
    <font>
      <b/>
      <sz val="26"/>
      <name val="Calibri"/>
      <family val="2"/>
    </font>
    <font>
      <b/>
      <sz val="30"/>
      <color indexed="10"/>
      <name val="Calibri"/>
      <family val="2"/>
    </font>
    <font>
      <b/>
      <sz val="20"/>
      <color indexed="10"/>
      <name val="Calibri"/>
      <family val="2"/>
    </font>
    <font>
      <sz val="20"/>
      <color indexed="8"/>
      <name val="Calibri"/>
      <family val="2"/>
    </font>
    <font>
      <b/>
      <sz val="16"/>
      <color indexed="8"/>
      <name val="Calibri"/>
      <family val="2"/>
    </font>
    <font>
      <b/>
      <sz val="36"/>
      <color indexed="9"/>
      <name val="Calibri"/>
      <family val="2"/>
    </font>
    <font>
      <b/>
      <sz val="28"/>
      <color indexed="8"/>
      <name val="Calibri"/>
      <family val="2"/>
    </font>
    <font>
      <sz val="8"/>
      <name val="Calibri"/>
      <family val="2"/>
    </font>
    <font>
      <u/>
      <sz val="11"/>
      <color indexed="12"/>
      <name val="Calibri"/>
      <family val="2"/>
    </font>
    <font>
      <sz val="16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20"/>
      <color indexed="8"/>
      <name val="Calibri"/>
      <family val="2"/>
    </font>
    <font>
      <sz val="10"/>
      <color indexed="8"/>
      <name val="Calibri"/>
      <family val="2"/>
    </font>
    <font>
      <sz val="10"/>
      <color rgb="FF000000"/>
      <name val="Times New Roman"/>
      <family val="1"/>
    </font>
    <font>
      <b/>
      <sz val="10"/>
      <color indexed="8"/>
      <name val="Times New Roman"/>
      <family val="1"/>
    </font>
    <font>
      <sz val="10"/>
      <color indexed="8"/>
      <name val="Times New Roman"/>
      <family val="1"/>
    </font>
    <font>
      <i/>
      <sz val="10"/>
      <color rgb="FF000000"/>
      <name val="Times New Roman"/>
      <family val="1"/>
    </font>
    <font>
      <b/>
      <u/>
      <sz val="12"/>
      <color rgb="FF000000"/>
      <name val="Times New Roman"/>
      <family val="1"/>
    </font>
    <font>
      <b/>
      <u/>
      <sz val="10"/>
      <color indexed="8"/>
      <name val="Times New Roman"/>
      <family val="1"/>
    </font>
    <font>
      <i/>
      <sz val="10"/>
      <color indexed="8"/>
      <name val="Times New Roman"/>
      <family val="1"/>
    </font>
    <font>
      <b/>
      <sz val="10"/>
      <color indexed="8"/>
      <name val="Calibri"/>
      <family val="2"/>
    </font>
    <font>
      <b/>
      <sz val="10"/>
      <name val="Tahoma"/>
      <family val="2"/>
    </font>
    <font>
      <sz val="10"/>
      <name val="Tahoma"/>
      <family val="2"/>
    </font>
    <font>
      <b/>
      <sz val="18"/>
      <color theme="0"/>
      <name val="Calibri"/>
      <family val="2"/>
    </font>
    <font>
      <b/>
      <sz val="22"/>
      <color rgb="FFFFFF00"/>
      <name val="Calibri"/>
      <family val="2"/>
    </font>
    <font>
      <sz val="11"/>
      <color theme="1"/>
      <name val="Calibri"/>
      <family val="2"/>
      <scheme val="minor"/>
    </font>
    <font>
      <b/>
      <sz val="18"/>
      <color rgb="FF828282"/>
      <name val="Calibri"/>
      <family val="2"/>
    </font>
    <font>
      <b/>
      <sz val="36"/>
      <color indexed="12"/>
      <name val="Calibri"/>
      <family val="2"/>
    </font>
    <font>
      <b/>
      <sz val="36"/>
      <name val="Calibri"/>
      <family val="2"/>
    </font>
    <font>
      <b/>
      <sz val="36"/>
      <color indexed="17"/>
      <name val="Calibri"/>
      <family val="2"/>
    </font>
    <font>
      <b/>
      <sz val="36"/>
      <color indexed="10"/>
      <name val="Calibri"/>
      <family val="2"/>
    </font>
    <font>
      <b/>
      <sz val="18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8"/>
      <color theme="0" tint="-0.499984740745262"/>
      <name val="Calibri"/>
      <family val="2"/>
      <scheme val="minor"/>
    </font>
    <font>
      <b/>
      <sz val="18"/>
      <color theme="0" tint="-0.34998626667073579"/>
      <name val="Calibri"/>
      <family val="2"/>
    </font>
    <font>
      <b/>
      <sz val="28"/>
      <color theme="0"/>
      <name val="Calibri"/>
      <family val="2"/>
    </font>
  </fonts>
  <fills count="2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599963377788628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thin">
        <color indexed="9"/>
      </right>
      <top style="medium">
        <color indexed="64"/>
      </top>
      <bottom style="medium">
        <color indexed="64"/>
      </bottom>
      <diagonal/>
    </border>
    <border>
      <left style="thin">
        <color indexed="9"/>
      </left>
      <right style="thin">
        <color indexed="9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9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 style="thick">
        <color rgb="FFFF0000"/>
      </right>
      <top/>
      <bottom/>
      <diagonal/>
    </border>
    <border>
      <left style="thick">
        <color rgb="FFFF0000"/>
      </left>
      <right style="thick">
        <color rgb="FFFF0000"/>
      </right>
      <top/>
      <bottom style="thick">
        <color rgb="FFFF0000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</borders>
  <cellStyleXfs count="6">
    <xf numFmtId="0" fontId="0" fillId="0" borderId="0"/>
    <xf numFmtId="0" fontId="18" fillId="0" borderId="0" applyNumberFormat="0" applyFill="0" applyBorder="0" applyAlignment="0" applyProtection="0">
      <alignment vertical="top"/>
      <protection locked="0"/>
    </xf>
    <xf numFmtId="164" fontId="2" fillId="0" borderId="0" applyFont="0" applyFill="0" applyBorder="0" applyAlignment="0" applyProtection="0"/>
    <xf numFmtId="0" fontId="1" fillId="0" borderId="0"/>
    <xf numFmtId="0" fontId="35" fillId="0" borderId="0"/>
    <xf numFmtId="164" fontId="2" fillId="0" borderId="0" applyFont="0" applyFill="0" applyBorder="0" applyAlignment="0" applyProtection="0"/>
  </cellStyleXfs>
  <cellXfs count="111">
    <xf numFmtId="0" fontId="0" fillId="0" borderId="0" xfId="0"/>
    <xf numFmtId="0" fontId="3" fillId="2" borderId="2" xfId="0" applyFont="1" applyFill="1" applyBorder="1" applyAlignment="1">
      <alignment horizontal="center" vertical="center"/>
    </xf>
    <xf numFmtId="0" fontId="5" fillId="4" borderId="0" xfId="0" applyFont="1" applyFill="1" applyAlignment="1">
      <alignment vertical="center"/>
    </xf>
    <xf numFmtId="0" fontId="5" fillId="3" borderId="3" xfId="0" applyFont="1" applyFill="1" applyBorder="1" applyAlignment="1" applyProtection="1">
      <alignment horizontal="center" vertical="center"/>
      <protection locked="0"/>
    </xf>
    <xf numFmtId="0" fontId="5" fillId="3" borderId="4" xfId="0" applyFont="1" applyFill="1" applyBorder="1" applyAlignment="1" applyProtection="1">
      <alignment horizontal="center" vertical="center"/>
      <protection locked="0"/>
    </xf>
    <xf numFmtId="0" fontId="5" fillId="3" borderId="5" xfId="0" applyFont="1" applyFill="1" applyBorder="1" applyAlignment="1" applyProtection="1">
      <alignment horizontal="center" vertical="center"/>
      <protection locked="0"/>
    </xf>
    <xf numFmtId="0" fontId="11" fillId="4" borderId="0" xfId="0" applyFont="1" applyFill="1" applyAlignment="1">
      <alignment vertical="center"/>
    </xf>
    <xf numFmtId="0" fontId="12" fillId="4" borderId="6" xfId="0" applyFont="1" applyFill="1" applyBorder="1" applyAlignment="1">
      <alignment vertical="center"/>
    </xf>
    <xf numFmtId="0" fontId="13" fillId="0" borderId="0" xfId="0" applyFont="1"/>
    <xf numFmtId="0" fontId="14" fillId="3" borderId="7" xfId="0" applyFont="1" applyFill="1" applyBorder="1" applyAlignment="1" applyProtection="1">
      <alignment horizontal="left" vertical="center"/>
      <protection locked="0"/>
    </xf>
    <xf numFmtId="0" fontId="14" fillId="3" borderId="8" xfId="0" applyFont="1" applyFill="1" applyBorder="1" applyAlignment="1" applyProtection="1">
      <alignment horizontal="left" vertical="center"/>
      <protection locked="0"/>
    </xf>
    <xf numFmtId="0" fontId="14" fillId="3" borderId="9" xfId="0" applyFont="1" applyFill="1" applyBorder="1" applyAlignment="1" applyProtection="1">
      <alignment horizontal="left" vertical="center"/>
      <protection locked="0"/>
    </xf>
    <xf numFmtId="0" fontId="12" fillId="4" borderId="0" xfId="0" applyFont="1" applyFill="1" applyBorder="1" applyAlignment="1">
      <alignment vertical="center"/>
    </xf>
    <xf numFmtId="0" fontId="11" fillId="4" borderId="0" xfId="0" applyFont="1" applyFill="1" applyBorder="1" applyAlignment="1">
      <alignment vertical="center"/>
    </xf>
    <xf numFmtId="0" fontId="18" fillId="4" borderId="0" xfId="1" applyFill="1" applyAlignment="1" applyProtection="1">
      <alignment vertical="center"/>
    </xf>
    <xf numFmtId="14" fontId="0" fillId="0" borderId="0" xfId="0" applyNumberFormat="1"/>
    <xf numFmtId="166" fontId="0" fillId="0" borderId="0" xfId="0" applyNumberFormat="1"/>
    <xf numFmtId="164" fontId="0" fillId="0" borderId="0" xfId="0" applyNumberFormat="1"/>
    <xf numFmtId="164" fontId="3" fillId="2" borderId="10" xfId="0" applyNumberFormat="1" applyFont="1" applyFill="1" applyBorder="1" applyAlignment="1">
      <alignment horizontal="center" vertical="center"/>
    </xf>
    <xf numFmtId="164" fontId="4" fillId="3" borderId="12" xfId="2" applyNumberFormat="1" applyFont="1" applyFill="1" applyBorder="1" applyAlignment="1">
      <alignment horizontal="center" vertical="center"/>
    </xf>
    <xf numFmtId="164" fontId="4" fillId="3" borderId="13" xfId="2" applyNumberFormat="1" applyFont="1" applyFill="1" applyBorder="1" applyAlignment="1">
      <alignment horizontal="center" vertical="center"/>
    </xf>
    <xf numFmtId="164" fontId="5" fillId="4" borderId="0" xfId="0" applyNumberFormat="1" applyFont="1" applyFill="1" applyAlignment="1">
      <alignment horizontal="center" vertical="center"/>
    </xf>
    <xf numFmtId="164" fontId="0" fillId="8" borderId="0" xfId="0" applyNumberFormat="1" applyFill="1"/>
    <xf numFmtId="164" fontId="13" fillId="0" borderId="0" xfId="0" applyNumberFormat="1" applyFont="1"/>
    <xf numFmtId="0" fontId="0" fillId="0" borderId="0" xfId="0" applyNumberFormat="1"/>
    <xf numFmtId="1" fontId="13" fillId="0" borderId="0" xfId="0" applyNumberFormat="1" applyFont="1" applyAlignment="1">
      <alignment horizontal="right"/>
    </xf>
    <xf numFmtId="1" fontId="3" fillId="2" borderId="10" xfId="0" applyNumberFormat="1" applyFont="1" applyFill="1" applyBorder="1" applyAlignment="1">
      <alignment horizontal="center" vertical="center"/>
    </xf>
    <xf numFmtId="1" fontId="5" fillId="3" borderId="11" xfId="0" applyNumberFormat="1" applyFont="1" applyFill="1" applyBorder="1" applyAlignment="1">
      <alignment horizontal="center" vertical="center"/>
    </xf>
    <xf numFmtId="1" fontId="5" fillId="4" borderId="0" xfId="0" applyNumberFormat="1" applyFont="1" applyFill="1" applyAlignment="1">
      <alignment vertical="center"/>
    </xf>
    <xf numFmtId="164" fontId="4" fillId="3" borderId="11" xfId="0" applyNumberFormat="1" applyFont="1" applyFill="1" applyBorder="1" applyAlignment="1">
      <alignment horizontal="center" vertical="center"/>
    </xf>
    <xf numFmtId="0" fontId="5" fillId="4" borderId="0" xfId="0" applyFont="1" applyFill="1" applyAlignment="1">
      <alignment horizontal="right" vertical="center"/>
    </xf>
    <xf numFmtId="1" fontId="13" fillId="0" borderId="0" xfId="0" applyNumberFormat="1" applyFont="1"/>
    <xf numFmtId="0" fontId="22" fillId="13" borderId="0" xfId="0" applyFont="1" applyFill="1"/>
    <xf numFmtId="0" fontId="13" fillId="13" borderId="0" xfId="0" applyFont="1" applyFill="1"/>
    <xf numFmtId="0" fontId="23" fillId="14" borderId="0" xfId="0" applyFont="1" applyFill="1" applyAlignment="1">
      <alignment horizontal="left" readingOrder="1"/>
    </xf>
    <xf numFmtId="0" fontId="24" fillId="14" borderId="0" xfId="0" applyFont="1" applyFill="1" applyAlignment="1">
      <alignment vertical="center"/>
    </xf>
    <xf numFmtId="164" fontId="0" fillId="15" borderId="0" xfId="0" applyNumberFormat="1" applyFill="1"/>
    <xf numFmtId="164" fontId="0" fillId="16" borderId="0" xfId="0" applyNumberFormat="1" applyFill="1"/>
    <xf numFmtId="164" fontId="0" fillId="17" borderId="0" xfId="0" applyNumberFormat="1" applyFill="1"/>
    <xf numFmtId="164" fontId="0" fillId="18" borderId="0" xfId="0" applyNumberFormat="1" applyFill="1" applyAlignment="1">
      <alignment horizontal="right"/>
    </xf>
    <xf numFmtId="164" fontId="0" fillId="18" borderId="0" xfId="0" applyNumberFormat="1" applyFill="1"/>
    <xf numFmtId="0" fontId="30" fillId="4" borderId="0" xfId="0" applyFont="1" applyFill="1" applyAlignment="1">
      <alignment vertical="center"/>
    </xf>
    <xf numFmtId="164" fontId="20" fillId="11" borderId="0" xfId="0" applyNumberFormat="1" applyFont="1" applyFill="1" applyAlignment="1">
      <alignment vertical="center" wrapText="1"/>
    </xf>
    <xf numFmtId="164" fontId="0" fillId="8" borderId="6" xfId="0" applyNumberFormat="1" applyFill="1" applyBorder="1"/>
    <xf numFmtId="0" fontId="0" fillId="19" borderId="0" xfId="0" applyFill="1"/>
    <xf numFmtId="164" fontId="0" fillId="19" borderId="0" xfId="0" applyNumberFormat="1" applyFill="1"/>
    <xf numFmtId="0" fontId="0" fillId="20" borderId="0" xfId="0" applyFill="1"/>
    <xf numFmtId="164" fontId="0" fillId="20" borderId="0" xfId="0" applyNumberFormat="1" applyFill="1"/>
    <xf numFmtId="164" fontId="20" fillId="21" borderId="0" xfId="0" applyNumberFormat="1" applyFont="1" applyFill="1"/>
    <xf numFmtId="164" fontId="20" fillId="21" borderId="0" xfId="0" applyNumberFormat="1" applyFont="1" applyFill="1" applyAlignment="1">
      <alignment vertical="center" wrapText="1"/>
    </xf>
    <xf numFmtId="0" fontId="31" fillId="22" borderId="20" xfId="0" applyFont="1" applyFill="1" applyBorder="1" applyAlignment="1">
      <alignment horizontal="center" vertical="center" wrapText="1"/>
    </xf>
    <xf numFmtId="0" fontId="32" fillId="0" borderId="20" xfId="0" applyFont="1" applyBorder="1" applyAlignment="1">
      <alignment horizontal="center" vertical="center" wrapText="1"/>
    </xf>
    <xf numFmtId="167" fontId="32" fillId="0" borderId="20" xfId="0" applyNumberFormat="1" applyFont="1" applyBorder="1" applyAlignment="1">
      <alignment horizontal="center" vertical="center" wrapText="1"/>
    </xf>
    <xf numFmtId="14" fontId="32" fillId="0" borderId="20" xfId="0" applyNumberFormat="1" applyFont="1" applyBorder="1" applyAlignment="1">
      <alignment horizontal="center" vertical="center" wrapText="1"/>
    </xf>
    <xf numFmtId="0" fontId="0" fillId="23" borderId="0" xfId="0" applyFill="1"/>
    <xf numFmtId="168" fontId="3" fillId="2" borderId="1" xfId="0" applyNumberFormat="1" applyFont="1" applyFill="1" applyBorder="1" applyAlignment="1">
      <alignment horizontal="center" vertical="center"/>
    </xf>
    <xf numFmtId="0" fontId="11" fillId="4" borderId="6" xfId="0" applyFont="1" applyFill="1" applyBorder="1" applyAlignment="1">
      <alignment horizontal="center" vertical="center"/>
    </xf>
    <xf numFmtId="169" fontId="34" fillId="24" borderId="6" xfId="0" applyNumberFormat="1" applyFont="1" applyFill="1" applyBorder="1" applyAlignment="1">
      <alignment vertical="center"/>
    </xf>
    <xf numFmtId="0" fontId="36" fillId="4" borderId="0" xfId="0" applyFont="1" applyFill="1" applyAlignment="1">
      <alignment horizontal="center" vertical="center"/>
    </xf>
    <xf numFmtId="0" fontId="0" fillId="0" borderId="0" xfId="0" applyFill="1" applyBorder="1" applyProtection="1">
      <protection locked="0"/>
    </xf>
    <xf numFmtId="169" fontId="34" fillId="24" borderId="6" xfId="0" applyNumberFormat="1" applyFont="1" applyFill="1" applyBorder="1" applyAlignment="1">
      <alignment horizontal="center" vertical="center"/>
    </xf>
    <xf numFmtId="165" fontId="16" fillId="3" borderId="0" xfId="0" applyNumberFormat="1" applyFont="1" applyFill="1" applyBorder="1" applyAlignment="1" applyProtection="1">
      <alignment vertical="center"/>
      <protection locked="0"/>
    </xf>
    <xf numFmtId="170" fontId="6" fillId="6" borderId="0" xfId="0" applyNumberFormat="1" applyFont="1" applyFill="1" applyBorder="1" applyAlignment="1">
      <alignment horizontal="center" vertical="center"/>
    </xf>
    <xf numFmtId="170" fontId="5" fillId="4" borderId="0" xfId="0" applyNumberFormat="1" applyFont="1" applyFill="1" applyAlignment="1">
      <alignment horizontal="center" vertical="center"/>
    </xf>
    <xf numFmtId="170" fontId="9" fillId="3" borderId="22" xfId="0" applyNumberFormat="1" applyFont="1" applyFill="1" applyBorder="1" applyAlignment="1">
      <alignment horizontal="center" vertical="center"/>
    </xf>
    <xf numFmtId="170" fontId="37" fillId="3" borderId="23" xfId="0" applyNumberFormat="1" applyFont="1" applyFill="1" applyBorder="1" applyAlignment="1">
      <alignment horizontal="center" vertical="center"/>
    </xf>
    <xf numFmtId="170" fontId="9" fillId="3" borderId="3" xfId="0" applyNumberFormat="1" applyFont="1" applyFill="1" applyBorder="1" applyAlignment="1">
      <alignment horizontal="center" vertical="center"/>
    </xf>
    <xf numFmtId="170" fontId="38" fillId="7" borderId="4" xfId="0" applyNumberFormat="1" applyFont="1" applyFill="1" applyBorder="1" applyAlignment="1">
      <alignment horizontal="center" vertical="center"/>
    </xf>
    <xf numFmtId="170" fontId="39" fillId="3" borderId="22" xfId="0" applyNumberFormat="1" applyFont="1" applyFill="1" applyBorder="1" applyAlignment="1" applyProtection="1">
      <alignment horizontal="center" vertical="center"/>
      <protection locked="0"/>
    </xf>
    <xf numFmtId="170" fontId="8" fillId="3" borderId="3" xfId="0" applyNumberFormat="1" applyFont="1" applyFill="1" applyBorder="1" applyAlignment="1" applyProtection="1">
      <alignment horizontal="center" vertical="center"/>
      <protection locked="0"/>
    </xf>
    <xf numFmtId="170" fontId="21" fillId="12" borderId="16" xfId="0" applyNumberFormat="1" applyFont="1" applyFill="1" applyBorder="1" applyAlignment="1">
      <alignment horizontal="center" vertical="center"/>
    </xf>
    <xf numFmtId="170" fontId="7" fillId="5" borderId="15" xfId="0" applyNumberFormat="1" applyFont="1" applyFill="1" applyBorder="1" applyAlignment="1">
      <alignment horizontal="center" vertical="center"/>
    </xf>
    <xf numFmtId="170" fontId="40" fillId="3" borderId="14" xfId="0" applyNumberFormat="1" applyFont="1" applyFill="1" applyBorder="1" applyAlignment="1">
      <alignment horizontal="center" vertical="center"/>
    </xf>
    <xf numFmtId="170" fontId="33" fillId="9" borderId="14" xfId="0" quotePrefix="1" applyNumberFormat="1" applyFont="1" applyFill="1" applyBorder="1" applyAlignment="1">
      <alignment horizontal="center" vertical="center"/>
    </xf>
    <xf numFmtId="170" fontId="34" fillId="24" borderId="15" xfId="0" applyNumberFormat="1" applyFont="1" applyFill="1" applyBorder="1" applyAlignment="1">
      <alignment horizontal="center" vertical="center"/>
    </xf>
    <xf numFmtId="170" fontId="27" fillId="14" borderId="0" xfId="0" applyNumberFormat="1" applyFont="1" applyFill="1" applyAlignment="1">
      <alignment horizontal="center"/>
    </xf>
    <xf numFmtId="170" fontId="23" fillId="14" borderId="0" xfId="0" applyNumberFormat="1" applyFont="1" applyFill="1" applyAlignment="1">
      <alignment horizontal="center"/>
    </xf>
    <xf numFmtId="170" fontId="26" fillId="14" borderId="0" xfId="0" applyNumberFormat="1" applyFont="1" applyFill="1" applyAlignment="1">
      <alignment horizontal="center"/>
    </xf>
    <xf numFmtId="170" fontId="25" fillId="14" borderId="0" xfId="0" applyNumberFormat="1" applyFont="1" applyFill="1" applyAlignment="1">
      <alignment horizontal="center" vertical="center"/>
    </xf>
    <xf numFmtId="0" fontId="41" fillId="0" borderId="0" xfId="0" applyFont="1" applyFill="1" applyBorder="1" applyAlignment="1" applyProtection="1">
      <alignment horizontal="center"/>
      <protection locked="0"/>
    </xf>
    <xf numFmtId="0" fontId="42" fillId="25" borderId="0" xfId="0" applyFont="1" applyFill="1" applyBorder="1" applyAlignment="1" applyProtection="1">
      <alignment horizontal="center"/>
      <protection locked="0"/>
    </xf>
    <xf numFmtId="0" fontId="5" fillId="3" borderId="21" xfId="0" applyFont="1" applyFill="1" applyBorder="1" applyAlignment="1" applyProtection="1">
      <alignment horizontal="center" vertical="center"/>
      <protection locked="0"/>
    </xf>
    <xf numFmtId="0" fontId="5" fillId="3" borderId="24" xfId="0" applyFont="1" applyFill="1" applyBorder="1" applyAlignment="1" applyProtection="1">
      <alignment horizontal="center" vertical="center"/>
      <protection locked="0"/>
    </xf>
    <xf numFmtId="0" fontId="5" fillId="3" borderId="25" xfId="0" applyFont="1" applyFill="1" applyBorder="1" applyAlignment="1" applyProtection="1">
      <alignment horizontal="center" vertical="center"/>
      <protection locked="0"/>
    </xf>
    <xf numFmtId="0" fontId="41" fillId="26" borderId="4" xfId="0" applyFont="1" applyFill="1" applyBorder="1" applyAlignment="1" applyProtection="1">
      <alignment horizontal="center"/>
      <protection locked="0"/>
    </xf>
    <xf numFmtId="0" fontId="43" fillId="27" borderId="4" xfId="0" applyFont="1" applyFill="1" applyBorder="1" applyAlignment="1" applyProtection="1">
      <alignment horizontal="center"/>
      <protection locked="0"/>
    </xf>
    <xf numFmtId="0" fontId="5" fillId="3" borderId="7" xfId="0" applyFont="1" applyFill="1" applyBorder="1" applyAlignment="1" applyProtection="1">
      <alignment horizontal="left" vertical="center"/>
      <protection locked="0"/>
    </xf>
    <xf numFmtId="0" fontId="5" fillId="3" borderId="8" xfId="0" applyFont="1" applyFill="1" applyBorder="1" applyAlignment="1" applyProtection="1">
      <alignment horizontal="left" vertical="center"/>
      <protection locked="0"/>
    </xf>
    <xf numFmtId="0" fontId="5" fillId="3" borderId="9" xfId="0" applyFont="1" applyFill="1" applyBorder="1" applyAlignment="1" applyProtection="1">
      <alignment horizontal="left" vertical="center"/>
      <protection locked="0"/>
    </xf>
    <xf numFmtId="168" fontId="41" fillId="0" borderId="0" xfId="0" applyNumberFormat="1" applyFont="1" applyFill="1" applyBorder="1" applyProtection="1">
      <protection locked="0"/>
    </xf>
    <xf numFmtId="0" fontId="41" fillId="0" borderId="0" xfId="0" applyFont="1" applyFill="1" applyBorder="1" applyProtection="1">
      <protection locked="0"/>
    </xf>
    <xf numFmtId="164" fontId="41" fillId="0" borderId="0" xfId="0" applyNumberFormat="1" applyFont="1" applyFill="1" applyBorder="1" applyAlignment="1" applyProtection="1">
      <alignment horizontal="center"/>
      <protection locked="0"/>
    </xf>
    <xf numFmtId="1" fontId="41" fillId="0" borderId="0" xfId="0" applyNumberFormat="1" applyFont="1" applyFill="1" applyBorder="1" applyAlignment="1" applyProtection="1">
      <alignment horizontal="center"/>
      <protection locked="0"/>
    </xf>
    <xf numFmtId="169" fontId="41" fillId="0" borderId="0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center" vertical="center"/>
    </xf>
    <xf numFmtId="0" fontId="44" fillId="4" borderId="0" xfId="0" applyFont="1" applyFill="1" applyAlignment="1">
      <alignment horizontal="center" vertical="center"/>
    </xf>
    <xf numFmtId="164" fontId="44" fillId="4" borderId="0" xfId="0" applyNumberFormat="1" applyFont="1" applyFill="1" applyAlignment="1">
      <alignment horizontal="center" vertical="center"/>
    </xf>
    <xf numFmtId="1" fontId="44" fillId="4" borderId="0" xfId="0" applyNumberFormat="1" applyFont="1" applyFill="1" applyAlignment="1">
      <alignment vertical="center"/>
    </xf>
    <xf numFmtId="170" fontId="36" fillId="4" borderId="0" xfId="0" applyNumberFormat="1" applyFont="1" applyFill="1" applyAlignment="1">
      <alignment horizontal="center" vertical="center"/>
    </xf>
    <xf numFmtId="170" fontId="41" fillId="0" borderId="26" xfId="0" applyNumberFormat="1" applyFont="1" applyFill="1" applyBorder="1" applyAlignment="1" applyProtection="1">
      <alignment horizontal="center" vertical="center"/>
      <protection locked="0"/>
    </xf>
    <xf numFmtId="170" fontId="42" fillId="25" borderId="0" xfId="0" applyNumberFormat="1" applyFont="1" applyFill="1" applyBorder="1" applyAlignment="1" applyProtection="1">
      <alignment horizontal="center" vertical="center"/>
      <protection locked="0"/>
    </xf>
    <xf numFmtId="170" fontId="41" fillId="0" borderId="0" xfId="0" applyNumberFormat="1" applyFont="1" applyFill="1" applyBorder="1" applyAlignment="1" applyProtection="1">
      <alignment horizontal="center" vertical="center"/>
      <protection locked="0"/>
    </xf>
    <xf numFmtId="170" fontId="43" fillId="27" borderId="0" xfId="0" applyNumberFormat="1" applyFont="1" applyFill="1" applyBorder="1" applyAlignment="1" applyProtection="1">
      <alignment horizontal="center" vertical="center"/>
      <protection locked="0"/>
    </xf>
    <xf numFmtId="169" fontId="5" fillId="4" borderId="0" xfId="0" applyNumberFormat="1" applyFont="1" applyFill="1" applyAlignment="1">
      <alignment vertical="center"/>
    </xf>
    <xf numFmtId="170" fontId="45" fillId="5" borderId="14" xfId="0" applyNumberFormat="1" applyFont="1" applyFill="1" applyBorder="1" applyAlignment="1">
      <alignment horizontal="center" vertical="center"/>
    </xf>
    <xf numFmtId="14" fontId="15" fillId="2" borderId="0" xfId="0" applyNumberFormat="1" applyFont="1" applyFill="1" applyAlignment="1" applyProtection="1">
      <alignment horizontal="center" vertical="center"/>
    </xf>
    <xf numFmtId="0" fontId="10" fillId="4" borderId="0" xfId="0" applyFont="1" applyFill="1" applyAlignment="1">
      <alignment horizontal="left" vertical="center"/>
    </xf>
    <xf numFmtId="164" fontId="19" fillId="10" borderId="0" xfId="0" applyNumberFormat="1" applyFont="1" applyFill="1" applyAlignment="1">
      <alignment horizontal="center" vertical="center" wrapText="1"/>
    </xf>
    <xf numFmtId="164" fontId="19" fillId="10" borderId="17" xfId="0" applyNumberFormat="1" applyFont="1" applyFill="1" applyBorder="1" applyAlignment="1">
      <alignment horizontal="center" vertical="center"/>
    </xf>
    <xf numFmtId="0" fontId="19" fillId="10" borderId="18" xfId="0" applyFont="1" applyFill="1" applyBorder="1" applyAlignment="1">
      <alignment horizontal="center" vertical="center"/>
    </xf>
    <xf numFmtId="0" fontId="19" fillId="10" borderId="19" xfId="0" applyFont="1" applyFill="1" applyBorder="1" applyAlignment="1">
      <alignment horizontal="center" vertical="center"/>
    </xf>
  </cellXfs>
  <cellStyles count="6">
    <cellStyle name="Lien hypertexte" xfId="1" builtinId="8"/>
    <cellStyle name="Monétaire" xfId="2" builtinId="4"/>
    <cellStyle name="Monétaire 2" xfId="5"/>
    <cellStyle name="Normal" xfId="0" builtinId="0"/>
    <cellStyle name="Normal 2" xfId="4"/>
    <cellStyle name="Normal 3" xfId="3"/>
  </cellStyles>
  <dxfs count="2">
    <dxf>
      <font>
        <color rgb="FFFF00FF"/>
      </font>
    </dxf>
    <dxf>
      <font>
        <color rgb="FFFF00FF"/>
      </font>
    </dxf>
  </dxfs>
  <tableStyles count="0" defaultTableStyle="TableStyleMedium9" defaultPivotStyle="PivotStyleLight16"/>
  <colors>
    <mruColors>
      <color rgb="FFFF00FF"/>
      <color rgb="FF828282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55033</xdr:colOff>
      <xdr:row>12</xdr:row>
      <xdr:rowOff>200731</xdr:rowOff>
    </xdr:from>
    <xdr:to>
      <xdr:col>7</xdr:col>
      <xdr:colOff>134054</xdr:colOff>
      <xdr:row>14</xdr:row>
      <xdr:rowOff>140446</xdr:rowOff>
    </xdr:to>
    <xdr:sp macro="" textlink="">
      <xdr:nvSpPr>
        <xdr:cNvPr id="2" name="Left Arrow 1"/>
        <xdr:cNvSpPr/>
      </xdr:nvSpPr>
      <xdr:spPr>
        <a:xfrm>
          <a:off x="7484533" y="3735564"/>
          <a:ext cx="1320799" cy="518271"/>
        </a:xfrm>
        <a:prstGeom prst="leftArrow">
          <a:avLst/>
        </a:prstGeom>
        <a:solidFill>
          <a:srgbClr val="00B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r>
            <a:rPr lang="fr-FR">
              <a:solidFill>
                <a:sysClr val="windowText" lastClr="000000"/>
              </a:solidFill>
            </a:rPr>
            <a:t>Montant Reçu</a:t>
          </a:r>
        </a:p>
      </xdr:txBody>
    </xdr:sp>
    <xdr:clientData/>
  </xdr:twoCellAnchor>
  <xdr:twoCellAnchor>
    <xdr:from>
      <xdr:col>5</xdr:col>
      <xdr:colOff>49389</xdr:colOff>
      <xdr:row>5</xdr:row>
      <xdr:rowOff>218014</xdr:rowOff>
    </xdr:from>
    <xdr:to>
      <xdr:col>7</xdr:col>
      <xdr:colOff>275166</xdr:colOff>
      <xdr:row>8</xdr:row>
      <xdr:rowOff>169332</xdr:rowOff>
    </xdr:to>
    <xdr:sp macro="[0]!Copier" textlink="">
      <xdr:nvSpPr>
        <xdr:cNvPr id="2099" name="Flowchart: Alternate Process 4"/>
        <xdr:cNvSpPr>
          <a:spLocks noChangeArrowheads="1"/>
        </xdr:cNvSpPr>
      </xdr:nvSpPr>
      <xdr:spPr bwMode="auto">
        <a:xfrm>
          <a:off x="6145389" y="1710264"/>
          <a:ext cx="2829277" cy="882651"/>
        </a:xfrm>
        <a:prstGeom prst="flowChartAlternateProcess">
          <a:avLst/>
        </a:prstGeom>
        <a:solidFill>
          <a:srgbClr val="FFFF00"/>
        </a:solidFill>
        <a:ln w="25400" algn="ctr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73152" tIns="77724" rIns="73152" bIns="77724" anchor="ctr" upright="1"/>
        <a:lstStyle/>
        <a:p>
          <a:pPr algn="ctr" rtl="0">
            <a:defRPr sz="1000"/>
          </a:pPr>
          <a:r>
            <a:rPr lang="fr-FR" sz="2800" b="1" i="0" u="none" strike="noStrike" baseline="0">
              <a:solidFill>
                <a:srgbClr val="000000"/>
              </a:solidFill>
              <a:latin typeface="Calibri"/>
            </a:rPr>
            <a:t>Sauver Fichier</a:t>
          </a:r>
        </a:p>
      </xdr:txBody>
    </xdr:sp>
    <xdr:clientData/>
  </xdr:twoCellAnchor>
  <xdr:twoCellAnchor>
    <xdr:from>
      <xdr:col>7</xdr:col>
      <xdr:colOff>500945</xdr:colOff>
      <xdr:row>7</xdr:row>
      <xdr:rowOff>95250</xdr:rowOff>
    </xdr:from>
    <xdr:to>
      <xdr:col>8</xdr:col>
      <xdr:colOff>818443</xdr:colOff>
      <xdr:row>10</xdr:row>
      <xdr:rowOff>66675</xdr:rowOff>
    </xdr:to>
    <xdr:sp macro="[0]!Fermeture" textlink="">
      <xdr:nvSpPr>
        <xdr:cNvPr id="6" name="Flowchart: Alternate Process 5"/>
        <xdr:cNvSpPr/>
      </xdr:nvSpPr>
      <xdr:spPr>
        <a:xfrm>
          <a:off x="8579556" y="2183694"/>
          <a:ext cx="1975554" cy="839259"/>
        </a:xfrm>
        <a:prstGeom prst="flowChartAlternateProcess">
          <a:avLst/>
        </a:prstGeom>
        <a:solidFill>
          <a:srgbClr val="00B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2800" b="1"/>
            <a:t>fermeture</a:t>
          </a:r>
          <a:r>
            <a:rPr lang="fr-BE" sz="2800" b="1" baseline="0"/>
            <a:t> caisse</a:t>
          </a:r>
          <a:endParaRPr lang="fr-BE" sz="2800" b="1"/>
        </a:p>
      </xdr:txBody>
    </xdr:sp>
    <xdr:clientData/>
  </xdr:twoCellAnchor>
  <xdr:twoCellAnchor>
    <xdr:from>
      <xdr:col>8</xdr:col>
      <xdr:colOff>1111250</xdr:colOff>
      <xdr:row>7</xdr:row>
      <xdr:rowOff>114300</xdr:rowOff>
    </xdr:from>
    <xdr:to>
      <xdr:col>9</xdr:col>
      <xdr:colOff>615950</xdr:colOff>
      <xdr:row>10</xdr:row>
      <xdr:rowOff>88900</xdr:rowOff>
    </xdr:to>
    <xdr:sp macro="[0]!Reset" textlink="">
      <xdr:nvSpPr>
        <xdr:cNvPr id="2101" name="Flowchart: Alternate Process 6"/>
        <xdr:cNvSpPr>
          <a:spLocks noChangeArrowheads="1"/>
        </xdr:cNvSpPr>
      </xdr:nvSpPr>
      <xdr:spPr bwMode="auto">
        <a:xfrm>
          <a:off x="10839450" y="2178050"/>
          <a:ext cx="1162050" cy="831850"/>
        </a:xfrm>
        <a:prstGeom prst="flowChartAlternateProcess">
          <a:avLst/>
        </a:prstGeom>
        <a:solidFill>
          <a:srgbClr val="FF0000"/>
        </a:solidFill>
        <a:ln w="25400" algn="ctr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73152" tIns="77724" rIns="73152" bIns="77724" anchor="ctr" upright="1"/>
        <a:lstStyle/>
        <a:p>
          <a:pPr algn="ctr" rtl="0">
            <a:defRPr sz="1000"/>
          </a:pPr>
          <a:r>
            <a:rPr lang="fr-FR" sz="2000" b="1" i="0" u="none" strike="noStrike" baseline="0">
              <a:solidFill>
                <a:srgbClr val="000000"/>
              </a:solidFill>
              <a:latin typeface="Calibri"/>
            </a:rPr>
            <a:t>annul</a:t>
          </a:r>
          <a:r>
            <a:rPr lang="fr-FR" sz="2800" b="1" i="0" u="none" strike="noStrike" baseline="0">
              <a:solidFill>
                <a:srgbClr val="000000"/>
              </a:solidFill>
              <a:latin typeface="Calibri"/>
            </a:rPr>
            <a:t> </a:t>
          </a:r>
          <a:r>
            <a:rPr lang="fr-FR" sz="2000" b="1" i="0" u="none" strike="noStrike" baseline="0">
              <a:solidFill>
                <a:srgbClr val="000000"/>
              </a:solidFill>
              <a:latin typeface="Calibri"/>
            </a:rPr>
            <a:t>saisie</a:t>
          </a:r>
        </a:p>
      </xdr:txBody>
    </xdr:sp>
    <xdr:clientData/>
  </xdr:twoCellAnchor>
  <xdr:twoCellAnchor>
    <xdr:from>
      <xdr:col>6</xdr:col>
      <xdr:colOff>525637</xdr:colOff>
      <xdr:row>11</xdr:row>
      <xdr:rowOff>19048</xdr:rowOff>
    </xdr:from>
    <xdr:to>
      <xdr:col>9</xdr:col>
      <xdr:colOff>285750</xdr:colOff>
      <xdr:row>19</xdr:row>
      <xdr:rowOff>129821</xdr:rowOff>
    </xdr:to>
    <xdr:sp macro="" textlink="">
      <xdr:nvSpPr>
        <xdr:cNvPr id="2103" name="Text Box 55"/>
        <xdr:cNvSpPr txBox="1">
          <a:spLocks noChangeArrowheads="1"/>
        </xdr:cNvSpPr>
      </xdr:nvSpPr>
      <xdr:spPr bwMode="auto">
        <a:xfrm>
          <a:off x="8547804" y="3585631"/>
          <a:ext cx="3591279" cy="2544940"/>
        </a:xfrm>
        <a:prstGeom prst="rect">
          <a:avLst/>
        </a:prstGeom>
        <a:ln>
          <a:solidFill>
            <a:srgbClr val="FF0000"/>
          </a:solidFill>
          <a:headEnd/>
          <a:tailEnd/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wrap="square" lIns="36576" tIns="36576" rIns="0" bIns="0" anchor="t" upright="1"/>
        <a:lstStyle/>
        <a:p>
          <a:pPr algn="ctr" rtl="0">
            <a:defRPr sz="1000"/>
          </a:pPr>
          <a:r>
            <a:rPr lang="fr-FR" sz="1800" b="0" i="0" u="none" strike="noStrike" baseline="0">
              <a:solidFill>
                <a:srgbClr val="FF0000"/>
              </a:solidFill>
              <a:latin typeface="Calibri"/>
            </a:rPr>
            <a:t>TABLEAU DE COMMANDES</a:t>
          </a:r>
        </a:p>
      </xdr:txBody>
    </xdr:sp>
    <xdr:clientData/>
  </xdr:twoCellAnchor>
  <xdr:twoCellAnchor>
    <xdr:from>
      <xdr:col>7</xdr:col>
      <xdr:colOff>275168</xdr:colOff>
      <xdr:row>12</xdr:row>
      <xdr:rowOff>225778</xdr:rowOff>
    </xdr:from>
    <xdr:to>
      <xdr:col>8</xdr:col>
      <xdr:colOff>497417</xdr:colOff>
      <xdr:row>15</xdr:row>
      <xdr:rowOff>127000</xdr:rowOff>
    </xdr:to>
    <xdr:sp macro="[0]!gestion" textlink="">
      <xdr:nvSpPr>
        <xdr:cNvPr id="7" name="Rectangle à coins arrondis 6"/>
        <xdr:cNvSpPr/>
      </xdr:nvSpPr>
      <xdr:spPr>
        <a:xfrm>
          <a:off x="8551335" y="3718278"/>
          <a:ext cx="1799165" cy="75847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/>
            <a:t>MAJ  Articles</a:t>
          </a:r>
        </a:p>
        <a:p>
          <a:pPr algn="ctr"/>
          <a:r>
            <a:rPr lang="fr-FR" sz="1600"/>
            <a:t> (</a:t>
          </a:r>
          <a:r>
            <a:rPr lang="fr-FR" sz="1600" b="1"/>
            <a:t>Ajout-Modif</a:t>
          </a:r>
          <a:r>
            <a:rPr lang="fr-FR" sz="1600"/>
            <a:t>)</a:t>
          </a:r>
        </a:p>
      </xdr:txBody>
    </xdr:sp>
    <xdr:clientData/>
  </xdr:twoCellAnchor>
  <xdr:twoCellAnchor>
    <xdr:from>
      <xdr:col>8</xdr:col>
      <xdr:colOff>550333</xdr:colOff>
      <xdr:row>12</xdr:row>
      <xdr:rowOff>246944</xdr:rowOff>
    </xdr:from>
    <xdr:to>
      <xdr:col>9</xdr:col>
      <xdr:colOff>119945</xdr:colOff>
      <xdr:row>15</xdr:row>
      <xdr:rowOff>91721</xdr:rowOff>
    </xdr:to>
    <xdr:sp macro="[0]!verst" textlink="">
      <xdr:nvSpPr>
        <xdr:cNvPr id="8" name="Rectangle à coins arrondis 7"/>
        <xdr:cNvSpPr/>
      </xdr:nvSpPr>
      <xdr:spPr>
        <a:xfrm>
          <a:off x="10826750" y="4099277"/>
          <a:ext cx="1146528" cy="850194"/>
        </a:xfrm>
        <a:prstGeom prst="roundRect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Versement</a:t>
          </a:r>
        </a:p>
        <a:p>
          <a:pPr algn="ctr"/>
          <a:r>
            <a:rPr lang="fr-FR" sz="1400">
              <a:solidFill>
                <a:sysClr val="windowText" lastClr="000000"/>
              </a:solidFill>
            </a:rPr>
            <a:t>Banque</a:t>
          </a:r>
        </a:p>
      </xdr:txBody>
    </xdr:sp>
    <xdr:clientData/>
  </xdr:twoCellAnchor>
  <xdr:twoCellAnchor>
    <xdr:from>
      <xdr:col>5</xdr:col>
      <xdr:colOff>0</xdr:colOff>
      <xdr:row>14</xdr:row>
      <xdr:rowOff>190500</xdr:rowOff>
    </xdr:from>
    <xdr:to>
      <xdr:col>7</xdr:col>
      <xdr:colOff>155222</xdr:colOff>
      <xdr:row>16</xdr:row>
      <xdr:rowOff>96577</xdr:rowOff>
    </xdr:to>
    <xdr:sp macro="" textlink="">
      <xdr:nvSpPr>
        <xdr:cNvPr id="9" name="Flèche gauche 8"/>
        <xdr:cNvSpPr/>
      </xdr:nvSpPr>
      <xdr:spPr>
        <a:xfrm>
          <a:off x="7429499" y="4303889"/>
          <a:ext cx="1397001" cy="484632"/>
        </a:xfrm>
        <a:prstGeom prst="leftArrow">
          <a:avLst/>
        </a:prstGeom>
        <a:solidFill>
          <a:schemeClr val="tx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Moyen Paiement</a:t>
          </a:r>
        </a:p>
      </xdr:txBody>
    </xdr:sp>
    <xdr:clientData/>
  </xdr:twoCellAnchor>
  <xdr:twoCellAnchor>
    <xdr:from>
      <xdr:col>8</xdr:col>
      <xdr:colOff>687917</xdr:colOff>
      <xdr:row>16</xdr:row>
      <xdr:rowOff>77612</xdr:rowOff>
    </xdr:from>
    <xdr:to>
      <xdr:col>9</xdr:col>
      <xdr:colOff>299862</xdr:colOff>
      <xdr:row>18</xdr:row>
      <xdr:rowOff>211667</xdr:rowOff>
    </xdr:to>
    <xdr:sp macro="[0]!Chgt_Mois" textlink="">
      <xdr:nvSpPr>
        <xdr:cNvPr id="10" name="Rectangle à coins arrondis 9"/>
        <xdr:cNvSpPr/>
      </xdr:nvSpPr>
      <xdr:spPr>
        <a:xfrm>
          <a:off x="10964334" y="5221112"/>
          <a:ext cx="1188861" cy="705555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Changement de mois</a:t>
          </a:r>
        </a:p>
      </xdr:txBody>
    </xdr:sp>
    <xdr:clientData/>
  </xdr:twoCellAnchor>
  <xdr:twoCellAnchor>
    <xdr:from>
      <xdr:col>7</xdr:col>
      <xdr:colOff>684389</xdr:colOff>
      <xdr:row>16</xdr:row>
      <xdr:rowOff>84667</xdr:rowOff>
    </xdr:from>
    <xdr:to>
      <xdr:col>8</xdr:col>
      <xdr:colOff>444500</xdr:colOff>
      <xdr:row>18</xdr:row>
      <xdr:rowOff>218722</xdr:rowOff>
    </xdr:to>
    <xdr:sp macro="[0]!Changer_A" textlink="">
      <xdr:nvSpPr>
        <xdr:cNvPr id="12" name="Rectangle à coins arrondis 11"/>
        <xdr:cNvSpPr/>
      </xdr:nvSpPr>
      <xdr:spPr>
        <a:xfrm>
          <a:off x="9355667" y="4776611"/>
          <a:ext cx="1418166" cy="712611"/>
        </a:xfrm>
        <a:prstGeom prst="roundRect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Changement d'année</a:t>
          </a:r>
        </a:p>
      </xdr:txBody>
    </xdr:sp>
    <xdr:clientData/>
  </xdr:twoCellAnchor>
  <xdr:twoCellAnchor>
    <xdr:from>
      <xdr:col>5</xdr:col>
      <xdr:colOff>21168</xdr:colOff>
      <xdr:row>2</xdr:row>
      <xdr:rowOff>52916</xdr:rowOff>
    </xdr:from>
    <xdr:to>
      <xdr:col>6</xdr:col>
      <xdr:colOff>0</xdr:colOff>
      <xdr:row>5</xdr:row>
      <xdr:rowOff>158750</xdr:rowOff>
    </xdr:to>
    <xdr:sp macro="[0]!Actualiser" textlink="">
      <xdr:nvSpPr>
        <xdr:cNvPr id="4" name="Rectangle 3"/>
        <xdr:cNvSpPr/>
      </xdr:nvSpPr>
      <xdr:spPr>
        <a:xfrm>
          <a:off x="6117168" y="687916"/>
          <a:ext cx="1248832" cy="96308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600" b="1">
              <a:solidFill>
                <a:srgbClr val="FFC000"/>
              </a:solidFill>
            </a:rPr>
            <a:t>Actualiser</a:t>
          </a:r>
        </a:p>
        <a:p>
          <a:pPr algn="ctr"/>
          <a:r>
            <a:rPr lang="fr-BE" sz="1600" b="1">
              <a:solidFill>
                <a:srgbClr val="FFC000"/>
              </a:solidFill>
            </a:rPr>
            <a:t>N° TK</a:t>
          </a:r>
          <a:br>
            <a:rPr lang="fr-BE" sz="1600" b="1">
              <a:solidFill>
                <a:srgbClr val="FFC000"/>
              </a:solidFill>
            </a:rPr>
          </a:br>
          <a:r>
            <a:rPr lang="fr-BE" sz="1600" b="1">
              <a:solidFill>
                <a:srgbClr val="FFC000"/>
              </a:solidFill>
            </a:rPr>
            <a:t>Nouveau client</a:t>
          </a:r>
        </a:p>
      </xdr:txBody>
    </xdr:sp>
    <xdr:clientData/>
  </xdr:twoCellAnchor>
  <xdr:twoCellAnchor>
    <xdr:from>
      <xdr:col>5</xdr:col>
      <xdr:colOff>84667</xdr:colOff>
      <xdr:row>8</xdr:row>
      <xdr:rowOff>201084</xdr:rowOff>
    </xdr:from>
    <xdr:to>
      <xdr:col>7</xdr:col>
      <xdr:colOff>310444</xdr:colOff>
      <xdr:row>10</xdr:row>
      <xdr:rowOff>512235</xdr:rowOff>
    </xdr:to>
    <xdr:sp macro="[0]!Impression" textlink="">
      <xdr:nvSpPr>
        <xdr:cNvPr id="13" name="Flowchart: Alternate Process 4"/>
        <xdr:cNvSpPr>
          <a:spLocks noChangeArrowheads="1"/>
        </xdr:cNvSpPr>
      </xdr:nvSpPr>
      <xdr:spPr bwMode="auto">
        <a:xfrm>
          <a:off x="6180667" y="2624667"/>
          <a:ext cx="2829277" cy="882651"/>
        </a:xfrm>
        <a:prstGeom prst="flowChartAlternateProcess">
          <a:avLst/>
        </a:prstGeom>
        <a:solidFill>
          <a:srgbClr val="FF00FF"/>
        </a:solidFill>
        <a:ln w="25400" algn="ctr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73152" tIns="77724" rIns="73152" bIns="77724" anchor="ctr" upright="1"/>
        <a:lstStyle/>
        <a:p>
          <a:pPr algn="ctr" rtl="0">
            <a:defRPr sz="1000"/>
          </a:pPr>
          <a:r>
            <a:rPr lang="fr-FR" sz="2800" b="1" i="0" u="none" strike="noStrike" baseline="0">
              <a:solidFill>
                <a:srgbClr val="FFC000"/>
              </a:solidFill>
              <a:latin typeface="Calibri"/>
            </a:rPr>
            <a:t>Imprimer Fichier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276225</xdr:colOff>
      <xdr:row>0</xdr:row>
      <xdr:rowOff>76200</xdr:rowOff>
    </xdr:from>
    <xdr:to>
      <xdr:col>7</xdr:col>
      <xdr:colOff>1552575</xdr:colOff>
      <xdr:row>2</xdr:row>
      <xdr:rowOff>104775</xdr:rowOff>
    </xdr:to>
    <xdr:sp macro="[0]!RechercheN°TK" textlink="">
      <xdr:nvSpPr>
        <xdr:cNvPr id="2" name="Ellipse 1"/>
        <xdr:cNvSpPr/>
      </xdr:nvSpPr>
      <xdr:spPr>
        <a:xfrm>
          <a:off x="8505825" y="76200"/>
          <a:ext cx="2781300" cy="6477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BE" sz="1600" b="1">
              <a:solidFill>
                <a:srgbClr val="FFC000"/>
              </a:solidFill>
            </a:rPr>
            <a:t>Recherche N° Ticket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orum/gestion%20bar-caisse.Cp0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mande"/>
      <sheetName val="grapphique"/>
      <sheetName val="avoir-crédit"/>
      <sheetName val="Quantité"/>
      <sheetName val="Articles"/>
      <sheetName val="Reçu"/>
      <sheetName val="Caisse"/>
      <sheetName val="Caisse_6"/>
      <sheetName val="Caisse_5"/>
      <sheetName val="Feuil1"/>
    </sheetNames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macro-pour-un-bouton-reset-et-print-t36829.html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transitionEvaluation="1" transitionEntry="1" codeName="Feuil11"/>
  <dimension ref="A1"/>
  <sheetViews>
    <sheetView showZeros="0" workbookViewId="0">
      <selection activeCell="B1" sqref="B1"/>
    </sheetView>
  </sheetViews>
  <sheetFormatPr baseColWidth="10" defaultRowHeight="15" x14ac:dyDescent="0.25"/>
  <sheetData/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transitionEvaluation="1" codeName="Feuil1">
    <tabColor rgb="FF0000FF"/>
    <outlinePr showOutlineSymbols="0"/>
  </sheetPr>
  <dimension ref="A1:N38"/>
  <sheetViews>
    <sheetView showZeros="0" showOutlineSymbols="0" zoomScale="90" zoomScaleNormal="90" workbookViewId="0">
      <selection activeCell="E13" sqref="E13"/>
    </sheetView>
  </sheetViews>
  <sheetFormatPr baseColWidth="10" defaultColWidth="23.7109375" defaultRowHeight="25.5" customHeight="1" x14ac:dyDescent="0.25"/>
  <cols>
    <col min="1" max="1" width="24.7109375" style="2" customWidth="1"/>
    <col min="2" max="2" width="9.7109375" style="2" customWidth="1"/>
    <col min="3" max="3" width="15.7109375" style="21" customWidth="1"/>
    <col min="4" max="4" width="8.140625" style="28" customWidth="1"/>
    <col min="5" max="5" width="33.140625" style="63" customWidth="1"/>
    <col min="6" max="6" width="28.85546875" style="2" customWidth="1"/>
    <col min="7" max="7" width="10.140625" style="2" customWidth="1"/>
    <col min="8" max="16384" width="23.7109375" style="2"/>
  </cols>
  <sheetData>
    <row r="1" spans="1:14" ht="27.75" customHeight="1" thickBot="1" x14ac:dyDescent="0.3">
      <c r="A1" s="94" t="s">
        <v>1</v>
      </c>
      <c r="B1" s="1" t="s">
        <v>32</v>
      </c>
      <c r="C1" s="18" t="s">
        <v>0</v>
      </c>
      <c r="D1" s="26" t="s">
        <v>46</v>
      </c>
      <c r="E1" s="62" t="s">
        <v>2</v>
      </c>
      <c r="F1" s="57" t="b">
        <f>IF(A2&lt;&gt;"",F2+1)</f>
        <v>0</v>
      </c>
      <c r="G1" s="105">
        <f ca="1">TODAY()</f>
        <v>42495</v>
      </c>
      <c r="H1" s="105"/>
      <c r="I1" s="105"/>
      <c r="J1" s="14" t="s">
        <v>29</v>
      </c>
      <c r="M1" s="2">
        <v>2013</v>
      </c>
      <c r="N1" s="41" t="s">
        <v>77</v>
      </c>
    </row>
    <row r="2" spans="1:14" ht="22.5" customHeight="1" x14ac:dyDescent="0.25">
      <c r="A2" s="9"/>
      <c r="B2" s="3"/>
      <c r="C2" s="29" t="str">
        <f>IF(A2="","",VLOOKUP(A2,[1]Articles!A2:B45,2,FALSE)*B2)</f>
        <v/>
      </c>
      <c r="D2" s="27" t="str">
        <f>IF(A2="","",VLOOKUP(A2,[1]Articles!$A$2:$C$44,3,FALSE)-B2)</f>
        <v/>
      </c>
      <c r="G2" s="105"/>
      <c r="H2" s="105"/>
      <c r="I2" s="105"/>
      <c r="N2" s="2" t="s">
        <v>50</v>
      </c>
    </row>
    <row r="3" spans="1:14" ht="22.5" customHeight="1" x14ac:dyDescent="0.25">
      <c r="A3" s="10"/>
      <c r="B3" s="4"/>
      <c r="C3" s="19" t="str">
        <f>IF(A3="","",VLOOKUP(A3,[1]Articles!A2:B45,2,FALSE)*B3)</f>
        <v/>
      </c>
      <c r="D3" s="27" t="str">
        <f>IF(A3="","",VLOOKUP(A3,[1]Articles!$A$2:$C$44,3,FALSE)-B3)</f>
        <v/>
      </c>
      <c r="H3" s="57">
        <v>20</v>
      </c>
      <c r="N3" s="2" t="s">
        <v>51</v>
      </c>
    </row>
    <row r="4" spans="1:14" ht="22.5" customHeight="1" x14ac:dyDescent="0.25">
      <c r="A4" s="10"/>
      <c r="B4" s="4"/>
      <c r="C4" s="19" t="str">
        <f>IF(A4="","",VLOOKUP(A4,[1]Articles!A2:B45,2,FALSE)*B4)</f>
        <v/>
      </c>
      <c r="D4" s="27" t="str">
        <f>IF(A4="","",VLOOKUP(A4,[1]Articles!$A$2:$C$44,3,FALSE)-B4)</f>
        <v/>
      </c>
      <c r="H4" s="61">
        <v>42495.539398148147</v>
      </c>
      <c r="N4" s="2" t="s">
        <v>52</v>
      </c>
    </row>
    <row r="5" spans="1:14" ht="22.5" customHeight="1" x14ac:dyDescent="0.25">
      <c r="A5" s="10"/>
      <c r="B5" s="4"/>
      <c r="C5" s="19" t="str">
        <f>IF(A5="","",VLOOKUP(A5,[1]Articles!A2:B45,2,FALSE)*B5)</f>
        <v/>
      </c>
      <c r="D5" s="27" t="str">
        <f>IF(A5="","",VLOOKUP(A5,[1]Articles!$A$2:$C$44,3,FALSE)-B5)</f>
        <v/>
      </c>
      <c r="E5" s="64"/>
      <c r="H5" s="61"/>
    </row>
    <row r="6" spans="1:14" ht="28.5" customHeight="1" x14ac:dyDescent="0.25">
      <c r="A6" s="10"/>
      <c r="B6" s="4"/>
      <c r="C6" s="19" t="str">
        <f>IF(A6="","",VLOOKUP(A6,[1]Articles!A2:B45,2,FALSE)*B6)</f>
        <v/>
      </c>
      <c r="D6" s="27" t="str">
        <f>IF(A6="","",VLOOKUP(A6,[1]Articles!$A$2:$C$44,3,FALSE)-B6)</f>
        <v/>
      </c>
      <c r="E6" s="65" t="str">
        <f>IF(SUM($C$2:$C$24)=0,"",SUM(C2:C24))</f>
        <v/>
      </c>
    </row>
    <row r="7" spans="1:14" ht="22.5" customHeight="1" x14ac:dyDescent="0.25">
      <c r="A7" s="9"/>
      <c r="B7" s="4"/>
      <c r="C7" s="19" t="str">
        <f>IF(A7="","",VLOOKUP(A7,[1]Articles!A2:B45,2,FALSE)*B7)</f>
        <v/>
      </c>
      <c r="D7" s="27" t="str">
        <f>IF(A7="","",VLOOKUP(A7,[1]Articles!$A$2:$C$44,3,FALSE)-B7)</f>
        <v/>
      </c>
      <c r="E7" s="66"/>
    </row>
    <row r="8" spans="1:14" ht="22.5" customHeight="1" x14ac:dyDescent="0.25">
      <c r="A8" s="10"/>
      <c r="B8" s="4"/>
      <c r="C8" s="19" t="str">
        <f>IF(A8="","",VLOOKUP(A8,[1]Articles!A2:B45,2,FALSE)*B8)</f>
        <v/>
      </c>
      <c r="D8" s="27" t="str">
        <f>IF(A8="","",VLOOKUP(A8,[1]Articles!$A$2:$C$44,3,FALSE)-B8)</f>
        <v/>
      </c>
    </row>
    <row r="9" spans="1:14" ht="22.5" customHeight="1" x14ac:dyDescent="0.25">
      <c r="A9" s="10"/>
      <c r="B9" s="4"/>
      <c r="C9" s="19" t="str">
        <f>IF(A9="","",VLOOKUP(A9,[1]Articles!A2:B45,2,FALSE)*B9)</f>
        <v/>
      </c>
      <c r="D9" s="27" t="str">
        <f>IF(A9="","",VLOOKUP(A9,[1]Articles!$A$2:$C$44,3,FALSE)-B9)</f>
        <v/>
      </c>
    </row>
    <row r="10" spans="1:14" ht="22.5" customHeight="1" x14ac:dyDescent="0.25">
      <c r="A10" s="9"/>
      <c r="B10" s="4"/>
      <c r="C10" s="19" t="str">
        <f>IF(A10="","",VLOOKUP(A10,[1]Articles!A2:B45,2,FALSE)*B10)</f>
        <v/>
      </c>
      <c r="D10" s="27" t="str">
        <f>IF(A10="","",VLOOKUP(A10,[1]Articles!$A$2:$C$44,3,FALSE)-B10)</f>
        <v/>
      </c>
    </row>
    <row r="11" spans="1:14" ht="45" customHeight="1" x14ac:dyDescent="0.25">
      <c r="A11" s="10"/>
      <c r="B11" s="4"/>
      <c r="C11" s="19" t="str">
        <f>IF(A11="","",VLOOKUP(A11,[1]Articles!A2:B45,2,FALSE)*B11)</f>
        <v/>
      </c>
      <c r="D11" s="27" t="str">
        <f>IF(A11="","",VLOOKUP(A11,[1]Articles!$A$2:$C$44,3,FALSE)-B11)</f>
        <v/>
      </c>
      <c r="E11" s="67" t="s">
        <v>3</v>
      </c>
    </row>
    <row r="12" spans="1:14" ht="22.5" customHeight="1" x14ac:dyDescent="0.25">
      <c r="A12" s="10"/>
      <c r="B12" s="4"/>
      <c r="C12" s="19" t="str">
        <f>IF(A12="","",VLOOKUP(A12,[1]Articles!A2:B45,2,FALSE)*B12)</f>
        <v/>
      </c>
      <c r="D12" s="27" t="str">
        <f>IF(A12="","",VLOOKUP(A12,[1]Articles!$A$2:$C$44,3,FALSE)-B12)</f>
        <v/>
      </c>
    </row>
    <row r="13" spans="1:14" ht="34.5" customHeight="1" x14ac:dyDescent="0.25">
      <c r="A13" s="10"/>
      <c r="B13" s="4"/>
      <c r="C13" s="19" t="str">
        <f>IF(A13="","",VLOOKUP(A13,[1]Articles!A2:B45,2,FALSE)*B13)</f>
        <v/>
      </c>
      <c r="D13" s="27" t="str">
        <f>IF(A13="","",VLOOKUP(A13,[1]Articles!$A$2:$C$44,3,FALSE)-B13)</f>
        <v/>
      </c>
      <c r="E13" s="68"/>
      <c r="H13" s="106"/>
      <c r="I13" s="106"/>
    </row>
    <row r="14" spans="1:14" ht="22.5" customHeight="1" x14ac:dyDescent="0.25">
      <c r="A14" s="10"/>
      <c r="B14" s="4"/>
      <c r="C14" s="19" t="str">
        <f>IF(A14="","",VLOOKUP(A14,[1]Articles!A2:B45,2,FALSE)*B14)</f>
        <v/>
      </c>
      <c r="D14" s="27" t="str">
        <f>IF(A14="","",VLOOKUP(A14,[1]Articles!$A$2:$C$44,3,FALSE)-B14)</f>
        <v/>
      </c>
      <c r="E14" s="69"/>
      <c r="H14" s="106"/>
      <c r="I14" s="106"/>
    </row>
    <row r="15" spans="1:14" ht="22.5" customHeight="1" thickBot="1" x14ac:dyDescent="0.3">
      <c r="A15" s="10"/>
      <c r="B15" s="4"/>
      <c r="C15" s="19" t="str">
        <f>IF(A15="","",VLOOKUP(A15,[1]Articles!A2:B45,2,FALSE)*B15)</f>
        <v/>
      </c>
      <c r="D15" s="27" t="str">
        <f>IF(A15="","",VLOOKUP(A15,[1]Articles!$A$2:$C$44,3,FALSE)-B15)</f>
        <v/>
      </c>
      <c r="H15" s="106"/>
      <c r="I15" s="106"/>
    </row>
    <row r="16" spans="1:14" ht="22.5" customHeight="1" thickBot="1" x14ac:dyDescent="0.3">
      <c r="A16" s="10"/>
      <c r="B16" s="4"/>
      <c r="C16" s="19" t="str">
        <f>IF(A16="","",VLOOKUP(A16,[1]Articles!A2:B45,2,FALSE)*B16)</f>
        <v/>
      </c>
      <c r="D16" s="27" t="str">
        <f>IF(A16="","",VLOOKUP(A16,[1]Articles!$A$2:$C$44,3,FALSE)-B16)</f>
        <v/>
      </c>
      <c r="E16" s="70" t="s">
        <v>50</v>
      </c>
    </row>
    <row r="17" spans="1:13" ht="22.5" customHeight="1" x14ac:dyDescent="0.25">
      <c r="A17" s="10"/>
      <c r="B17" s="4"/>
      <c r="C17" s="19" t="str">
        <f>IF(A17="","",VLOOKUP(A17,[1]Articles!A2:B45,2,FALSE)*B17)</f>
        <v/>
      </c>
      <c r="D17" s="27" t="str">
        <f>IF(A17="","",VLOOKUP(A17,[1]Articles!$A$2:$C$44,3,FALSE)-B17)</f>
        <v/>
      </c>
      <c r="E17" s="104" t="s">
        <v>4</v>
      </c>
      <c r="I17" s="30"/>
    </row>
    <row r="18" spans="1:13" ht="22.5" customHeight="1" thickBot="1" x14ac:dyDescent="0.3">
      <c r="A18" s="10"/>
      <c r="B18" s="4"/>
      <c r="C18" s="19" t="str">
        <f>IF(A18="","",VLOOKUP(A18,[1]Articles!A2:B45,2,FALSE)*B18)</f>
        <v/>
      </c>
      <c r="D18" s="27" t="str">
        <f>IF(A18="","",VLOOKUP(A18,[1]Articles!$A$2:$C$44,3,FALSE)-B18)</f>
        <v/>
      </c>
      <c r="E18" s="71"/>
    </row>
    <row r="19" spans="1:13" ht="22.5" customHeight="1" thickBot="1" x14ac:dyDescent="0.3">
      <c r="A19" s="10"/>
      <c r="B19" s="4"/>
      <c r="C19" s="19" t="str">
        <f>IF(A19="","",VLOOKUP(A19,[1]Articles!A2:B45,2,FALSE)*B19)</f>
        <v/>
      </c>
      <c r="D19" s="27" t="str">
        <f>IF(A19="","",VLOOKUP(A19,[1]Articles!$A$2:$C$44,3,FALSE)-B19)</f>
        <v/>
      </c>
      <c r="F19" s="7"/>
      <c r="G19" s="12"/>
      <c r="H19" s="6"/>
      <c r="I19" s="6"/>
    </row>
    <row r="20" spans="1:13" ht="31.5" customHeight="1" x14ac:dyDescent="0.25">
      <c r="A20" s="10"/>
      <c r="B20" s="4"/>
      <c r="C20" s="19" t="str">
        <f>IF(A20="","",VLOOKUP(A20,[1]Articles!A2:B45,2,FALSE)*B20)</f>
        <v/>
      </c>
      <c r="D20" s="27" t="str">
        <f>IF(A20="","",VLOOKUP(A20,[1]Articles!$A$2:$C$44,3,FALSE)-B20)</f>
        <v/>
      </c>
      <c r="E20" s="72" t="str">
        <f>IF(E13&gt;0,E6-E13,"")</f>
        <v/>
      </c>
      <c r="F20" s="7" t="str">
        <f>IF(E13="","",IF(E13&lt;E6,"Somme reçue insuffisante!!!",""))</f>
        <v/>
      </c>
      <c r="G20" s="12"/>
      <c r="H20" s="6"/>
      <c r="I20" s="6"/>
    </row>
    <row r="21" spans="1:13" ht="22.5" customHeight="1" thickBot="1" x14ac:dyDescent="0.3">
      <c r="A21" s="10"/>
      <c r="B21" s="4"/>
      <c r="C21" s="19" t="str">
        <f>IF(A21="","",VLOOKUP(A21,[1]Articles!A2:B45,2,FALSE)*B21)</f>
        <v/>
      </c>
      <c r="D21" s="27" t="str">
        <f>IF(A21="","",VLOOKUP(A21,[1]Articles!$A$2:$C$44,3,FALSE)-B21)</f>
        <v/>
      </c>
      <c r="F21" s="56"/>
      <c r="G21" s="13"/>
    </row>
    <row r="22" spans="1:13" ht="22.5" customHeight="1" x14ac:dyDescent="0.25">
      <c r="A22" s="10"/>
      <c r="B22" s="4"/>
      <c r="C22" s="19" t="str">
        <f>IF(A22="","",VLOOKUP(A22,[1]Articles!A2:B45,2,FALSE)*B22)</f>
        <v/>
      </c>
      <c r="D22" s="27" t="str">
        <f>IF(A22="","",VLOOKUP(A22,[1]Articles!$A$2:$C$44,3,FALSE)-B22)</f>
        <v/>
      </c>
      <c r="E22" s="73" t="s">
        <v>162</v>
      </c>
    </row>
    <row r="23" spans="1:13" ht="22.5" customHeight="1" x14ac:dyDescent="0.25">
      <c r="A23" s="10"/>
      <c r="B23" s="4"/>
      <c r="C23" s="19" t="str">
        <f>IF(A23="","",VLOOKUP(A23,[1]Articles!A2:B45,2,FALSE)*B23)</f>
        <v/>
      </c>
      <c r="D23" s="27" t="str">
        <f>IF(A23="","",VLOOKUP(A23,[1]Articles!$A$2:$C$44,3,FALSE)-B23)</f>
        <v/>
      </c>
      <c r="E23" s="60" t="str">
        <f>IF(A2&lt;&gt;"",$H$3+1,"")</f>
        <v/>
      </c>
    </row>
    <row r="24" spans="1:13" ht="22.5" customHeight="1" thickBot="1" x14ac:dyDescent="0.3">
      <c r="A24" s="11"/>
      <c r="B24" s="5"/>
      <c r="C24" s="20" t="str">
        <f>IF(A24="","",VLOOKUP(A24,[1]Articles!A2:B45,2,FALSE)*B24)</f>
        <v/>
      </c>
      <c r="D24" s="27" t="str">
        <f>IF(A24="","",VLOOKUP(A24,[1]Articles!$A$2:$C$44,3,FALSE)-B24)</f>
        <v/>
      </c>
      <c r="E24" s="74"/>
      <c r="M24" s="103"/>
    </row>
    <row r="25" spans="1:13" ht="25.5" customHeight="1" x14ac:dyDescent="0.25">
      <c r="A25" s="95" t="s">
        <v>164</v>
      </c>
      <c r="B25" s="95" t="s">
        <v>165</v>
      </c>
      <c r="C25" s="96"/>
      <c r="D25" s="97"/>
      <c r="E25" s="58" t="s">
        <v>163</v>
      </c>
    </row>
    <row r="28" spans="1:13" ht="25.5" customHeight="1" x14ac:dyDescent="0.25">
      <c r="E28" s="75" t="s">
        <v>57</v>
      </c>
      <c r="F28" s="34"/>
      <c r="G28" s="34"/>
      <c r="H28" s="35"/>
      <c r="I28" s="35"/>
      <c r="J28" s="35"/>
    </row>
    <row r="29" spans="1:13" ht="25.5" customHeight="1" x14ac:dyDescent="0.2">
      <c r="E29" s="76" t="s">
        <v>73</v>
      </c>
      <c r="F29" s="34"/>
      <c r="G29" s="34"/>
      <c r="H29" s="34"/>
      <c r="I29" s="35"/>
      <c r="J29" s="35"/>
    </row>
    <row r="30" spans="1:13" ht="25.5" customHeight="1" x14ac:dyDescent="0.2">
      <c r="E30" s="76" t="s">
        <v>64</v>
      </c>
      <c r="F30" s="34"/>
      <c r="G30" s="34"/>
      <c r="H30" s="34"/>
      <c r="I30" s="35"/>
      <c r="J30" s="35"/>
    </row>
    <row r="31" spans="1:13" ht="25.5" customHeight="1" x14ac:dyDescent="0.2">
      <c r="E31" s="77" t="s">
        <v>66</v>
      </c>
      <c r="F31" s="34"/>
      <c r="G31" s="34"/>
      <c r="H31" s="34"/>
      <c r="I31" s="35"/>
      <c r="J31" s="35"/>
    </row>
    <row r="32" spans="1:13" ht="25.5" customHeight="1" x14ac:dyDescent="0.2">
      <c r="E32" s="77" t="s">
        <v>166</v>
      </c>
      <c r="F32" s="34"/>
      <c r="G32" s="34"/>
      <c r="H32" s="34"/>
      <c r="I32" s="35"/>
      <c r="J32" s="35"/>
    </row>
    <row r="33" spans="5:10" ht="25.5" customHeight="1" x14ac:dyDescent="0.2">
      <c r="E33" s="76" t="s">
        <v>67</v>
      </c>
      <c r="F33" s="34"/>
      <c r="G33" s="34"/>
      <c r="H33" s="34"/>
      <c r="I33" s="35"/>
      <c r="J33" s="35"/>
    </row>
    <row r="34" spans="5:10" ht="25.5" customHeight="1" x14ac:dyDescent="0.25">
      <c r="E34" s="78" t="s">
        <v>74</v>
      </c>
      <c r="F34" s="35"/>
      <c r="G34" s="35"/>
      <c r="H34" s="35"/>
      <c r="I34" s="35"/>
      <c r="J34" s="35"/>
    </row>
    <row r="35" spans="5:10" ht="25.5" customHeight="1" x14ac:dyDescent="0.25">
      <c r="E35" s="78" t="s">
        <v>68</v>
      </c>
      <c r="F35" s="35"/>
      <c r="G35" s="35"/>
      <c r="H35" s="35"/>
      <c r="I35" s="35"/>
      <c r="J35" s="35"/>
    </row>
    <row r="36" spans="5:10" ht="25.5" customHeight="1" x14ac:dyDescent="0.25">
      <c r="E36" s="78" t="s">
        <v>69</v>
      </c>
      <c r="F36" s="35"/>
      <c r="G36" s="35"/>
      <c r="H36" s="35"/>
      <c r="I36" s="35"/>
      <c r="J36" s="35"/>
    </row>
    <row r="37" spans="5:10" ht="25.5" customHeight="1" x14ac:dyDescent="0.25">
      <c r="E37" s="78" t="s">
        <v>76</v>
      </c>
      <c r="F37" s="35"/>
      <c r="G37" s="35"/>
      <c r="H37" s="35"/>
      <c r="I37" s="35"/>
      <c r="J37" s="35"/>
    </row>
    <row r="38" spans="5:10" ht="25.5" customHeight="1" x14ac:dyDescent="0.25">
      <c r="E38" s="78" t="s">
        <v>65</v>
      </c>
      <c r="F38" s="35"/>
      <c r="G38" s="35"/>
      <c r="H38" s="35"/>
      <c r="I38" s="35"/>
      <c r="J38" s="35"/>
    </row>
  </sheetData>
  <sheetProtection selectLockedCells="1"/>
  <mergeCells count="2">
    <mergeCell ref="G1:I2"/>
    <mergeCell ref="H13:I15"/>
  </mergeCells>
  <phoneticPr fontId="17" type="noConversion"/>
  <conditionalFormatting sqref="F1">
    <cfRule type="containsText" dxfId="1" priority="2" operator="containsText" text="FAUX">
      <formula>NOT(ISERROR(SEARCH("FAUX",F1)))</formula>
    </cfRule>
    <cfRule type="containsErrors" dxfId="0" priority="3">
      <formula>ISERROR(F1)</formula>
    </cfRule>
  </conditionalFormatting>
  <conditionalFormatting sqref="D2:D24">
    <cfRule type="colorScale" priority="1">
      <colorScale>
        <cfvo type="num" val="10"/>
        <cfvo type="num" val="11"/>
        <color rgb="FFFF0000"/>
        <color rgb="FF00B0F0"/>
      </colorScale>
    </cfRule>
  </conditionalFormatting>
  <dataValidations count="2">
    <dataValidation type="list" allowBlank="1" showInputMessage="1" showErrorMessage="1" sqref="E16">
      <formula1>Moyen_paiement</formula1>
    </dataValidation>
    <dataValidation type="list" allowBlank="1" showInputMessage="1" showErrorMessage="1" sqref="A2:A24">
      <formula1>OFFSET(épicerie,0,0,COUNTA(épicerie))</formula1>
    </dataValidation>
  </dataValidations>
  <hyperlinks>
    <hyperlink ref="J1" r:id="rId1"/>
  </hyperlinks>
  <printOptions horizontalCentered="1"/>
  <pageMargins left="0.23622047244094491" right="0.23622047244094491" top="0.74803149606299213" bottom="0.74803149606299213" header="0.31496062992125984" footer="0.31496062992125984"/>
  <pageSetup paperSize="9" orientation="portrait" horizontalDpi="4294967293" verticalDpi="4294967293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>
    <row r="1" spans="1:1" x14ac:dyDescent="0.25">
      <c r="A1" t="s">
        <v>161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U25"/>
  <sheetViews>
    <sheetView topLeftCell="A4" workbookViewId="0">
      <selection activeCell="C26" sqref="C26"/>
    </sheetView>
  </sheetViews>
  <sheetFormatPr baseColWidth="10" defaultRowHeight="15" x14ac:dyDescent="0.25"/>
  <sheetData>
    <row r="1" spans="1:21" ht="25.5" x14ac:dyDescent="0.25">
      <c r="A1" t="s">
        <v>38</v>
      </c>
      <c r="B1" t="s">
        <v>85</v>
      </c>
      <c r="C1" t="s">
        <v>86</v>
      </c>
      <c r="D1" t="s">
        <v>87</v>
      </c>
      <c r="E1" t="s">
        <v>88</v>
      </c>
      <c r="F1" t="s">
        <v>89</v>
      </c>
      <c r="G1" t="s">
        <v>90</v>
      </c>
      <c r="H1" s="54" t="s">
        <v>153</v>
      </c>
      <c r="I1" s="50" t="s">
        <v>91</v>
      </c>
      <c r="J1" s="50" t="s">
        <v>92</v>
      </c>
      <c r="K1" s="50" t="s">
        <v>93</v>
      </c>
      <c r="L1" s="50" t="s">
        <v>94</v>
      </c>
      <c r="M1" s="50" t="s">
        <v>95</v>
      </c>
      <c r="N1" s="50" t="s">
        <v>96</v>
      </c>
      <c r="O1" s="50" t="s">
        <v>97</v>
      </c>
      <c r="P1" s="50" t="s">
        <v>98</v>
      </c>
      <c r="Q1" s="50" t="s">
        <v>99</v>
      </c>
      <c r="R1" s="50" t="s">
        <v>100</v>
      </c>
      <c r="S1" s="50" t="s">
        <v>101</v>
      </c>
      <c r="T1" s="50" t="s">
        <v>102</v>
      </c>
      <c r="U1" s="50" t="s">
        <v>103</v>
      </c>
    </row>
    <row r="2" spans="1:21" x14ac:dyDescent="0.25">
      <c r="G2" t="s">
        <v>154</v>
      </c>
      <c r="H2" s="54" t="s">
        <v>153</v>
      </c>
      <c r="I2" s="51" t="s">
        <v>104</v>
      </c>
      <c r="J2" s="51" t="s">
        <v>105</v>
      </c>
      <c r="K2" s="51" t="s">
        <v>106</v>
      </c>
      <c r="L2" s="51" t="s">
        <v>107</v>
      </c>
      <c r="M2" s="51" t="s">
        <v>107</v>
      </c>
      <c r="N2" s="51" t="s">
        <v>108</v>
      </c>
      <c r="O2" s="52">
        <v>39992</v>
      </c>
      <c r="P2" s="51" t="s">
        <v>109</v>
      </c>
      <c r="Q2" s="53">
        <v>42242</v>
      </c>
      <c r="R2" s="53">
        <v>42608</v>
      </c>
      <c r="S2" s="51"/>
      <c r="T2" s="51"/>
      <c r="U2" s="51" t="s">
        <v>107</v>
      </c>
    </row>
    <row r="3" spans="1:21" x14ac:dyDescent="0.25">
      <c r="G3" t="s">
        <v>155</v>
      </c>
      <c r="H3" s="54" t="s">
        <v>153</v>
      </c>
      <c r="I3" s="51" t="s">
        <v>110</v>
      </c>
      <c r="J3" s="51" t="s">
        <v>111</v>
      </c>
      <c r="K3" s="51" t="s">
        <v>106</v>
      </c>
      <c r="L3" s="51" t="s">
        <v>107</v>
      </c>
      <c r="M3" s="51" t="s">
        <v>107</v>
      </c>
      <c r="N3" s="51" t="s">
        <v>108</v>
      </c>
      <c r="O3" s="52">
        <v>40479</v>
      </c>
      <c r="P3" s="51" t="s">
        <v>112</v>
      </c>
      <c r="Q3" s="53">
        <v>42242</v>
      </c>
      <c r="R3" s="53">
        <v>42608</v>
      </c>
      <c r="S3" s="51"/>
      <c r="T3" s="51"/>
      <c r="U3" s="51" t="s">
        <v>107</v>
      </c>
    </row>
    <row r="4" spans="1:21" x14ac:dyDescent="0.25">
      <c r="G4" t="s">
        <v>156</v>
      </c>
      <c r="H4" s="54" t="s">
        <v>153</v>
      </c>
      <c r="I4" s="51" t="s">
        <v>113</v>
      </c>
      <c r="J4" s="51" t="s">
        <v>114</v>
      </c>
      <c r="K4" s="51" t="s">
        <v>106</v>
      </c>
      <c r="L4" s="51" t="s">
        <v>107</v>
      </c>
      <c r="M4" s="51" t="s">
        <v>107</v>
      </c>
      <c r="N4" s="51" t="s">
        <v>108</v>
      </c>
      <c r="O4" s="52">
        <v>40371</v>
      </c>
      <c r="P4" s="51" t="s">
        <v>109</v>
      </c>
      <c r="Q4" s="53">
        <v>42242</v>
      </c>
      <c r="R4" s="53">
        <v>42608</v>
      </c>
      <c r="S4" s="51"/>
      <c r="T4" s="51"/>
      <c r="U4" s="51" t="s">
        <v>107</v>
      </c>
    </row>
    <row r="5" spans="1:21" x14ac:dyDescent="0.25">
      <c r="G5" t="s">
        <v>157</v>
      </c>
      <c r="H5" s="54" t="s">
        <v>153</v>
      </c>
      <c r="I5" s="51" t="s">
        <v>115</v>
      </c>
      <c r="J5" s="51" t="s">
        <v>116</v>
      </c>
      <c r="K5" s="51" t="s">
        <v>106</v>
      </c>
      <c r="L5" s="51" t="s">
        <v>107</v>
      </c>
      <c r="M5" s="51" t="s">
        <v>107</v>
      </c>
      <c r="N5" s="51" t="s">
        <v>108</v>
      </c>
      <c r="O5" s="52">
        <v>39358</v>
      </c>
      <c r="P5" s="51" t="s">
        <v>109</v>
      </c>
      <c r="Q5" s="53">
        <v>42242</v>
      </c>
      <c r="R5" s="53">
        <v>42608</v>
      </c>
      <c r="S5" s="51"/>
      <c r="T5" s="51"/>
      <c r="U5" s="51" t="s">
        <v>107</v>
      </c>
    </row>
    <row r="6" spans="1:21" ht="25.5" x14ac:dyDescent="0.25">
      <c r="G6" t="s">
        <v>158</v>
      </c>
      <c r="H6" s="54" t="s">
        <v>153</v>
      </c>
      <c r="I6" s="51" t="s">
        <v>117</v>
      </c>
      <c r="J6" s="51" t="s">
        <v>118</v>
      </c>
      <c r="K6" s="51" t="s">
        <v>106</v>
      </c>
      <c r="L6" s="51" t="s">
        <v>107</v>
      </c>
      <c r="M6" s="51" t="s">
        <v>107</v>
      </c>
      <c r="N6" s="51" t="s">
        <v>108</v>
      </c>
      <c r="O6" s="52">
        <v>40178</v>
      </c>
      <c r="P6" s="51" t="s">
        <v>112</v>
      </c>
      <c r="Q6" s="53">
        <v>42434</v>
      </c>
      <c r="R6" s="53">
        <v>42608</v>
      </c>
      <c r="S6" s="51"/>
      <c r="T6" s="51"/>
      <c r="U6" s="51" t="s">
        <v>107</v>
      </c>
    </row>
    <row r="7" spans="1:21" x14ac:dyDescent="0.25">
      <c r="G7" t="s">
        <v>159</v>
      </c>
      <c r="H7" s="54" t="s">
        <v>153</v>
      </c>
      <c r="I7" s="51" t="s">
        <v>119</v>
      </c>
      <c r="J7" s="51" t="s">
        <v>120</v>
      </c>
      <c r="K7" s="51" t="s">
        <v>106</v>
      </c>
      <c r="L7" s="51" t="s">
        <v>107</v>
      </c>
      <c r="M7" s="51" t="s">
        <v>107</v>
      </c>
      <c r="N7" s="51" t="s">
        <v>108</v>
      </c>
      <c r="O7" s="52">
        <v>40187</v>
      </c>
      <c r="P7" s="51" t="s">
        <v>109</v>
      </c>
      <c r="Q7" s="53">
        <v>42242</v>
      </c>
      <c r="R7" s="53">
        <v>42608</v>
      </c>
      <c r="S7" s="51"/>
      <c r="T7" s="51"/>
      <c r="U7" s="51" t="s">
        <v>107</v>
      </c>
    </row>
    <row r="8" spans="1:21" x14ac:dyDescent="0.25">
      <c r="H8" s="54" t="s">
        <v>153</v>
      </c>
      <c r="I8" s="51" t="s">
        <v>121</v>
      </c>
      <c r="J8" s="51" t="s">
        <v>122</v>
      </c>
      <c r="K8" s="51" t="s">
        <v>106</v>
      </c>
      <c r="L8" s="51" t="s">
        <v>107</v>
      </c>
      <c r="M8" s="51" t="s">
        <v>107</v>
      </c>
      <c r="N8" s="51" t="s">
        <v>108</v>
      </c>
      <c r="O8" s="52">
        <v>40596</v>
      </c>
      <c r="P8" s="51" t="s">
        <v>109</v>
      </c>
      <c r="Q8" s="53">
        <v>42242</v>
      </c>
      <c r="R8" s="53">
        <v>42608</v>
      </c>
      <c r="S8" s="51"/>
      <c r="T8" s="51"/>
      <c r="U8" s="51" t="s">
        <v>107</v>
      </c>
    </row>
    <row r="9" spans="1:21" ht="25.5" x14ac:dyDescent="0.25">
      <c r="H9" s="54" t="s">
        <v>153</v>
      </c>
      <c r="I9" s="51" t="s">
        <v>123</v>
      </c>
      <c r="J9" s="51" t="s">
        <v>124</v>
      </c>
      <c r="K9" s="51" t="s">
        <v>106</v>
      </c>
      <c r="L9" s="51" t="s">
        <v>107</v>
      </c>
      <c r="M9" s="51" t="s">
        <v>107</v>
      </c>
      <c r="N9" s="51" t="s">
        <v>108</v>
      </c>
      <c r="O9" s="52">
        <v>40401</v>
      </c>
      <c r="P9" s="51" t="s">
        <v>112</v>
      </c>
      <c r="Q9" s="53">
        <v>42242</v>
      </c>
      <c r="R9" s="53">
        <v>42608</v>
      </c>
      <c r="S9" s="51"/>
      <c r="T9" s="51"/>
      <c r="U9" s="51" t="s">
        <v>107</v>
      </c>
    </row>
    <row r="10" spans="1:21" x14ac:dyDescent="0.25">
      <c r="H10" s="54" t="s">
        <v>153</v>
      </c>
      <c r="I10" s="51" t="s">
        <v>125</v>
      </c>
      <c r="J10" s="51" t="s">
        <v>126</v>
      </c>
      <c r="K10" s="51" t="s">
        <v>106</v>
      </c>
      <c r="L10" s="51" t="s">
        <v>107</v>
      </c>
      <c r="M10" s="51" t="s">
        <v>107</v>
      </c>
      <c r="N10" s="51" t="s">
        <v>108</v>
      </c>
      <c r="O10" s="52">
        <v>40784</v>
      </c>
      <c r="P10" s="51" t="s">
        <v>109</v>
      </c>
      <c r="Q10" s="53">
        <v>42242</v>
      </c>
      <c r="R10" s="53">
        <v>42608</v>
      </c>
      <c r="S10" s="51"/>
      <c r="T10" s="51"/>
      <c r="U10" s="51" t="s">
        <v>107</v>
      </c>
    </row>
    <row r="11" spans="1:21" x14ac:dyDescent="0.25">
      <c r="H11" s="54" t="s">
        <v>153</v>
      </c>
      <c r="I11" s="51" t="s">
        <v>127</v>
      </c>
      <c r="J11" s="51" t="s">
        <v>128</v>
      </c>
      <c r="K11" s="51" t="s">
        <v>106</v>
      </c>
      <c r="L11" s="51" t="s">
        <v>107</v>
      </c>
      <c r="M11" s="51" t="s">
        <v>107</v>
      </c>
      <c r="N11" s="51" t="s">
        <v>108</v>
      </c>
      <c r="O11" s="52">
        <v>40299</v>
      </c>
      <c r="P11" s="51" t="s">
        <v>112</v>
      </c>
      <c r="Q11" s="53">
        <v>42242</v>
      </c>
      <c r="R11" s="53">
        <v>42608</v>
      </c>
      <c r="S11" s="51"/>
      <c r="T11" s="51"/>
      <c r="U11" s="51" t="s">
        <v>107</v>
      </c>
    </row>
    <row r="12" spans="1:21" x14ac:dyDescent="0.25">
      <c r="H12" s="54" t="s">
        <v>153</v>
      </c>
      <c r="I12" s="51" t="s">
        <v>129</v>
      </c>
      <c r="J12" s="51" t="s">
        <v>130</v>
      </c>
      <c r="K12" s="51" t="s">
        <v>106</v>
      </c>
      <c r="L12" s="51" t="s">
        <v>107</v>
      </c>
      <c r="M12" s="51" t="s">
        <v>107</v>
      </c>
      <c r="N12" s="51" t="s">
        <v>108</v>
      </c>
      <c r="O12" s="52">
        <v>40481</v>
      </c>
      <c r="P12" s="51" t="s">
        <v>109</v>
      </c>
      <c r="Q12" s="53">
        <v>42242</v>
      </c>
      <c r="R12" s="53">
        <v>42608</v>
      </c>
      <c r="S12" s="51"/>
      <c r="T12" s="51"/>
      <c r="U12" s="51" t="s">
        <v>107</v>
      </c>
    </row>
    <row r="13" spans="1:21" x14ac:dyDescent="0.25">
      <c r="H13" s="54" t="s">
        <v>153</v>
      </c>
      <c r="I13" s="51" t="s">
        <v>131</v>
      </c>
      <c r="J13" s="51" t="s">
        <v>132</v>
      </c>
      <c r="K13" s="51" t="s">
        <v>106</v>
      </c>
      <c r="L13" s="51" t="s">
        <v>107</v>
      </c>
      <c r="M13" s="51" t="s">
        <v>107</v>
      </c>
      <c r="N13" s="51" t="s">
        <v>108</v>
      </c>
      <c r="O13" s="52">
        <v>40257</v>
      </c>
      <c r="P13" s="51" t="s">
        <v>109</v>
      </c>
      <c r="Q13" s="53">
        <v>42242</v>
      </c>
      <c r="R13" s="53">
        <v>42608</v>
      </c>
      <c r="S13" s="51"/>
      <c r="T13" s="51"/>
      <c r="U13" s="51" t="s">
        <v>107</v>
      </c>
    </row>
    <row r="14" spans="1:21" ht="25.5" x14ac:dyDescent="0.25">
      <c r="H14" s="54" t="s">
        <v>153</v>
      </c>
      <c r="I14" s="51" t="s">
        <v>133</v>
      </c>
      <c r="J14" s="51" t="s">
        <v>134</v>
      </c>
      <c r="K14" s="51" t="s">
        <v>106</v>
      </c>
      <c r="L14" s="51" t="s">
        <v>107</v>
      </c>
      <c r="M14" s="51" t="s">
        <v>107</v>
      </c>
      <c r="N14" s="51" t="s">
        <v>108</v>
      </c>
      <c r="O14" s="52">
        <v>39858</v>
      </c>
      <c r="P14" s="51" t="s">
        <v>109</v>
      </c>
      <c r="Q14" s="53">
        <v>42242</v>
      </c>
      <c r="R14" s="53">
        <v>42608</v>
      </c>
      <c r="S14" s="51"/>
      <c r="T14" s="51"/>
      <c r="U14" s="51" t="s">
        <v>107</v>
      </c>
    </row>
    <row r="15" spans="1:21" x14ac:dyDescent="0.25">
      <c r="H15" s="54" t="s">
        <v>153</v>
      </c>
      <c r="I15" s="51" t="s">
        <v>135</v>
      </c>
      <c r="J15" s="51" t="s">
        <v>136</v>
      </c>
      <c r="K15" s="51" t="s">
        <v>106</v>
      </c>
      <c r="L15" s="51" t="s">
        <v>107</v>
      </c>
      <c r="M15" s="51" t="s">
        <v>107</v>
      </c>
      <c r="N15" s="51" t="s">
        <v>108</v>
      </c>
      <c r="O15" s="52">
        <v>39730</v>
      </c>
      <c r="P15" s="51" t="s">
        <v>112</v>
      </c>
      <c r="Q15" s="53">
        <v>42242</v>
      </c>
      <c r="R15" s="53">
        <v>42608</v>
      </c>
      <c r="S15" s="51"/>
      <c r="T15" s="51"/>
      <c r="U15" s="51" t="s">
        <v>107</v>
      </c>
    </row>
    <row r="16" spans="1:21" x14ac:dyDescent="0.25">
      <c r="H16" s="54" t="s">
        <v>153</v>
      </c>
      <c r="I16" s="51" t="s">
        <v>137</v>
      </c>
      <c r="J16" s="51" t="s">
        <v>138</v>
      </c>
      <c r="K16" s="51" t="s">
        <v>106</v>
      </c>
      <c r="L16" s="51" t="s">
        <v>107</v>
      </c>
      <c r="M16" s="51" t="s">
        <v>107</v>
      </c>
      <c r="N16" s="51" t="s">
        <v>108</v>
      </c>
      <c r="O16" s="52">
        <v>40390</v>
      </c>
      <c r="P16" s="51" t="s">
        <v>109</v>
      </c>
      <c r="Q16" s="53">
        <v>42242</v>
      </c>
      <c r="R16" s="53">
        <v>42608</v>
      </c>
      <c r="S16" s="51"/>
      <c r="T16" s="51"/>
      <c r="U16" s="51" t="s">
        <v>107</v>
      </c>
    </row>
    <row r="17" spans="3:21" x14ac:dyDescent="0.25">
      <c r="H17" s="54" t="s">
        <v>153</v>
      </c>
      <c r="I17" s="51" t="s">
        <v>139</v>
      </c>
      <c r="J17" s="51" t="s">
        <v>140</v>
      </c>
      <c r="K17" s="51" t="s">
        <v>106</v>
      </c>
      <c r="L17" s="51" t="s">
        <v>107</v>
      </c>
      <c r="M17" s="51" t="s">
        <v>107</v>
      </c>
      <c r="N17" s="51" t="s">
        <v>108</v>
      </c>
      <c r="O17" s="52">
        <v>40194</v>
      </c>
      <c r="P17" s="51" t="s">
        <v>112</v>
      </c>
      <c r="Q17" s="53">
        <v>42242</v>
      </c>
      <c r="R17" s="53">
        <v>42608</v>
      </c>
      <c r="S17" s="51"/>
      <c r="T17" s="51"/>
      <c r="U17" s="51" t="s">
        <v>107</v>
      </c>
    </row>
    <row r="18" spans="3:21" x14ac:dyDescent="0.25">
      <c r="H18" s="54" t="s">
        <v>153</v>
      </c>
      <c r="I18" s="51" t="s">
        <v>141</v>
      </c>
      <c r="J18" s="51" t="s">
        <v>142</v>
      </c>
      <c r="K18" s="51" t="s">
        <v>106</v>
      </c>
      <c r="L18" s="51" t="s">
        <v>107</v>
      </c>
      <c r="M18" s="51" t="s">
        <v>107</v>
      </c>
      <c r="N18" s="51" t="s">
        <v>108</v>
      </c>
      <c r="O18" s="52">
        <v>39819</v>
      </c>
      <c r="P18" s="51" t="s">
        <v>112</v>
      </c>
      <c r="Q18" s="53">
        <v>42242</v>
      </c>
      <c r="R18" s="53">
        <v>42608</v>
      </c>
      <c r="S18" s="51"/>
      <c r="T18" s="51"/>
      <c r="U18" s="51" t="s">
        <v>107</v>
      </c>
    </row>
    <row r="19" spans="3:21" x14ac:dyDescent="0.25">
      <c r="H19" s="54" t="s">
        <v>153</v>
      </c>
      <c r="I19" s="51" t="s">
        <v>141</v>
      </c>
      <c r="J19" s="51" t="s">
        <v>142</v>
      </c>
      <c r="K19" s="51" t="s">
        <v>106</v>
      </c>
      <c r="L19" s="51" t="s">
        <v>107</v>
      </c>
      <c r="M19" s="51" t="s">
        <v>107</v>
      </c>
      <c r="N19" s="51" t="s">
        <v>108</v>
      </c>
      <c r="O19" s="52">
        <v>39819</v>
      </c>
      <c r="P19" s="51" t="s">
        <v>112</v>
      </c>
      <c r="Q19" s="53">
        <v>42242</v>
      </c>
      <c r="R19" s="53">
        <v>42608</v>
      </c>
      <c r="S19" s="51"/>
      <c r="T19" s="51"/>
      <c r="U19" s="51" t="s">
        <v>107</v>
      </c>
    </row>
    <row r="20" spans="3:21" x14ac:dyDescent="0.25">
      <c r="H20" s="54" t="s">
        <v>153</v>
      </c>
      <c r="I20" s="51" t="s">
        <v>143</v>
      </c>
      <c r="J20" s="51" t="s">
        <v>144</v>
      </c>
      <c r="K20" s="51" t="s">
        <v>106</v>
      </c>
      <c r="L20" s="51" t="s">
        <v>145</v>
      </c>
      <c r="M20" s="51" t="s">
        <v>107</v>
      </c>
      <c r="N20" s="51" t="s">
        <v>108</v>
      </c>
      <c r="O20" s="52">
        <v>39948</v>
      </c>
      <c r="P20" s="51" t="s">
        <v>112</v>
      </c>
      <c r="Q20" s="53">
        <v>42242</v>
      </c>
      <c r="R20" s="53">
        <v>42608</v>
      </c>
      <c r="S20" s="51"/>
      <c r="T20" s="51"/>
      <c r="U20" s="51" t="s">
        <v>107</v>
      </c>
    </row>
    <row r="21" spans="3:21" x14ac:dyDescent="0.25">
      <c r="H21" s="54" t="s">
        <v>153</v>
      </c>
      <c r="I21" s="51" t="s">
        <v>146</v>
      </c>
      <c r="J21" s="51" t="s">
        <v>147</v>
      </c>
      <c r="K21" s="51" t="s">
        <v>106</v>
      </c>
      <c r="L21" s="51" t="s">
        <v>107</v>
      </c>
      <c r="M21" s="51" t="s">
        <v>107</v>
      </c>
      <c r="N21" s="51" t="s">
        <v>108</v>
      </c>
      <c r="O21" s="52">
        <v>40404</v>
      </c>
      <c r="P21" s="51" t="s">
        <v>109</v>
      </c>
      <c r="Q21" s="53">
        <v>42242</v>
      </c>
      <c r="R21" s="53">
        <v>42608</v>
      </c>
      <c r="S21" s="51"/>
      <c r="T21" s="51"/>
      <c r="U21" s="51" t="s">
        <v>107</v>
      </c>
    </row>
    <row r="22" spans="3:21" ht="25.5" x14ac:dyDescent="0.25">
      <c r="H22" s="54" t="s">
        <v>153</v>
      </c>
      <c r="I22" s="51" t="s">
        <v>148</v>
      </c>
      <c r="J22" s="51" t="s">
        <v>149</v>
      </c>
      <c r="K22" s="51" t="s">
        <v>106</v>
      </c>
      <c r="L22" s="51" t="s">
        <v>107</v>
      </c>
      <c r="M22" s="51" t="s">
        <v>107</v>
      </c>
      <c r="N22" s="51" t="s">
        <v>108</v>
      </c>
      <c r="O22" s="52">
        <v>40178</v>
      </c>
      <c r="P22" s="51" t="s">
        <v>109</v>
      </c>
      <c r="Q22" s="53">
        <v>42242</v>
      </c>
      <c r="R22" s="53">
        <v>42608</v>
      </c>
      <c r="S22" s="51"/>
      <c r="T22" s="51"/>
      <c r="U22" s="51" t="s">
        <v>107</v>
      </c>
    </row>
    <row r="23" spans="3:21" ht="25.5" x14ac:dyDescent="0.25">
      <c r="H23" s="54" t="s">
        <v>153</v>
      </c>
      <c r="I23" s="51" t="s">
        <v>150</v>
      </c>
      <c r="J23" s="51" t="s">
        <v>126</v>
      </c>
      <c r="K23" s="51" t="s">
        <v>106</v>
      </c>
      <c r="L23" s="51" t="s">
        <v>107</v>
      </c>
      <c r="M23" s="51" t="s">
        <v>107</v>
      </c>
      <c r="N23" s="51" t="s">
        <v>108</v>
      </c>
      <c r="O23" s="52">
        <v>40072</v>
      </c>
      <c r="P23" s="51" t="s">
        <v>109</v>
      </c>
      <c r="Q23" s="53">
        <v>42242</v>
      </c>
      <c r="R23" s="53">
        <v>42608</v>
      </c>
      <c r="S23" s="51"/>
      <c r="T23" s="51"/>
      <c r="U23" s="51" t="s">
        <v>107</v>
      </c>
    </row>
    <row r="24" spans="3:21" ht="25.5" x14ac:dyDescent="0.25">
      <c r="H24" s="54" t="s">
        <v>153</v>
      </c>
      <c r="I24" s="51" t="s">
        <v>151</v>
      </c>
      <c r="J24" s="51" t="s">
        <v>152</v>
      </c>
      <c r="K24" s="51" t="s">
        <v>106</v>
      </c>
      <c r="L24" s="51" t="s">
        <v>107</v>
      </c>
      <c r="M24" s="51" t="s">
        <v>107</v>
      </c>
      <c r="N24" s="51" t="s">
        <v>108</v>
      </c>
      <c r="O24" s="52">
        <v>40526</v>
      </c>
      <c r="P24" s="51" t="s">
        <v>109</v>
      </c>
      <c r="Q24" s="53">
        <v>42242</v>
      </c>
      <c r="R24" s="53">
        <v>42608</v>
      </c>
      <c r="S24" s="51"/>
      <c r="T24" s="51"/>
      <c r="U24" s="51" t="s">
        <v>107</v>
      </c>
    </row>
    <row r="25" spans="3:21" x14ac:dyDescent="0.25">
      <c r="C25" t="s">
        <v>160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99"/>
  <sheetViews>
    <sheetView topLeftCell="B1" workbookViewId="0">
      <selection activeCell="A2" sqref="A2:F38"/>
    </sheetView>
  </sheetViews>
  <sheetFormatPr baseColWidth="10" defaultColWidth="11.42578125" defaultRowHeight="26.25" x14ac:dyDescent="0.4"/>
  <cols>
    <col min="1" max="1" width="34.28515625" style="8" customWidth="1"/>
    <col min="2" max="2" width="22.85546875" style="23" customWidth="1"/>
    <col min="3" max="3" width="23.42578125" style="25" customWidth="1"/>
    <col min="4" max="4" width="19.28515625" style="8" customWidth="1"/>
    <col min="5" max="5" width="16.85546875" style="8" customWidth="1"/>
    <col min="6" max="6" width="19.140625" style="8" customWidth="1"/>
    <col min="7" max="7" width="17" style="8" customWidth="1"/>
    <col min="8" max="8" width="27.28515625" style="8" customWidth="1"/>
    <col min="9" max="9" width="20.85546875" style="8" customWidth="1"/>
    <col min="10" max="10" width="21.85546875" style="8" customWidth="1"/>
    <col min="11" max="11" width="26.28515625" style="8" customWidth="1"/>
    <col min="12" max="16384" width="11.42578125" style="8"/>
  </cols>
  <sheetData>
    <row r="1" spans="1:11" x14ac:dyDescent="0.4">
      <c r="A1" s="8" t="s">
        <v>30</v>
      </c>
      <c r="B1" s="23" t="s">
        <v>31</v>
      </c>
      <c r="C1" s="25" t="s">
        <v>46</v>
      </c>
      <c r="D1" s="25" t="s">
        <v>59</v>
      </c>
      <c r="E1" s="8" t="s">
        <v>58</v>
      </c>
      <c r="F1" s="8" t="s">
        <v>60</v>
      </c>
      <c r="G1" s="8" t="s">
        <v>80</v>
      </c>
      <c r="H1" s="8" t="s">
        <v>81</v>
      </c>
      <c r="I1" s="8" t="s">
        <v>82</v>
      </c>
      <c r="J1" s="8" t="s">
        <v>83</v>
      </c>
      <c r="K1" s="8" t="s">
        <v>84</v>
      </c>
    </row>
    <row r="2" spans="1:11" x14ac:dyDescent="0.4">
      <c r="A2" s="8" t="s">
        <v>13</v>
      </c>
      <c r="B2" s="23">
        <v>2</v>
      </c>
      <c r="C2" s="25">
        <v>90</v>
      </c>
      <c r="D2" s="25">
        <f>C2</f>
        <v>90</v>
      </c>
      <c r="E2" s="8">
        <f>IF(ISERROR(VLOOKUP(A2,Commande!$A$2:$B$24,2,FALSE)),0,VLOOKUP(A2,Commande!$A$2:$B$24,2,FALSE))</f>
        <v>0</v>
      </c>
      <c r="F2" s="31">
        <f>D2-E2</f>
        <v>90</v>
      </c>
    </row>
    <row r="3" spans="1:11" x14ac:dyDescent="0.4">
      <c r="A3" s="8" t="s">
        <v>5</v>
      </c>
      <c r="B3" s="23">
        <v>1.5</v>
      </c>
      <c r="C3" s="25">
        <v>84</v>
      </c>
      <c r="D3" s="25">
        <f>C3</f>
        <v>84</v>
      </c>
      <c r="E3" s="8">
        <f>IF(ISERROR(VLOOKUP(A3,Commande!$A$2:$B$24,2,FALSE)),0,VLOOKUP(A3,Commande!$A$2:$B$24,2,FALSE))</f>
        <v>0</v>
      </c>
      <c r="F3" s="31">
        <f>D3-E3</f>
        <v>84</v>
      </c>
      <c r="G3" s="32" t="s">
        <v>62</v>
      </c>
      <c r="H3" s="33"/>
      <c r="I3" s="33"/>
    </row>
    <row r="4" spans="1:11" x14ac:dyDescent="0.4">
      <c r="A4" s="8" t="s">
        <v>17</v>
      </c>
      <c r="B4" s="23">
        <v>1.7</v>
      </c>
      <c r="C4" s="25">
        <v>100</v>
      </c>
      <c r="D4" s="25">
        <f>C4</f>
        <v>100</v>
      </c>
      <c r="E4" s="8">
        <f>IF(ISERROR(VLOOKUP(A4,Commande!$A$2:$B$24,2,FALSE)),0,VLOOKUP(A4,Commande!$A$2:$B$24,2,FALSE))</f>
        <v>0</v>
      </c>
      <c r="F4" s="31">
        <f>D4-E4</f>
        <v>100</v>
      </c>
      <c r="G4" s="32" t="s">
        <v>63</v>
      </c>
      <c r="H4" s="33"/>
      <c r="I4" s="33"/>
    </row>
    <row r="5" spans="1:11" x14ac:dyDescent="0.4">
      <c r="A5" s="8" t="s">
        <v>19</v>
      </c>
      <c r="B5" s="23">
        <v>1.7</v>
      </c>
      <c r="C5" s="25">
        <v>100</v>
      </c>
      <c r="D5" s="25">
        <f>C5</f>
        <v>100</v>
      </c>
      <c r="E5" s="8">
        <f>IF(ISERROR(VLOOKUP(A5,Commande!$A$2:$B$24,2,FALSE)),0,VLOOKUP(A5,Commande!$A$2:$B$24,2,FALSE))</f>
        <v>0</v>
      </c>
      <c r="F5" s="31">
        <f>D5-E5</f>
        <v>100</v>
      </c>
    </row>
    <row r="6" spans="1:11" x14ac:dyDescent="0.4">
      <c r="A6" s="8" t="s">
        <v>70</v>
      </c>
      <c r="B6" s="23">
        <v>1.8</v>
      </c>
      <c r="C6" s="25">
        <v>100</v>
      </c>
      <c r="D6" s="25">
        <f>C6</f>
        <v>100</v>
      </c>
      <c r="E6" s="8">
        <f>IF(ISERROR(VLOOKUP(A6,Commande!$A$2:$B$24,2,FALSE)),0,VLOOKUP(A6,Commande!$A$2:$B$24,2,FALSE))</f>
        <v>0</v>
      </c>
      <c r="F6" s="31">
        <f>D6-E6</f>
        <v>100</v>
      </c>
    </row>
    <row r="7" spans="1:11" x14ac:dyDescent="0.4">
      <c r="A7" s="8" t="s">
        <v>18</v>
      </c>
      <c r="B7" s="23">
        <v>1.7</v>
      </c>
      <c r="C7" s="25">
        <v>100</v>
      </c>
      <c r="D7" s="25">
        <f>C7</f>
        <v>100</v>
      </c>
      <c r="E7" s="8">
        <f>IF(ISERROR(VLOOKUP(A7,Commande!$A$2:$B$24,2,FALSE)),0,VLOOKUP(A7,Commande!$A$2:$B$24,2,FALSE))</f>
        <v>0</v>
      </c>
      <c r="F7" s="31">
        <f>D7-E7</f>
        <v>100</v>
      </c>
    </row>
    <row r="8" spans="1:11" x14ac:dyDescent="0.4">
      <c r="A8" s="8" t="s">
        <v>16</v>
      </c>
      <c r="B8" s="23">
        <v>1.7</v>
      </c>
      <c r="C8" s="25">
        <v>100</v>
      </c>
      <c r="D8" s="25">
        <f>C8</f>
        <v>100</v>
      </c>
      <c r="E8" s="8">
        <f>IF(ISERROR(VLOOKUP(A8,Commande!$A$2:$B$24,2,FALSE)),0,VLOOKUP(A8,Commande!$A$2:$B$24,2,FALSE))</f>
        <v>0</v>
      </c>
      <c r="F8" s="31">
        <f>D8-E8</f>
        <v>100</v>
      </c>
    </row>
    <row r="9" spans="1:11" x14ac:dyDescent="0.4">
      <c r="A9" s="8" t="s">
        <v>8</v>
      </c>
      <c r="B9" s="23">
        <v>1.7</v>
      </c>
      <c r="C9" s="25">
        <v>100</v>
      </c>
      <c r="D9" s="25">
        <f>C9</f>
        <v>100</v>
      </c>
      <c r="E9" s="8">
        <f>IF(ISERROR(VLOOKUP(A9,Commande!$A$2:$B$24,2,FALSE)),0,VLOOKUP(A9,Commande!$A$2:$B$24,2,FALSE))</f>
        <v>0</v>
      </c>
      <c r="F9" s="31">
        <f>D9-E9</f>
        <v>100</v>
      </c>
    </row>
    <row r="10" spans="1:11" x14ac:dyDescent="0.4">
      <c r="A10" s="8" t="s">
        <v>25</v>
      </c>
      <c r="B10" s="23">
        <v>1.5</v>
      </c>
      <c r="C10" s="25">
        <v>100</v>
      </c>
      <c r="D10" s="25">
        <f>C10</f>
        <v>100</v>
      </c>
      <c r="E10" s="8">
        <f>IF(ISERROR(VLOOKUP(A10,Commande!$A$2:$B$24,2,FALSE)),0,VLOOKUP(A10,Commande!$A$2:$B$24,2,FALSE))</f>
        <v>0</v>
      </c>
      <c r="F10" s="31">
        <f>D10-E10</f>
        <v>100</v>
      </c>
    </row>
    <row r="11" spans="1:11" x14ac:dyDescent="0.4">
      <c r="A11" s="8" t="s">
        <v>34</v>
      </c>
      <c r="B11" s="23">
        <v>1.7</v>
      </c>
      <c r="C11" s="25">
        <v>86</v>
      </c>
      <c r="D11" s="25">
        <f>C11</f>
        <v>86</v>
      </c>
      <c r="E11" s="8">
        <f>IF(ISERROR(VLOOKUP(A11,Commande!$A$2:$B$24,2,FALSE)),0,VLOOKUP(A11,Commande!$A$2:$B$24,2,FALSE))</f>
        <v>0</v>
      </c>
      <c r="F11" s="31">
        <f>D11-E11</f>
        <v>86</v>
      </c>
    </row>
    <row r="12" spans="1:11" x14ac:dyDescent="0.4">
      <c r="A12" s="8" t="s">
        <v>37</v>
      </c>
      <c r="B12" s="23">
        <v>1.5</v>
      </c>
      <c r="C12" s="25">
        <v>96</v>
      </c>
      <c r="D12" s="25">
        <f>C12</f>
        <v>96</v>
      </c>
      <c r="E12" s="8">
        <f>IF(ISERROR(VLOOKUP(A12,Commande!$A$2:$B$24,2,FALSE)),0,VLOOKUP(A12,Commande!$A$2:$B$24,2,FALSE))</f>
        <v>0</v>
      </c>
      <c r="F12" s="31">
        <f>D12-E12</f>
        <v>96</v>
      </c>
    </row>
    <row r="13" spans="1:11" x14ac:dyDescent="0.4">
      <c r="A13" s="8" t="s">
        <v>23</v>
      </c>
      <c r="B13" s="23">
        <v>1</v>
      </c>
      <c r="C13" s="25">
        <v>98</v>
      </c>
      <c r="D13" s="25">
        <f>C13</f>
        <v>98</v>
      </c>
      <c r="E13" s="8">
        <f>IF(ISERROR(VLOOKUP(A13,Commande!$A$2:$B$24,2,FALSE)),0,VLOOKUP(A13,Commande!$A$2:$B$24,2,FALSE))</f>
        <v>0</v>
      </c>
      <c r="F13" s="31">
        <f>D13-E13</f>
        <v>98</v>
      </c>
    </row>
    <row r="14" spans="1:11" x14ac:dyDescent="0.4">
      <c r="A14" s="8" t="s">
        <v>24</v>
      </c>
      <c r="B14" s="23">
        <v>1</v>
      </c>
      <c r="C14" s="25">
        <v>100</v>
      </c>
      <c r="D14" s="25">
        <f>C14</f>
        <v>100</v>
      </c>
      <c r="E14" s="8">
        <f>IF(ISERROR(VLOOKUP(A14,Commande!$A$2:$B$24,2,FALSE)),0,VLOOKUP(A14,Commande!$A$2:$B$24,2,FALSE))</f>
        <v>0</v>
      </c>
      <c r="F14" s="31">
        <f>D14-E14</f>
        <v>100</v>
      </c>
    </row>
    <row r="15" spans="1:11" x14ac:dyDescent="0.4">
      <c r="A15" s="8" t="s">
        <v>61</v>
      </c>
      <c r="B15" s="23">
        <v>1.55</v>
      </c>
      <c r="C15" s="25">
        <v>100</v>
      </c>
      <c r="D15" s="25">
        <f>C15</f>
        <v>100</v>
      </c>
      <c r="E15" s="8">
        <f>IF(ISERROR(VLOOKUP(A15,Commande!$A$2:$B$24,2,FALSE)),0,VLOOKUP(A15,Commande!$A$2:$B$24,2,FALSE))</f>
        <v>0</v>
      </c>
      <c r="F15" s="31">
        <f>D15-E15</f>
        <v>100</v>
      </c>
    </row>
    <row r="16" spans="1:11" x14ac:dyDescent="0.4">
      <c r="A16" s="8" t="s">
        <v>71</v>
      </c>
      <c r="B16" s="23">
        <v>1.5</v>
      </c>
      <c r="C16" s="25">
        <v>94</v>
      </c>
      <c r="D16" s="25">
        <f>C16</f>
        <v>94</v>
      </c>
      <c r="E16" s="8">
        <f>IF(ISERROR(VLOOKUP(A16,Commande!$A$2:$B$24,2,FALSE)),0,VLOOKUP(A16,Commande!$A$2:$B$24,2,FALSE))</f>
        <v>0</v>
      </c>
      <c r="F16" s="31">
        <f>D16-E16</f>
        <v>94</v>
      </c>
    </row>
    <row r="17" spans="1:6" x14ac:dyDescent="0.4">
      <c r="A17" s="8" t="s">
        <v>48</v>
      </c>
      <c r="B17" s="23">
        <v>1.5</v>
      </c>
      <c r="C17" s="25">
        <v>100</v>
      </c>
      <c r="D17" s="25">
        <f>C17</f>
        <v>100</v>
      </c>
      <c r="E17" s="8">
        <f>IF(ISERROR(VLOOKUP(A17,Commande!$A$2:$B$24,2,FALSE)),0,VLOOKUP(A17,Commande!$A$2:$B$24,2,FALSE))</f>
        <v>0</v>
      </c>
      <c r="F17" s="31">
        <f>D17-E17</f>
        <v>100</v>
      </c>
    </row>
    <row r="18" spans="1:6" x14ac:dyDescent="0.4">
      <c r="A18" s="8" t="s">
        <v>28</v>
      </c>
      <c r="B18" s="23">
        <v>2.5</v>
      </c>
      <c r="C18" s="25">
        <v>88</v>
      </c>
      <c r="D18" s="25">
        <f>C18</f>
        <v>88</v>
      </c>
      <c r="E18" s="8">
        <f>IF(ISERROR(VLOOKUP(A18,Commande!$A$2:$B$24,2,FALSE)),0,VLOOKUP(A18,Commande!$A$2:$B$24,2,FALSE))</f>
        <v>0</v>
      </c>
      <c r="F18" s="31">
        <f>D18-E18</f>
        <v>88</v>
      </c>
    </row>
    <row r="19" spans="1:6" x14ac:dyDescent="0.4">
      <c r="A19" s="8" t="s">
        <v>14</v>
      </c>
      <c r="B19" s="23">
        <v>2</v>
      </c>
      <c r="C19" s="25">
        <v>100</v>
      </c>
      <c r="D19" s="25">
        <f>C19</f>
        <v>100</v>
      </c>
      <c r="E19" s="8">
        <f>IF(ISERROR(VLOOKUP(A19,Commande!$A$2:$B$24,2,FALSE)),0,VLOOKUP(A19,Commande!$A$2:$B$24,2,FALSE))</f>
        <v>0</v>
      </c>
      <c r="F19" s="31">
        <f>D19-E19</f>
        <v>100</v>
      </c>
    </row>
    <row r="20" spans="1:6" x14ac:dyDescent="0.4">
      <c r="A20" s="8" t="s">
        <v>27</v>
      </c>
      <c r="B20" s="23">
        <v>2</v>
      </c>
      <c r="C20" s="25">
        <v>90</v>
      </c>
      <c r="D20" s="25">
        <f>C20</f>
        <v>90</v>
      </c>
      <c r="E20" s="8">
        <f>IF(ISERROR(VLOOKUP(A20,Commande!$A$2:$B$24,2,FALSE)),0,VLOOKUP(A20,Commande!$A$2:$B$24,2,FALSE))</f>
        <v>0</v>
      </c>
      <c r="F20" s="31">
        <f>D20-E20</f>
        <v>90</v>
      </c>
    </row>
    <row r="21" spans="1:6" x14ac:dyDescent="0.4">
      <c r="A21" s="8" t="s">
        <v>21</v>
      </c>
      <c r="B21" s="23">
        <v>1.5</v>
      </c>
      <c r="C21" s="25">
        <v>98</v>
      </c>
      <c r="D21" s="25">
        <f>C21</f>
        <v>98</v>
      </c>
      <c r="E21" s="8">
        <f>IF(ISERROR(VLOOKUP(A21,Commande!$A$2:$B$24,2,FALSE)),0,VLOOKUP(A21,Commande!$A$2:$B$24,2,FALSE))</f>
        <v>0</v>
      </c>
      <c r="F21" s="31">
        <f>D21-E21</f>
        <v>98</v>
      </c>
    </row>
    <row r="22" spans="1:6" x14ac:dyDescent="0.4">
      <c r="A22" s="8" t="s">
        <v>79</v>
      </c>
      <c r="B22" s="23">
        <v>1.2</v>
      </c>
      <c r="C22" s="25">
        <v>9</v>
      </c>
      <c r="D22" s="25">
        <f>C22</f>
        <v>9</v>
      </c>
      <c r="E22" s="8">
        <f>IF(ISERROR(VLOOKUP(A22,Commande!$A$2:$B$24,2,FALSE)),0,VLOOKUP(A22,Commande!$A$2:$B$24,2,FALSE))</f>
        <v>0</v>
      </c>
      <c r="F22" s="31">
        <f>D22-E22</f>
        <v>9</v>
      </c>
    </row>
    <row r="23" spans="1:6" x14ac:dyDescent="0.4">
      <c r="A23" s="8" t="s">
        <v>36</v>
      </c>
      <c r="B23" s="23">
        <v>1.7</v>
      </c>
      <c r="C23" s="25">
        <v>98</v>
      </c>
      <c r="D23" s="25">
        <f>C23</f>
        <v>98</v>
      </c>
      <c r="E23" s="8">
        <f>IF(ISERROR(VLOOKUP(A23,Commande!$A$2:$B$24,2,FALSE)),0,VLOOKUP(A23,Commande!$A$2:$B$24,2,FALSE))</f>
        <v>0</v>
      </c>
      <c r="F23" s="31">
        <f>D23-E23</f>
        <v>98</v>
      </c>
    </row>
    <row r="24" spans="1:6" x14ac:dyDescent="0.4">
      <c r="A24" s="8" t="s">
        <v>20</v>
      </c>
      <c r="B24" s="23">
        <v>1.5</v>
      </c>
      <c r="C24" s="25">
        <v>100</v>
      </c>
      <c r="D24" s="25">
        <f>C24</f>
        <v>100</v>
      </c>
      <c r="E24" s="8">
        <f>IF(ISERROR(VLOOKUP(A24,Commande!$A$2:$B$24,2,FALSE)),0,VLOOKUP(A24,Commande!$A$2:$B$24,2,FALSE))</f>
        <v>0</v>
      </c>
      <c r="F24" s="31">
        <f>D24-E24</f>
        <v>100</v>
      </c>
    </row>
    <row r="25" spans="1:6" x14ac:dyDescent="0.4">
      <c r="A25" s="8" t="s">
        <v>15</v>
      </c>
      <c r="B25" s="23">
        <v>2</v>
      </c>
      <c r="C25" s="25">
        <v>100</v>
      </c>
      <c r="D25" s="25">
        <f>C25</f>
        <v>100</v>
      </c>
      <c r="E25" s="8">
        <f>IF(ISERROR(VLOOKUP(A25,Commande!$A$2:$B$24,2,FALSE)),0,VLOOKUP(A25,Commande!$A$2:$B$24,2,FALSE))</f>
        <v>0</v>
      </c>
      <c r="F25" s="31">
        <f>D25-E25</f>
        <v>100</v>
      </c>
    </row>
    <row r="26" spans="1:6" x14ac:dyDescent="0.4">
      <c r="A26" s="8" t="s">
        <v>7</v>
      </c>
      <c r="B26" s="23">
        <v>1.5</v>
      </c>
      <c r="C26" s="25">
        <v>100</v>
      </c>
      <c r="D26" s="25">
        <f>C26</f>
        <v>100</v>
      </c>
      <c r="E26" s="8">
        <f>IF(ISERROR(VLOOKUP(A26,Commande!$A$2:$B$24,2,FALSE)),0,VLOOKUP(A26,Commande!$A$2:$B$24,2,FALSE))</f>
        <v>0</v>
      </c>
      <c r="F26" s="31">
        <f>D26-E26</f>
        <v>100</v>
      </c>
    </row>
    <row r="27" spans="1:6" x14ac:dyDescent="0.4">
      <c r="A27" s="8" t="s">
        <v>72</v>
      </c>
      <c r="B27" s="23">
        <v>1.5</v>
      </c>
      <c r="C27" s="25">
        <v>100</v>
      </c>
      <c r="D27" s="25">
        <f>C27</f>
        <v>100</v>
      </c>
      <c r="E27" s="8">
        <f>IF(ISERROR(VLOOKUP(A27,Commande!$A$2:$B$24,2,FALSE)),0,VLOOKUP(A27,Commande!$A$2:$B$24,2,FALSE))</f>
        <v>0</v>
      </c>
      <c r="F27" s="31">
        <f>D27-E27</f>
        <v>100</v>
      </c>
    </row>
    <row r="28" spans="1:6" x14ac:dyDescent="0.4">
      <c r="A28" s="8" t="s">
        <v>33</v>
      </c>
      <c r="B28" s="23">
        <v>1.5</v>
      </c>
      <c r="C28" s="25">
        <v>100</v>
      </c>
      <c r="D28" s="25">
        <f>C28</f>
        <v>100</v>
      </c>
      <c r="E28" s="8">
        <f>IF(ISERROR(VLOOKUP(A28,Commande!$A$2:$B$24,2,FALSE)),0,VLOOKUP(A28,Commande!$A$2:$B$24,2,FALSE))</f>
        <v>0</v>
      </c>
      <c r="F28" s="31">
        <f>D28-E28</f>
        <v>100</v>
      </c>
    </row>
    <row r="29" spans="1:6" x14ac:dyDescent="0.4">
      <c r="A29" s="8" t="s">
        <v>47</v>
      </c>
      <c r="B29" s="23">
        <v>1.2</v>
      </c>
      <c r="C29" s="25">
        <v>100</v>
      </c>
      <c r="D29" s="25">
        <f>C29</f>
        <v>100</v>
      </c>
      <c r="E29" s="8">
        <f>IF(ISERROR(VLOOKUP(A29,Commande!$A$2:$B$24,2,FALSE)),0,VLOOKUP(A29,Commande!$A$2:$B$24,2,FALSE))</f>
        <v>0</v>
      </c>
      <c r="F29" s="31">
        <f>D29-E29</f>
        <v>100</v>
      </c>
    </row>
    <row r="30" spans="1:6" x14ac:dyDescent="0.4">
      <c r="A30" s="8" t="s">
        <v>26</v>
      </c>
      <c r="B30" s="23">
        <v>2.5</v>
      </c>
      <c r="C30" s="25">
        <v>100</v>
      </c>
      <c r="D30" s="25">
        <f>C30</f>
        <v>100</v>
      </c>
      <c r="E30" s="8">
        <f>IF(ISERROR(VLOOKUP(A30,Commande!$A$2:$B$24,2,FALSE)),0,VLOOKUP(A30,Commande!$A$2:$B$24,2,FALSE))</f>
        <v>0</v>
      </c>
      <c r="F30" s="31">
        <f>D30-E30</f>
        <v>100</v>
      </c>
    </row>
    <row r="31" spans="1:6" x14ac:dyDescent="0.4">
      <c r="A31" s="8" t="s">
        <v>22</v>
      </c>
      <c r="B31" s="23">
        <v>2</v>
      </c>
      <c r="C31" s="25">
        <v>100</v>
      </c>
      <c r="D31" s="25">
        <f>C31</f>
        <v>100</v>
      </c>
      <c r="E31" s="8">
        <f>IF(ISERROR(VLOOKUP(A31,Commande!$A$2:$B$24,2,FALSE)),0,VLOOKUP(A31,Commande!$A$2:$B$24,2,FALSE))</f>
        <v>0</v>
      </c>
      <c r="F31" s="31">
        <f>D31-E31</f>
        <v>100</v>
      </c>
    </row>
    <row r="32" spans="1:6" x14ac:dyDescent="0.4">
      <c r="A32" s="8" t="s">
        <v>12</v>
      </c>
      <c r="B32" s="23">
        <v>2</v>
      </c>
      <c r="C32" s="25">
        <v>98</v>
      </c>
      <c r="D32" s="25">
        <f>C32</f>
        <v>98</v>
      </c>
      <c r="E32" s="8">
        <f>IF(ISERROR(VLOOKUP(A32,Commande!$A$2:$B$24,2,FALSE)),0,VLOOKUP(A32,Commande!$A$2:$B$24,2,FALSE))</f>
        <v>0</v>
      </c>
      <c r="F32" s="31">
        <f>D32-E32</f>
        <v>98</v>
      </c>
    </row>
    <row r="33" spans="1:6" x14ac:dyDescent="0.4">
      <c r="A33" s="8" t="s">
        <v>49</v>
      </c>
      <c r="B33" s="23">
        <v>2</v>
      </c>
      <c r="C33" s="25">
        <v>100</v>
      </c>
      <c r="D33" s="25">
        <f>C33</f>
        <v>100</v>
      </c>
      <c r="E33" s="8">
        <f>IF(ISERROR(VLOOKUP(A33,Commande!$A$2:$B$24,2,FALSE)),0,VLOOKUP(A33,Commande!$A$2:$B$24,2,FALSE))</f>
        <v>0</v>
      </c>
      <c r="F33" s="31">
        <f>D33-E33</f>
        <v>100</v>
      </c>
    </row>
    <row r="34" spans="1:6" x14ac:dyDescent="0.4">
      <c r="A34" s="8" t="s">
        <v>9</v>
      </c>
      <c r="B34" s="23">
        <v>1.7</v>
      </c>
      <c r="C34" s="25">
        <v>100</v>
      </c>
      <c r="D34" s="25">
        <f>C34</f>
        <v>100</v>
      </c>
      <c r="E34" s="8">
        <f>IF(ISERROR(VLOOKUP(A34,Commande!$A$2:$B$24,2,FALSE)),0,VLOOKUP(A34,Commande!$A$2:$B$24,2,FALSE))</f>
        <v>0</v>
      </c>
      <c r="F34" s="31">
        <f>D34-E34</f>
        <v>100</v>
      </c>
    </row>
    <row r="35" spans="1:6" x14ac:dyDescent="0.4">
      <c r="A35" s="8" t="s">
        <v>6</v>
      </c>
      <c r="B35" s="23">
        <v>1.5</v>
      </c>
      <c r="C35" s="25">
        <v>100</v>
      </c>
      <c r="D35" s="25">
        <f>C35</f>
        <v>100</v>
      </c>
      <c r="E35" s="8">
        <f>IF(ISERROR(VLOOKUP(A35,Commande!$A$2:$B$24,2,FALSE)),0,VLOOKUP(A35,Commande!$A$2:$B$24,2,FALSE))</f>
        <v>0</v>
      </c>
      <c r="F35" s="31">
        <f>D35-E35</f>
        <v>100</v>
      </c>
    </row>
    <row r="36" spans="1:6" x14ac:dyDescent="0.4">
      <c r="A36" s="8" t="s">
        <v>35</v>
      </c>
      <c r="B36" s="23">
        <v>2</v>
      </c>
      <c r="C36" s="25">
        <v>100</v>
      </c>
      <c r="D36" s="25">
        <f>C36</f>
        <v>100</v>
      </c>
      <c r="E36" s="8">
        <f>IF(ISERROR(VLOOKUP(A36,Commande!$A$2:$B$24,2,FALSE)),0,VLOOKUP(A36,Commande!$A$2:$B$24,2,FALSE))</f>
        <v>0</v>
      </c>
      <c r="F36" s="31">
        <f>D36-E36</f>
        <v>100</v>
      </c>
    </row>
    <row r="37" spans="1:6" x14ac:dyDescent="0.4">
      <c r="A37" s="8" t="s">
        <v>11</v>
      </c>
      <c r="B37" s="23">
        <v>1.5</v>
      </c>
      <c r="C37" s="25">
        <v>100</v>
      </c>
      <c r="D37" s="25">
        <f>C37</f>
        <v>100</v>
      </c>
      <c r="E37" s="8">
        <f>IF(ISERROR(VLOOKUP(A37,Commande!$A$2:$B$24,2,FALSE)),0,VLOOKUP(A37,Commande!$A$2:$B$24,2,FALSE))</f>
        <v>0</v>
      </c>
      <c r="F37" s="31">
        <f>D37-E37</f>
        <v>100</v>
      </c>
    </row>
    <row r="38" spans="1:6" x14ac:dyDescent="0.4">
      <c r="A38" s="8" t="s">
        <v>10</v>
      </c>
      <c r="B38" s="23">
        <v>1.5</v>
      </c>
      <c r="C38" s="25">
        <v>100</v>
      </c>
      <c r="D38" s="25">
        <f>C38</f>
        <v>100</v>
      </c>
      <c r="E38" s="8">
        <f>IF(ISERROR(VLOOKUP(A38,Commande!$A$2:$B$24,2,FALSE)),0,VLOOKUP(A38,Commande!$A$2:$B$24,2,FALSE))</f>
        <v>0</v>
      </c>
      <c r="F38" s="31">
        <f>D38-E38</f>
        <v>100</v>
      </c>
    </row>
    <row r="39" spans="1:6" x14ac:dyDescent="0.4">
      <c r="D39" s="25">
        <f t="shared" ref="D39:D59" si="0">C39</f>
        <v>0</v>
      </c>
      <c r="E39" s="8">
        <f>IF(ISERROR(VLOOKUP(A39,Commande!$A$2:$B$24,2,FALSE)),0,VLOOKUP(A39,Commande!$A$2:$B$24,2,FALSE))</f>
        <v>0</v>
      </c>
      <c r="F39" s="31">
        <f t="shared" ref="F39:F97" si="1">D39-E39</f>
        <v>0</v>
      </c>
    </row>
    <row r="40" spans="1:6" x14ac:dyDescent="0.4">
      <c r="D40" s="25">
        <f t="shared" si="0"/>
        <v>0</v>
      </c>
      <c r="E40" s="8">
        <f>IF(ISERROR(VLOOKUP(A40,Commande!$A$2:$B$24,2,FALSE)),0,VLOOKUP(A40,Commande!$A$2:$B$24,2,FALSE))</f>
        <v>0</v>
      </c>
      <c r="F40" s="31">
        <f t="shared" si="1"/>
        <v>0</v>
      </c>
    </row>
    <row r="41" spans="1:6" x14ac:dyDescent="0.4">
      <c r="D41" s="25">
        <f t="shared" si="0"/>
        <v>0</v>
      </c>
      <c r="E41" s="8">
        <f>IF(ISERROR(VLOOKUP(A41,Commande!$A$2:$B$24,2,FALSE)),0,VLOOKUP(A41,Commande!$A$2:$B$24,2,FALSE))</f>
        <v>0</v>
      </c>
      <c r="F41" s="31">
        <f t="shared" si="1"/>
        <v>0</v>
      </c>
    </row>
    <row r="42" spans="1:6" x14ac:dyDescent="0.4">
      <c r="D42" s="25">
        <f t="shared" si="0"/>
        <v>0</v>
      </c>
      <c r="E42" s="8">
        <f>IF(ISERROR(VLOOKUP(A42,Commande!$A$2:$B$24,2,FALSE)),0,VLOOKUP(A42,Commande!$A$2:$B$24,2,FALSE))</f>
        <v>0</v>
      </c>
      <c r="F42" s="31">
        <f t="shared" si="1"/>
        <v>0</v>
      </c>
    </row>
    <row r="43" spans="1:6" x14ac:dyDescent="0.4">
      <c r="D43" s="25">
        <f t="shared" si="0"/>
        <v>0</v>
      </c>
      <c r="E43" s="8">
        <f>IF(ISERROR(VLOOKUP(A43,Commande!$A$2:$B$24,2,FALSE)),0,VLOOKUP(A43,Commande!$A$2:$B$24,2,FALSE))</f>
        <v>0</v>
      </c>
      <c r="F43" s="31">
        <f t="shared" si="1"/>
        <v>0</v>
      </c>
    </row>
    <row r="44" spans="1:6" x14ac:dyDescent="0.4">
      <c r="D44" s="25">
        <f t="shared" si="0"/>
        <v>0</v>
      </c>
      <c r="E44" s="8">
        <f>IF(ISERROR(VLOOKUP(A44,Commande!$A$2:$B$24,2,FALSE)),0,VLOOKUP(A44,Commande!$A$2:$B$24,2,FALSE))</f>
        <v>0</v>
      </c>
      <c r="F44" s="31">
        <f t="shared" si="1"/>
        <v>0</v>
      </c>
    </row>
    <row r="45" spans="1:6" x14ac:dyDescent="0.4">
      <c r="D45" s="25">
        <f t="shared" si="0"/>
        <v>0</v>
      </c>
      <c r="E45" s="8">
        <f>IF(ISERROR(VLOOKUP(A45,Commande!$A$2:$B$24,2,FALSE)),0,VLOOKUP(A45,Commande!$A$2:$B$24,2,FALSE))</f>
        <v>0</v>
      </c>
      <c r="F45" s="31">
        <f t="shared" si="1"/>
        <v>0</v>
      </c>
    </row>
    <row r="46" spans="1:6" x14ac:dyDescent="0.4">
      <c r="D46" s="25">
        <f t="shared" si="0"/>
        <v>0</v>
      </c>
      <c r="E46" s="8">
        <f>IF(ISERROR(VLOOKUP(A46,Commande!$A$2:$B$24,2,FALSE)),0,VLOOKUP(A46,Commande!$A$2:$B$24,2,FALSE))</f>
        <v>0</v>
      </c>
      <c r="F46" s="31">
        <f t="shared" si="1"/>
        <v>0</v>
      </c>
    </row>
    <row r="47" spans="1:6" x14ac:dyDescent="0.4">
      <c r="D47" s="25">
        <f t="shared" si="0"/>
        <v>0</v>
      </c>
      <c r="E47" s="8">
        <f>IF(ISERROR(VLOOKUP(A47,Commande!$A$2:$B$24,2,FALSE)),0,VLOOKUP(A47,Commande!$A$2:$B$24,2,FALSE))</f>
        <v>0</v>
      </c>
      <c r="F47" s="31">
        <f t="shared" si="1"/>
        <v>0</v>
      </c>
    </row>
    <row r="48" spans="1:6" x14ac:dyDescent="0.4">
      <c r="D48" s="25">
        <f t="shared" si="0"/>
        <v>0</v>
      </c>
      <c r="E48" s="8">
        <f>IF(ISERROR(VLOOKUP(A48,Commande!$A$2:$B$24,2,FALSE)),0,VLOOKUP(A48,Commande!$A$2:$B$24,2,FALSE))</f>
        <v>0</v>
      </c>
      <c r="F48" s="31">
        <f t="shared" si="1"/>
        <v>0</v>
      </c>
    </row>
    <row r="49" spans="4:6" x14ac:dyDescent="0.4">
      <c r="D49" s="25">
        <f t="shared" si="0"/>
        <v>0</v>
      </c>
      <c r="E49" s="8">
        <f>IF(ISERROR(VLOOKUP(A49,Commande!$A$2:$B$24,2,FALSE)),0,VLOOKUP(A49,Commande!$A$2:$B$24,2,FALSE))</f>
        <v>0</v>
      </c>
      <c r="F49" s="31">
        <f t="shared" si="1"/>
        <v>0</v>
      </c>
    </row>
    <row r="50" spans="4:6" x14ac:dyDescent="0.4">
      <c r="D50" s="25">
        <f t="shared" si="0"/>
        <v>0</v>
      </c>
      <c r="E50" s="8">
        <f>IF(ISERROR(VLOOKUP(A50,Commande!$A$2:$B$24,2,FALSE)),0,VLOOKUP(A50,Commande!$A$2:$B$24,2,FALSE))</f>
        <v>0</v>
      </c>
      <c r="F50" s="31">
        <f t="shared" si="1"/>
        <v>0</v>
      </c>
    </row>
    <row r="51" spans="4:6" x14ac:dyDescent="0.4">
      <c r="D51" s="25">
        <f t="shared" si="0"/>
        <v>0</v>
      </c>
      <c r="E51" s="8">
        <f>IF(ISERROR(VLOOKUP(A51,Commande!$A$2:$B$24,2,FALSE)),0,VLOOKUP(A51,Commande!$A$2:$B$24,2,FALSE))</f>
        <v>0</v>
      </c>
      <c r="F51" s="31">
        <f t="shared" si="1"/>
        <v>0</v>
      </c>
    </row>
    <row r="52" spans="4:6" x14ac:dyDescent="0.4">
      <c r="D52" s="25">
        <f t="shared" si="0"/>
        <v>0</v>
      </c>
      <c r="E52" s="8">
        <f>IF(ISERROR(VLOOKUP(A52,Commande!$A$2:$B$24,2,FALSE)),0,VLOOKUP(A52,Commande!$A$2:$B$24,2,FALSE))</f>
        <v>0</v>
      </c>
      <c r="F52" s="31">
        <f t="shared" si="1"/>
        <v>0</v>
      </c>
    </row>
    <row r="53" spans="4:6" x14ac:dyDescent="0.4">
      <c r="D53" s="25">
        <f t="shared" si="0"/>
        <v>0</v>
      </c>
      <c r="E53" s="8">
        <f>IF(ISERROR(VLOOKUP(A53,Commande!$A$2:$B$24,2,FALSE)),0,VLOOKUP(A53,Commande!$A$2:$B$24,2,FALSE))</f>
        <v>0</v>
      </c>
      <c r="F53" s="31">
        <f t="shared" si="1"/>
        <v>0</v>
      </c>
    </row>
    <row r="54" spans="4:6" x14ac:dyDescent="0.4">
      <c r="D54" s="25">
        <f t="shared" si="0"/>
        <v>0</v>
      </c>
      <c r="E54" s="8">
        <f>IF(ISERROR(VLOOKUP(A54,Commande!$A$2:$B$24,2,FALSE)),0,VLOOKUP(A54,Commande!$A$2:$B$24,2,FALSE))</f>
        <v>0</v>
      </c>
      <c r="F54" s="31">
        <f t="shared" si="1"/>
        <v>0</v>
      </c>
    </row>
    <row r="55" spans="4:6" x14ac:dyDescent="0.4">
      <c r="D55" s="25">
        <f t="shared" si="0"/>
        <v>0</v>
      </c>
      <c r="E55" s="8">
        <f>IF(ISERROR(VLOOKUP(A55,Commande!$A$2:$B$24,2,FALSE)),0,VLOOKUP(A55,Commande!$A$2:$B$24,2,FALSE))</f>
        <v>0</v>
      </c>
      <c r="F55" s="31">
        <f t="shared" si="1"/>
        <v>0</v>
      </c>
    </row>
    <row r="56" spans="4:6" x14ac:dyDescent="0.4">
      <c r="D56" s="25">
        <f t="shared" si="0"/>
        <v>0</v>
      </c>
      <c r="E56" s="8">
        <f>IF(ISERROR(VLOOKUP(A56,Commande!$A$2:$B$24,2,FALSE)),0,VLOOKUP(A56,Commande!$A$2:$B$24,2,FALSE))</f>
        <v>0</v>
      </c>
      <c r="F56" s="31">
        <f t="shared" si="1"/>
        <v>0</v>
      </c>
    </row>
    <row r="57" spans="4:6" x14ac:dyDescent="0.4">
      <c r="D57" s="25">
        <f t="shared" si="0"/>
        <v>0</v>
      </c>
      <c r="E57" s="8">
        <f>IF(ISERROR(VLOOKUP(A57,Commande!$A$2:$B$24,2,FALSE)),0,VLOOKUP(A57,Commande!$A$2:$B$24,2,FALSE))</f>
        <v>0</v>
      </c>
      <c r="F57" s="31">
        <f t="shared" si="1"/>
        <v>0</v>
      </c>
    </row>
    <row r="58" spans="4:6" x14ac:dyDescent="0.4">
      <c r="D58" s="25">
        <f t="shared" si="0"/>
        <v>0</v>
      </c>
      <c r="E58" s="8">
        <f>IF(ISERROR(VLOOKUP(A58,Commande!$A$2:$B$24,2,FALSE)),0,VLOOKUP(A58,Commande!$A$2:$B$24,2,FALSE))</f>
        <v>0</v>
      </c>
      <c r="F58" s="31">
        <f t="shared" si="1"/>
        <v>0</v>
      </c>
    </row>
    <row r="59" spans="4:6" x14ac:dyDescent="0.4">
      <c r="D59" s="25">
        <f t="shared" si="0"/>
        <v>0</v>
      </c>
      <c r="E59" s="8">
        <f>IF(ISERROR(VLOOKUP(A59,Commande!$A$2:$B$24,2,FALSE)),0,VLOOKUP(A59,Commande!$A$2:$B$24,2,FALSE))</f>
        <v>0</v>
      </c>
      <c r="F59" s="31">
        <f t="shared" si="1"/>
        <v>0</v>
      </c>
    </row>
    <row r="60" spans="4:6" x14ac:dyDescent="0.4">
      <c r="D60" s="25">
        <f t="shared" ref="D60:D99" si="2">C60</f>
        <v>0</v>
      </c>
      <c r="E60" s="8">
        <f>IF(ISERROR(VLOOKUP(A60,Commande!$A$2:$B$24,2,FALSE)),0,VLOOKUP(A60,Commande!$A$2:$B$24,2,FALSE))</f>
        <v>0</v>
      </c>
      <c r="F60" s="31">
        <f t="shared" si="1"/>
        <v>0</v>
      </c>
    </row>
    <row r="61" spans="4:6" x14ac:dyDescent="0.4">
      <c r="D61" s="25">
        <f t="shared" si="2"/>
        <v>0</v>
      </c>
      <c r="E61" s="8">
        <f>IF(ISERROR(VLOOKUP(A61,Commande!$A$2:$B$24,2,FALSE)),0,VLOOKUP(A61,Commande!$A$2:$B$24,2,FALSE))</f>
        <v>0</v>
      </c>
      <c r="F61" s="31">
        <f t="shared" si="1"/>
        <v>0</v>
      </c>
    </row>
    <row r="62" spans="4:6" x14ac:dyDescent="0.4">
      <c r="D62" s="25">
        <f t="shared" si="2"/>
        <v>0</v>
      </c>
      <c r="E62" s="8">
        <f>IF(ISERROR(VLOOKUP(A62,Commande!$A$2:$B$24,2,FALSE)),0,VLOOKUP(A62,Commande!$A$2:$B$24,2,FALSE))</f>
        <v>0</v>
      </c>
      <c r="F62" s="31">
        <f t="shared" si="1"/>
        <v>0</v>
      </c>
    </row>
    <row r="63" spans="4:6" x14ac:dyDescent="0.4">
      <c r="D63" s="25">
        <f t="shared" si="2"/>
        <v>0</v>
      </c>
      <c r="E63" s="8">
        <f>IF(ISERROR(VLOOKUP(A63,Commande!$A$2:$B$24,2,FALSE)),0,VLOOKUP(A63,Commande!$A$2:$B$24,2,FALSE))</f>
        <v>0</v>
      </c>
      <c r="F63" s="31">
        <f t="shared" si="1"/>
        <v>0</v>
      </c>
    </row>
    <row r="64" spans="4:6" x14ac:dyDescent="0.4">
      <c r="D64" s="25">
        <f t="shared" si="2"/>
        <v>0</v>
      </c>
      <c r="E64" s="8">
        <f>IF(ISERROR(VLOOKUP(A64,Commande!$A$2:$B$24,2,FALSE)),0,VLOOKUP(A64,Commande!$A$2:$B$24,2,FALSE))</f>
        <v>0</v>
      </c>
      <c r="F64" s="31">
        <f t="shared" si="1"/>
        <v>0</v>
      </c>
    </row>
    <row r="65" spans="4:6" x14ac:dyDescent="0.4">
      <c r="D65" s="25">
        <f t="shared" si="2"/>
        <v>0</v>
      </c>
      <c r="E65" s="8">
        <f>IF(ISERROR(VLOOKUP(A65,Commande!$A$2:$B$24,2,FALSE)),0,VLOOKUP(A65,Commande!$A$2:$B$24,2,FALSE))</f>
        <v>0</v>
      </c>
      <c r="F65" s="31">
        <f t="shared" si="1"/>
        <v>0</v>
      </c>
    </row>
    <row r="66" spans="4:6" x14ac:dyDescent="0.4">
      <c r="D66" s="25">
        <f t="shared" si="2"/>
        <v>0</v>
      </c>
      <c r="E66" s="8">
        <f>IF(ISERROR(VLOOKUP(A66,Commande!$A$2:$B$24,2,FALSE)),0,VLOOKUP(A66,Commande!$A$2:$B$24,2,FALSE))</f>
        <v>0</v>
      </c>
      <c r="F66" s="31">
        <f t="shared" si="1"/>
        <v>0</v>
      </c>
    </row>
    <row r="67" spans="4:6" x14ac:dyDescent="0.4">
      <c r="D67" s="25">
        <f t="shared" si="2"/>
        <v>0</v>
      </c>
      <c r="E67" s="8">
        <f>IF(ISERROR(VLOOKUP(A67,Commande!$A$2:$B$24,2,FALSE)),0,VLOOKUP(A67,Commande!$A$2:$B$24,2,FALSE))</f>
        <v>0</v>
      </c>
      <c r="F67" s="31">
        <f t="shared" si="1"/>
        <v>0</v>
      </c>
    </row>
    <row r="68" spans="4:6" x14ac:dyDescent="0.4">
      <c r="D68" s="25">
        <f t="shared" si="2"/>
        <v>0</v>
      </c>
      <c r="E68" s="8">
        <f>IF(ISERROR(VLOOKUP(A68,Commande!$A$2:$B$24,2,FALSE)),0,VLOOKUP(A68,Commande!$A$2:$B$24,2,FALSE))</f>
        <v>0</v>
      </c>
      <c r="F68" s="31">
        <f t="shared" si="1"/>
        <v>0</v>
      </c>
    </row>
    <row r="69" spans="4:6" x14ac:dyDescent="0.4">
      <c r="D69" s="25">
        <f t="shared" si="2"/>
        <v>0</v>
      </c>
      <c r="E69" s="8">
        <f>IF(ISERROR(VLOOKUP(A69,Commande!$A$2:$B$24,2,FALSE)),0,VLOOKUP(A69,Commande!$A$2:$B$24,2,FALSE))</f>
        <v>0</v>
      </c>
      <c r="F69" s="31">
        <f t="shared" si="1"/>
        <v>0</v>
      </c>
    </row>
    <row r="70" spans="4:6" x14ac:dyDescent="0.4">
      <c r="D70" s="25">
        <f t="shared" si="2"/>
        <v>0</v>
      </c>
      <c r="E70" s="8">
        <f>IF(ISERROR(VLOOKUP(A70,Commande!$A$2:$B$24,2,FALSE)),0,VLOOKUP(A70,Commande!$A$2:$B$24,2,FALSE))</f>
        <v>0</v>
      </c>
      <c r="F70" s="31">
        <f t="shared" si="1"/>
        <v>0</v>
      </c>
    </row>
    <row r="71" spans="4:6" x14ac:dyDescent="0.4">
      <c r="D71" s="25">
        <f t="shared" si="2"/>
        <v>0</v>
      </c>
      <c r="E71" s="8">
        <f>IF(ISERROR(VLOOKUP(A71,Commande!$A$2:$B$24,2,FALSE)),0,VLOOKUP(A71,Commande!$A$2:$B$24,2,FALSE))</f>
        <v>0</v>
      </c>
      <c r="F71" s="31">
        <f t="shared" si="1"/>
        <v>0</v>
      </c>
    </row>
    <row r="72" spans="4:6" x14ac:dyDescent="0.4">
      <c r="D72" s="25">
        <f t="shared" si="2"/>
        <v>0</v>
      </c>
      <c r="E72" s="8">
        <f>IF(ISERROR(VLOOKUP(A72,Commande!$A$2:$B$24,2,FALSE)),0,VLOOKUP(A72,Commande!$A$2:$B$24,2,FALSE))</f>
        <v>0</v>
      </c>
      <c r="F72" s="31">
        <f t="shared" si="1"/>
        <v>0</v>
      </c>
    </row>
    <row r="73" spans="4:6" x14ac:dyDescent="0.4">
      <c r="D73" s="25">
        <f t="shared" si="2"/>
        <v>0</v>
      </c>
      <c r="E73" s="8">
        <f>IF(ISERROR(VLOOKUP(A73,Commande!$A$2:$B$24,2,FALSE)),0,VLOOKUP(A73,Commande!$A$2:$B$24,2,FALSE))</f>
        <v>0</v>
      </c>
      <c r="F73" s="31">
        <f t="shared" si="1"/>
        <v>0</v>
      </c>
    </row>
    <row r="74" spans="4:6" x14ac:dyDescent="0.4">
      <c r="D74" s="25">
        <f t="shared" si="2"/>
        <v>0</v>
      </c>
      <c r="E74" s="8">
        <f>IF(ISERROR(VLOOKUP(A74,Commande!$A$2:$B$24,2,FALSE)),0,VLOOKUP(A74,Commande!$A$2:$B$24,2,FALSE))</f>
        <v>0</v>
      </c>
      <c r="F74" s="31">
        <f t="shared" si="1"/>
        <v>0</v>
      </c>
    </row>
    <row r="75" spans="4:6" x14ac:dyDescent="0.4">
      <c r="D75" s="25">
        <f t="shared" si="2"/>
        <v>0</v>
      </c>
      <c r="E75" s="8">
        <f>IF(ISERROR(VLOOKUP(A75,Commande!$A$2:$B$24,2,FALSE)),0,VLOOKUP(A75,Commande!$A$2:$B$24,2,FALSE))</f>
        <v>0</v>
      </c>
      <c r="F75" s="31">
        <f t="shared" si="1"/>
        <v>0</v>
      </c>
    </row>
    <row r="76" spans="4:6" x14ac:dyDescent="0.4">
      <c r="D76" s="25">
        <f t="shared" si="2"/>
        <v>0</v>
      </c>
      <c r="E76" s="8">
        <f>IF(ISERROR(VLOOKUP(A76,Commande!$A$2:$B$24,2,FALSE)),0,VLOOKUP(A76,Commande!$A$2:$B$24,2,FALSE))</f>
        <v>0</v>
      </c>
      <c r="F76" s="31">
        <f t="shared" si="1"/>
        <v>0</v>
      </c>
    </row>
    <row r="77" spans="4:6" x14ac:dyDescent="0.4">
      <c r="D77" s="25">
        <f t="shared" si="2"/>
        <v>0</v>
      </c>
      <c r="E77" s="8">
        <f>IF(ISERROR(VLOOKUP(A77,Commande!$A$2:$B$24,2,FALSE)),0,VLOOKUP(A77,Commande!$A$2:$B$24,2,FALSE))</f>
        <v>0</v>
      </c>
      <c r="F77" s="31">
        <f t="shared" si="1"/>
        <v>0</v>
      </c>
    </row>
    <row r="78" spans="4:6" x14ac:dyDescent="0.4">
      <c r="D78" s="25">
        <f t="shared" si="2"/>
        <v>0</v>
      </c>
      <c r="E78" s="8">
        <f>IF(ISERROR(VLOOKUP(A78,Commande!$A$2:$B$24,2,FALSE)),0,VLOOKUP(A78,Commande!$A$2:$B$24,2,FALSE))</f>
        <v>0</v>
      </c>
      <c r="F78" s="31">
        <f t="shared" si="1"/>
        <v>0</v>
      </c>
    </row>
    <row r="79" spans="4:6" x14ac:dyDescent="0.4">
      <c r="D79" s="25">
        <f t="shared" si="2"/>
        <v>0</v>
      </c>
      <c r="E79" s="8">
        <f>IF(ISERROR(VLOOKUP(A79,Commande!$A$2:$B$24,2,FALSE)),0,VLOOKUP(A79,Commande!$A$2:$B$24,2,FALSE))</f>
        <v>0</v>
      </c>
      <c r="F79" s="31">
        <f t="shared" si="1"/>
        <v>0</v>
      </c>
    </row>
    <row r="80" spans="4:6" x14ac:dyDescent="0.4">
      <c r="D80" s="25">
        <f t="shared" si="2"/>
        <v>0</v>
      </c>
      <c r="E80" s="8">
        <f>IF(ISERROR(VLOOKUP(A80,Commande!$A$2:$B$24,2,FALSE)),0,VLOOKUP(A80,Commande!$A$2:$B$24,2,FALSE))</f>
        <v>0</v>
      </c>
      <c r="F80" s="31">
        <f t="shared" si="1"/>
        <v>0</v>
      </c>
    </row>
    <row r="81" spans="4:6" x14ac:dyDescent="0.4">
      <c r="D81" s="25">
        <f t="shared" si="2"/>
        <v>0</v>
      </c>
      <c r="E81" s="8">
        <f>IF(ISERROR(VLOOKUP(A81,Commande!$A$2:$B$24,2,FALSE)),0,VLOOKUP(A81,Commande!$A$2:$B$24,2,FALSE))</f>
        <v>0</v>
      </c>
      <c r="F81" s="31">
        <f t="shared" si="1"/>
        <v>0</v>
      </c>
    </row>
    <row r="82" spans="4:6" x14ac:dyDescent="0.4">
      <c r="D82" s="25">
        <f t="shared" si="2"/>
        <v>0</v>
      </c>
      <c r="E82" s="8">
        <f>IF(ISERROR(VLOOKUP(A82,Commande!$A$2:$B$24,2,FALSE)),0,VLOOKUP(A82,Commande!$A$2:$B$24,2,FALSE))</f>
        <v>0</v>
      </c>
      <c r="F82" s="31">
        <f t="shared" si="1"/>
        <v>0</v>
      </c>
    </row>
    <row r="83" spans="4:6" x14ac:dyDescent="0.4">
      <c r="D83" s="25">
        <f t="shared" si="2"/>
        <v>0</v>
      </c>
      <c r="E83" s="8">
        <f>IF(ISERROR(VLOOKUP(A83,Commande!$A$2:$B$24,2,FALSE)),0,VLOOKUP(A83,Commande!$A$2:$B$24,2,FALSE))</f>
        <v>0</v>
      </c>
      <c r="F83" s="31">
        <f t="shared" si="1"/>
        <v>0</v>
      </c>
    </row>
    <row r="84" spans="4:6" x14ac:dyDescent="0.4">
      <c r="D84" s="25">
        <f t="shared" si="2"/>
        <v>0</v>
      </c>
      <c r="E84" s="8">
        <f>IF(ISERROR(VLOOKUP(A84,Commande!$A$2:$B$24,2,FALSE)),0,VLOOKUP(A84,Commande!$A$2:$B$24,2,FALSE))</f>
        <v>0</v>
      </c>
      <c r="F84" s="31">
        <f t="shared" si="1"/>
        <v>0</v>
      </c>
    </row>
    <row r="85" spans="4:6" x14ac:dyDescent="0.4">
      <c r="D85" s="25">
        <f t="shared" si="2"/>
        <v>0</v>
      </c>
      <c r="E85" s="8">
        <f>IF(ISERROR(VLOOKUP(A85,Commande!$A$2:$B$24,2,FALSE)),0,VLOOKUP(A85,Commande!$A$2:$B$24,2,FALSE))</f>
        <v>0</v>
      </c>
      <c r="F85" s="31">
        <f t="shared" si="1"/>
        <v>0</v>
      </c>
    </row>
    <row r="86" spans="4:6" x14ac:dyDescent="0.4">
      <c r="D86" s="25">
        <f t="shared" si="2"/>
        <v>0</v>
      </c>
      <c r="E86" s="8">
        <f>IF(ISERROR(VLOOKUP(A86,Commande!$A$2:$B$24,2,FALSE)),0,VLOOKUP(A86,Commande!$A$2:$B$24,2,FALSE))</f>
        <v>0</v>
      </c>
      <c r="F86" s="31">
        <f t="shared" si="1"/>
        <v>0</v>
      </c>
    </row>
    <row r="87" spans="4:6" x14ac:dyDescent="0.4">
      <c r="D87" s="25">
        <f t="shared" si="2"/>
        <v>0</v>
      </c>
      <c r="E87" s="8">
        <f>IF(ISERROR(VLOOKUP(A87,Commande!$A$2:$B$24,2,FALSE)),0,VLOOKUP(A87,Commande!$A$2:$B$24,2,FALSE))</f>
        <v>0</v>
      </c>
      <c r="F87" s="31">
        <f t="shared" si="1"/>
        <v>0</v>
      </c>
    </row>
    <row r="88" spans="4:6" x14ac:dyDescent="0.4">
      <c r="D88" s="25">
        <f t="shared" si="2"/>
        <v>0</v>
      </c>
      <c r="E88" s="8">
        <f>IF(ISERROR(VLOOKUP(A88,Commande!$A$2:$B$24,2,FALSE)),0,VLOOKUP(A88,Commande!$A$2:$B$24,2,FALSE))</f>
        <v>0</v>
      </c>
      <c r="F88" s="31">
        <f t="shared" si="1"/>
        <v>0</v>
      </c>
    </row>
    <row r="89" spans="4:6" x14ac:dyDescent="0.4">
      <c r="D89" s="25">
        <f t="shared" si="2"/>
        <v>0</v>
      </c>
      <c r="E89" s="8">
        <f>IF(ISERROR(VLOOKUP(A89,Commande!$A$2:$B$24,2,FALSE)),0,VLOOKUP(A89,Commande!$A$2:$B$24,2,FALSE))</f>
        <v>0</v>
      </c>
      <c r="F89" s="31">
        <f t="shared" si="1"/>
        <v>0</v>
      </c>
    </row>
    <row r="90" spans="4:6" x14ac:dyDescent="0.4">
      <c r="D90" s="25">
        <f t="shared" si="2"/>
        <v>0</v>
      </c>
      <c r="E90" s="8">
        <f>IF(ISERROR(VLOOKUP(A90,Commande!$A$2:$B$24,2,FALSE)),0,VLOOKUP(A90,Commande!$A$2:$B$24,2,FALSE))</f>
        <v>0</v>
      </c>
      <c r="F90" s="31">
        <f t="shared" si="1"/>
        <v>0</v>
      </c>
    </row>
    <row r="91" spans="4:6" x14ac:dyDescent="0.4">
      <c r="D91" s="25">
        <f t="shared" si="2"/>
        <v>0</v>
      </c>
      <c r="E91" s="8">
        <f>IF(ISERROR(VLOOKUP(A91,Commande!$A$2:$B$24,2,FALSE)),0,VLOOKUP(A91,Commande!$A$2:$B$24,2,FALSE))</f>
        <v>0</v>
      </c>
      <c r="F91" s="31">
        <f t="shared" si="1"/>
        <v>0</v>
      </c>
    </row>
    <row r="92" spans="4:6" x14ac:dyDescent="0.4">
      <c r="D92" s="25">
        <f t="shared" si="2"/>
        <v>0</v>
      </c>
      <c r="E92" s="8">
        <f>IF(ISERROR(VLOOKUP(A92,Commande!$A$2:$B$24,2,FALSE)),0,VLOOKUP(A92,Commande!$A$2:$B$24,2,FALSE))</f>
        <v>0</v>
      </c>
      <c r="F92" s="31">
        <f t="shared" si="1"/>
        <v>0</v>
      </c>
    </row>
    <row r="93" spans="4:6" x14ac:dyDescent="0.4">
      <c r="D93" s="25">
        <f t="shared" si="2"/>
        <v>0</v>
      </c>
      <c r="E93" s="8">
        <f>IF(ISERROR(VLOOKUP(A93,Commande!$A$2:$B$24,2,FALSE)),0,VLOOKUP(A93,Commande!$A$2:$B$24,2,FALSE))</f>
        <v>0</v>
      </c>
      <c r="F93" s="31">
        <f t="shared" si="1"/>
        <v>0</v>
      </c>
    </row>
    <row r="94" spans="4:6" x14ac:dyDescent="0.4">
      <c r="D94" s="25">
        <f t="shared" si="2"/>
        <v>0</v>
      </c>
      <c r="E94" s="8">
        <f>IF(ISERROR(VLOOKUP(A94,Commande!$A$2:$B$24,2,FALSE)),0,VLOOKUP(A94,Commande!$A$2:$B$24,2,FALSE))</f>
        <v>0</v>
      </c>
      <c r="F94" s="31">
        <f t="shared" si="1"/>
        <v>0</v>
      </c>
    </row>
    <row r="95" spans="4:6" x14ac:dyDescent="0.4">
      <c r="D95" s="25">
        <f t="shared" si="2"/>
        <v>0</v>
      </c>
      <c r="E95" s="8">
        <f>IF(ISERROR(VLOOKUP(A95,Commande!$A$2:$B$24,2,FALSE)),0,VLOOKUP(A95,Commande!$A$2:$B$24,2,FALSE))</f>
        <v>0</v>
      </c>
      <c r="F95" s="31">
        <f t="shared" si="1"/>
        <v>0</v>
      </c>
    </row>
    <row r="96" spans="4:6" x14ac:dyDescent="0.4">
      <c r="D96" s="25">
        <f t="shared" si="2"/>
        <v>0</v>
      </c>
      <c r="E96" s="8">
        <f>IF(ISERROR(VLOOKUP(A96,Commande!$A$2:$B$24,2,FALSE)),0,VLOOKUP(A96,Commande!$A$2:$B$24,2,FALSE))</f>
        <v>0</v>
      </c>
      <c r="F96" s="31">
        <f t="shared" si="1"/>
        <v>0</v>
      </c>
    </row>
    <row r="97" spans="4:6" x14ac:dyDescent="0.4">
      <c r="D97" s="25">
        <f t="shared" si="2"/>
        <v>0</v>
      </c>
      <c r="E97" s="8">
        <f>IF(ISERROR(VLOOKUP(A97,Commande!$A$2:$B$24,2,FALSE)),0,VLOOKUP(A97,Commande!$A$2:$B$24,2,FALSE))</f>
        <v>0</v>
      </c>
      <c r="F97" s="31">
        <f t="shared" si="1"/>
        <v>0</v>
      </c>
    </row>
    <row r="98" spans="4:6" x14ac:dyDescent="0.4">
      <c r="D98" s="25">
        <f t="shared" si="2"/>
        <v>0</v>
      </c>
      <c r="E98" s="8">
        <f>IF(ISERROR(VLOOKUP(A98,Commande!$A$2:$B$24,2,FALSE)),0,VLOOKUP(A98,Commande!$A$2:$B$24,2,FALSE))</f>
        <v>0</v>
      </c>
      <c r="F98" s="31">
        <f t="shared" ref="F98:F99" si="3">D98-E98</f>
        <v>0</v>
      </c>
    </row>
    <row r="99" spans="4:6" x14ac:dyDescent="0.4">
      <c r="D99" s="25">
        <f t="shared" si="2"/>
        <v>0</v>
      </c>
      <c r="E99" s="8">
        <f>IF(ISERROR(VLOOKUP(A99,Commande!$A$2:$B$24,2,FALSE)),0,VLOOKUP(A99,Commande!$A$2:$B$24,2,FALSE))</f>
        <v>0</v>
      </c>
      <c r="F99" s="31">
        <f t="shared" si="3"/>
        <v>0</v>
      </c>
    </row>
  </sheetData>
  <sortState ref="A2:F38">
    <sortCondition ref="A2"/>
  </sortState>
  <phoneticPr fontId="17" type="noConversion"/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V31"/>
  <sheetViews>
    <sheetView workbookViewId="0">
      <pane ySplit="5" topLeftCell="A6" activePane="bottomLeft" state="frozen"/>
      <selection pane="bottomLeft" activeCell="A11" sqref="A11"/>
    </sheetView>
  </sheetViews>
  <sheetFormatPr baseColWidth="10" defaultRowHeight="15" x14ac:dyDescent="0.25"/>
  <cols>
    <col min="1" max="1" width="8.140625" customWidth="1"/>
    <col min="3" max="3" width="11.42578125" style="16"/>
    <col min="4" max="5" width="11.42578125" style="17"/>
    <col min="6" max="6" width="16.5703125" customWidth="1"/>
    <col min="7" max="7" width="11.42578125" style="40"/>
    <col min="8" max="8" width="11.42578125" style="22"/>
    <col min="9" max="9" width="11.42578125" style="38"/>
    <col min="10" max="10" width="11.42578125" style="37"/>
    <col min="11" max="11" width="13.28515625" style="48" customWidth="1"/>
    <col min="12" max="12" width="14.140625" style="17" customWidth="1"/>
    <col min="13" max="13" width="16.140625" customWidth="1"/>
    <col min="14" max="14" width="14.5703125" customWidth="1"/>
  </cols>
  <sheetData>
    <row r="1" spans="1:22" ht="15" customHeight="1" x14ac:dyDescent="0.25">
      <c r="A1" t="s">
        <v>40</v>
      </c>
      <c r="B1" t="s">
        <v>38</v>
      </c>
      <c r="C1" s="16" t="s">
        <v>39</v>
      </c>
      <c r="D1" s="17" t="s">
        <v>45</v>
      </c>
      <c r="E1" s="17" t="s">
        <v>53</v>
      </c>
      <c r="G1" s="39" t="s">
        <v>56</v>
      </c>
      <c r="H1" s="22" t="s">
        <v>54</v>
      </c>
      <c r="I1" s="38" t="s">
        <v>55</v>
      </c>
      <c r="J1" s="37" t="s">
        <v>52</v>
      </c>
      <c r="K1" s="49" t="s">
        <v>78</v>
      </c>
      <c r="L1" s="22" t="s">
        <v>43</v>
      </c>
      <c r="M1" s="43">
        <v>1017.2</v>
      </c>
      <c r="V1" s="15">
        <f ca="1">TODAY()</f>
        <v>42495</v>
      </c>
    </row>
    <row r="2" spans="1:22" ht="2.1" customHeight="1" thickBot="1" x14ac:dyDescent="0.3">
      <c r="A2">
        <f>COUNT(A1,A65000)</f>
        <v>0</v>
      </c>
      <c r="F2" t="s">
        <v>42</v>
      </c>
    </row>
    <row r="3" spans="1:22" ht="15.75" thickTop="1" x14ac:dyDescent="0.25">
      <c r="A3">
        <v>1</v>
      </c>
      <c r="B3" s="15">
        <v>41475</v>
      </c>
      <c r="C3" s="16">
        <v>41475.730891203704</v>
      </c>
      <c r="D3" s="17">
        <v>60</v>
      </c>
      <c r="E3" s="17" t="s">
        <v>51</v>
      </c>
      <c r="L3" s="107" t="s">
        <v>44</v>
      </c>
      <c r="M3" s="108">
        <f>SUMIF($E$3:$E$65000,Commande!$N$2,$D$3:$D$65000)+$M$1-SUM($K$3:$K$65000)</f>
        <v>1013.8000001430512</v>
      </c>
    </row>
    <row r="4" spans="1:22" x14ac:dyDescent="0.25">
      <c r="A4">
        <v>2</v>
      </c>
      <c r="B4" s="15">
        <v>41475</v>
      </c>
      <c r="C4" s="16">
        <v>41475.731400462966</v>
      </c>
      <c r="D4" s="17">
        <v>37</v>
      </c>
      <c r="E4" s="17" t="s">
        <v>50</v>
      </c>
      <c r="L4" s="107"/>
      <c r="M4" s="109"/>
    </row>
    <row r="5" spans="1:22" ht="15.75" thickBot="1" x14ac:dyDescent="0.3">
      <c r="A5">
        <v>3</v>
      </c>
      <c r="B5" s="15">
        <v>41475</v>
      </c>
      <c r="C5" s="16">
        <v>41475.732442129629</v>
      </c>
      <c r="D5" s="17">
        <v>12</v>
      </c>
      <c r="E5" s="17" t="s">
        <v>50</v>
      </c>
      <c r="L5" s="107"/>
      <c r="M5" s="110"/>
    </row>
    <row r="6" spans="1:22" ht="15.75" thickTop="1" x14ac:dyDescent="0.25">
      <c r="A6">
        <v>4</v>
      </c>
      <c r="B6" s="15">
        <v>41475</v>
      </c>
      <c r="C6" s="16">
        <v>41475.733113425929</v>
      </c>
      <c r="D6" s="17">
        <v>13.399999618530273</v>
      </c>
      <c r="E6" s="17" t="s">
        <v>52</v>
      </c>
      <c r="K6" s="48">
        <v>60</v>
      </c>
    </row>
    <row r="7" spans="1:22" x14ac:dyDescent="0.25">
      <c r="A7">
        <v>5</v>
      </c>
      <c r="B7" s="15">
        <v>41475</v>
      </c>
      <c r="C7" s="16">
        <v>41475.734027777777</v>
      </c>
      <c r="D7" s="17">
        <v>6.4000000953674316</v>
      </c>
      <c r="E7" s="17" t="s">
        <v>50</v>
      </c>
      <c r="F7" t="s">
        <v>42</v>
      </c>
      <c r="G7" s="40">
        <f>SUMPRODUCT(($B$3:$B$65000=B7)*$D$3:$D$65000)</f>
        <v>128.79999971389771</v>
      </c>
      <c r="H7" s="22">
        <f>SUMPRODUCT(($B$3:$B$65000=B7)*($E$3:$E$65000=Commande!$N$2)*$D$3:$D$65000)</f>
        <v>55.400000095367432</v>
      </c>
      <c r="I7" s="38">
        <f>SUMPRODUCT(($B$3:$B$65000=B7)*($E$3:$E$65000=Commande!$N$3)*$D$3:$D$65000)</f>
        <v>60</v>
      </c>
      <c r="J7" s="37">
        <f>SUMPRODUCT(($B$3:$B$65000=B7)*($E$3:$E$65000=Commande!$N$4)*$D$3:$D$65000)</f>
        <v>13.399999618530273</v>
      </c>
    </row>
    <row r="8" spans="1:22" x14ac:dyDescent="0.25">
      <c r="A8">
        <v>6</v>
      </c>
      <c r="B8" s="15">
        <v>42489</v>
      </c>
      <c r="C8" s="16">
        <v>42489.16679398148</v>
      </c>
      <c r="D8" s="17">
        <v>1.2000000476837158</v>
      </c>
      <c r="E8" s="17" t="s">
        <v>50</v>
      </c>
      <c r="F8" t="s">
        <v>42</v>
      </c>
      <c r="G8" s="40">
        <f>SUMPRODUCT(($B$3:$B$65000=B8)*$D$3:$D$65000)</f>
        <v>1.2000000476837158</v>
      </c>
      <c r="H8" s="22">
        <f>SUMPRODUCT(($B$3:$B$65000=B8)*($E$3:$E$65000=Commande!$N$2)*$D$3:$D$65000)</f>
        <v>1.2000000476837158</v>
      </c>
      <c r="I8" s="38">
        <f>SUMPRODUCT(($B$3:$B$65000=B8)*($E$3:$E$65000=Commande!$N$3)*$D$3:$D$65000)</f>
        <v>0</v>
      </c>
      <c r="J8" s="37">
        <f>SUMPRODUCT(($B$3:$B$65000=B8)*($E$3:$E$65000=Commande!$N$4)*$D$3:$D$65000)</f>
        <v>0</v>
      </c>
    </row>
    <row r="9" spans="1:22" x14ac:dyDescent="0.25">
      <c r="A9">
        <v>7</v>
      </c>
      <c r="B9" s="15" t="s">
        <v>1</v>
      </c>
      <c r="C9" s="16">
        <v>0</v>
      </c>
    </row>
    <row r="10" spans="1:22" x14ac:dyDescent="0.25">
      <c r="A10">
        <v>8</v>
      </c>
      <c r="B10" s="15" t="s">
        <v>1</v>
      </c>
      <c r="C10" s="16">
        <v>0</v>
      </c>
    </row>
    <row r="11" spans="1:22" x14ac:dyDescent="0.25">
      <c r="A11">
        <v>9</v>
      </c>
      <c r="B11" s="15" t="s">
        <v>1</v>
      </c>
      <c r="C11" s="16">
        <v>0</v>
      </c>
      <c r="O11" s="17"/>
    </row>
    <row r="12" spans="1:22" x14ac:dyDescent="0.25">
      <c r="B12" s="15"/>
    </row>
    <row r="13" spans="1:22" x14ac:dyDescent="0.25">
      <c r="B13" s="15"/>
    </row>
    <row r="14" spans="1:22" x14ac:dyDescent="0.25">
      <c r="B14" s="15"/>
    </row>
    <row r="15" spans="1:22" x14ac:dyDescent="0.25">
      <c r="B15" s="15"/>
    </row>
    <row r="16" spans="1:22" x14ac:dyDescent="0.25">
      <c r="B16" s="15"/>
    </row>
    <row r="17" spans="2:6" x14ac:dyDescent="0.25">
      <c r="B17" s="15"/>
    </row>
    <row r="18" spans="2:6" x14ac:dyDescent="0.25">
      <c r="B18" s="15"/>
    </row>
    <row r="19" spans="2:6" x14ac:dyDescent="0.25">
      <c r="B19" s="15"/>
    </row>
    <row r="20" spans="2:6" x14ac:dyDescent="0.25">
      <c r="B20" s="15"/>
      <c r="F20" s="24"/>
    </row>
    <row r="21" spans="2:6" x14ac:dyDescent="0.25">
      <c r="B21" s="15"/>
    </row>
    <row r="22" spans="2:6" x14ac:dyDescent="0.25">
      <c r="B22" s="15"/>
    </row>
    <row r="23" spans="2:6" x14ac:dyDescent="0.25">
      <c r="B23" s="15"/>
    </row>
    <row r="24" spans="2:6" x14ac:dyDescent="0.25">
      <c r="B24" s="15"/>
    </row>
    <row r="25" spans="2:6" x14ac:dyDescent="0.25">
      <c r="B25" s="15"/>
    </row>
    <row r="26" spans="2:6" x14ac:dyDescent="0.25">
      <c r="B26" s="15"/>
    </row>
    <row r="27" spans="2:6" x14ac:dyDescent="0.25">
      <c r="B27" s="15"/>
    </row>
    <row r="28" spans="2:6" x14ac:dyDescent="0.25">
      <c r="B28" s="15"/>
    </row>
    <row r="29" spans="2:6" x14ac:dyDescent="0.25">
      <c r="B29" s="15"/>
      <c r="F29" s="17"/>
    </row>
    <row r="30" spans="2:6" x14ac:dyDescent="0.25">
      <c r="B30" s="15"/>
    </row>
    <row r="31" spans="2:6" x14ac:dyDescent="0.25">
      <c r="B31" s="15"/>
    </row>
  </sheetData>
  <mergeCells count="2">
    <mergeCell ref="L3:L5"/>
    <mergeCell ref="M3:M5"/>
  </mergeCells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V31"/>
  <sheetViews>
    <sheetView workbookViewId="0">
      <pane ySplit="5" topLeftCell="A6" activePane="bottomLeft" state="frozen"/>
      <selection pane="bottomLeft" activeCell="M25" sqref="M25:M26"/>
    </sheetView>
  </sheetViews>
  <sheetFormatPr baseColWidth="10" defaultRowHeight="15" x14ac:dyDescent="0.25"/>
  <cols>
    <col min="1" max="1" width="8.140625" customWidth="1"/>
    <col min="3" max="3" width="11.42578125" style="16"/>
    <col min="4" max="5" width="11.42578125" style="17"/>
    <col min="6" max="6" width="16.5703125" customWidth="1"/>
    <col min="7" max="7" width="11.42578125" style="40"/>
    <col min="8" max="8" width="11.42578125" style="22"/>
    <col min="9" max="9" width="11.42578125" style="38"/>
    <col min="10" max="10" width="11.42578125" style="37"/>
    <col min="11" max="11" width="14" style="48" customWidth="1"/>
    <col min="12" max="12" width="14.140625" style="17" customWidth="1"/>
    <col min="13" max="13" width="16.140625" customWidth="1"/>
    <col min="14" max="14" width="14.5703125" customWidth="1"/>
  </cols>
  <sheetData>
    <row r="1" spans="1:22" ht="15" customHeight="1" x14ac:dyDescent="0.25">
      <c r="A1" t="s">
        <v>40</v>
      </c>
      <c r="B1" t="s">
        <v>38</v>
      </c>
      <c r="C1" s="16" t="s">
        <v>39</v>
      </c>
      <c r="D1" s="17" t="s">
        <v>45</v>
      </c>
      <c r="E1" s="17" t="s">
        <v>53</v>
      </c>
      <c r="G1" s="39" t="s">
        <v>56</v>
      </c>
      <c r="H1" s="22" t="s">
        <v>54</v>
      </c>
      <c r="I1" s="38" t="s">
        <v>55</v>
      </c>
      <c r="J1" s="37" t="s">
        <v>52</v>
      </c>
      <c r="K1" s="49" t="s">
        <v>78</v>
      </c>
      <c r="L1" s="22" t="s">
        <v>43</v>
      </c>
      <c r="M1" s="43">
        <v>1014.9</v>
      </c>
      <c r="V1" s="15">
        <f ca="1">TODAY()</f>
        <v>42495</v>
      </c>
    </row>
    <row r="2" spans="1:22" ht="2.1" customHeight="1" thickBot="1" x14ac:dyDescent="0.3">
      <c r="A2">
        <f>COUNT(A1,A65000)</f>
        <v>0</v>
      </c>
      <c r="F2" t="s">
        <v>42</v>
      </c>
    </row>
    <row r="3" spans="1:22" ht="15.75" thickTop="1" x14ac:dyDescent="0.25">
      <c r="A3">
        <v>1</v>
      </c>
      <c r="B3" s="15">
        <v>41427</v>
      </c>
      <c r="C3" s="16">
        <v>41427.514131944445</v>
      </c>
      <c r="D3" s="17">
        <v>12.5</v>
      </c>
      <c r="E3" s="17" t="s">
        <v>52</v>
      </c>
      <c r="L3" s="107" t="s">
        <v>44</v>
      </c>
      <c r="M3" s="108">
        <f>SUMIF($E$3:$E$65000,Commande!$N$2,$D$3:$D$65000)+$M$1-SUM($K$3:$K$65000)</f>
        <v>1017.1999997138978</v>
      </c>
    </row>
    <row r="4" spans="1:22" x14ac:dyDescent="0.25">
      <c r="A4">
        <v>2</v>
      </c>
      <c r="B4" s="15">
        <v>41427</v>
      </c>
      <c r="C4" s="16">
        <v>41427.532673611109</v>
      </c>
      <c r="D4" s="17">
        <v>15</v>
      </c>
      <c r="E4" s="17" t="s">
        <v>51</v>
      </c>
      <c r="L4" s="107"/>
      <c r="M4" s="109"/>
    </row>
    <row r="5" spans="1:22" ht="15.75" thickBot="1" x14ac:dyDescent="0.3">
      <c r="A5">
        <v>3</v>
      </c>
      <c r="B5" s="15">
        <v>41427</v>
      </c>
      <c r="C5" s="16">
        <v>41427.533472222225</v>
      </c>
      <c r="D5" s="17">
        <v>4</v>
      </c>
      <c r="E5" s="17" t="s">
        <v>50</v>
      </c>
      <c r="L5" s="107"/>
      <c r="M5" s="110"/>
    </row>
    <row r="6" spans="1:22" ht="15.75" thickTop="1" x14ac:dyDescent="0.25">
      <c r="A6">
        <v>4</v>
      </c>
      <c r="B6" s="15">
        <v>41427</v>
      </c>
      <c r="C6" s="16">
        <v>41427.998599537037</v>
      </c>
      <c r="D6" s="17">
        <v>16.399999618530273</v>
      </c>
      <c r="E6" s="17" t="s">
        <v>52</v>
      </c>
    </row>
    <row r="7" spans="1:22" x14ac:dyDescent="0.25">
      <c r="A7">
        <v>5</v>
      </c>
      <c r="B7" s="15">
        <v>41427</v>
      </c>
      <c r="C7" s="16">
        <v>41428.000381944446</v>
      </c>
      <c r="D7" s="17">
        <v>15.5</v>
      </c>
      <c r="E7" s="17" t="s">
        <v>50</v>
      </c>
      <c r="F7" t="s">
        <v>42</v>
      </c>
      <c r="G7" s="40">
        <f>SUMPRODUCT(($B$3:$B$65000=B7)*$D$3:$D$65000)</f>
        <v>63.399999618530273</v>
      </c>
      <c r="H7" s="22">
        <f>SUMPRODUCT(($B$3:$B$65000=B7)*($E$3:$E$65000=Commande!$N$2)*$D$3:$D$65000)</f>
        <v>19.5</v>
      </c>
      <c r="I7" s="38">
        <f>SUMPRODUCT(($B$3:$B$65000=B7)*($E$3:$E$65000=Commande!$N$3)*$D$3:$D$65000)</f>
        <v>15</v>
      </c>
      <c r="J7" s="37">
        <f>SUMPRODUCT(($B$3:$B$65000=B7)*($E$3:$E$65000=Commande!$N$4)*$D$3:$D$65000)</f>
        <v>28.899999618530273</v>
      </c>
    </row>
    <row r="8" spans="1:22" x14ac:dyDescent="0.25">
      <c r="A8">
        <v>6</v>
      </c>
      <c r="B8" s="15">
        <v>41433</v>
      </c>
      <c r="C8" s="16">
        <v>41433.999791666669</v>
      </c>
      <c r="D8" s="17">
        <v>9</v>
      </c>
      <c r="E8" s="17" t="s">
        <v>50</v>
      </c>
      <c r="F8" t="s">
        <v>42</v>
      </c>
      <c r="G8" s="40">
        <f>SUMPRODUCT(($B$3:$B$65000=B8)*$D$3:$D$65000)</f>
        <v>9</v>
      </c>
      <c r="H8" s="22">
        <f>SUMPRODUCT(($B$3:$B$65000=B8)*($E$3:$E$65000=Commande!$N$2)*$D$3:$D$65000)</f>
        <v>9</v>
      </c>
      <c r="I8" s="38">
        <f>SUMPRODUCT(($B$3:$B$65000=B8)*($E$3:$E$65000=Commande!$N$3)*$D$3:$D$65000)</f>
        <v>0</v>
      </c>
      <c r="J8" s="37">
        <f>SUMPRODUCT(($B$3:$B$65000=B8)*($E$3:$E$65000=Commande!$N$4)*$D$3:$D$65000)</f>
        <v>0</v>
      </c>
    </row>
    <row r="9" spans="1:22" x14ac:dyDescent="0.25">
      <c r="A9">
        <v>7</v>
      </c>
      <c r="B9" s="15">
        <v>41436</v>
      </c>
      <c r="C9" s="16">
        <v>41436.512326388889</v>
      </c>
      <c r="D9" s="17">
        <v>45</v>
      </c>
      <c r="E9" s="17" t="s">
        <v>52</v>
      </c>
    </row>
    <row r="10" spans="1:22" x14ac:dyDescent="0.25">
      <c r="A10">
        <v>8</v>
      </c>
      <c r="B10" s="15">
        <v>41436</v>
      </c>
      <c r="C10" s="16">
        <v>41436.514409722222</v>
      </c>
      <c r="D10" s="17">
        <v>67.5</v>
      </c>
      <c r="E10" s="17" t="s">
        <v>51</v>
      </c>
      <c r="F10" t="s">
        <v>42</v>
      </c>
      <c r="G10" s="40">
        <f>SUMPRODUCT(($B$3:$B$65000=B10)*$D$3:$D$65000)</f>
        <v>112.5</v>
      </c>
      <c r="H10" s="22">
        <f>SUMPRODUCT(($B$3:$B$65000=B10)*($E$3:$E$65000=Commande!$N$2)*$D$3:$D$65000)</f>
        <v>0</v>
      </c>
      <c r="I10" s="38">
        <f>SUMPRODUCT(($B$3:$B$65000=B10)*($E$3:$E$65000=Commande!$N$3)*$D$3:$D$65000)</f>
        <v>67.5</v>
      </c>
      <c r="J10" s="37">
        <f>SUMPRODUCT(($B$3:$B$65000=B10)*($E$3:$E$65000=Commande!$N$4)*$D$3:$D$65000)</f>
        <v>45</v>
      </c>
    </row>
    <row r="11" spans="1:22" x14ac:dyDescent="0.25">
      <c r="A11">
        <v>9</v>
      </c>
      <c r="B11" s="15">
        <v>41443</v>
      </c>
      <c r="C11" s="16">
        <v>41441.540775462963</v>
      </c>
      <c r="D11" s="17">
        <v>7.4000000953674316</v>
      </c>
      <c r="E11" s="17" t="s">
        <v>50</v>
      </c>
      <c r="O11" s="17"/>
    </row>
    <row r="12" spans="1:22" x14ac:dyDescent="0.25">
      <c r="A12">
        <v>10</v>
      </c>
      <c r="B12" s="15">
        <v>41443</v>
      </c>
      <c r="C12" s="16">
        <v>41443.457094907404</v>
      </c>
      <c r="D12" s="17">
        <v>4</v>
      </c>
      <c r="E12" s="17" t="s">
        <v>50</v>
      </c>
      <c r="F12" t="s">
        <v>42</v>
      </c>
      <c r="G12" s="40">
        <f>SUMPRODUCT(($B$3:$B$65000=B12)*$D$3:$D$65000)</f>
        <v>11.400000095367432</v>
      </c>
      <c r="H12" s="22">
        <f>SUMPRODUCT(($B$3:$B$65000=B12)*($E$3:$E$65000=Commande!$N$2)*$D$3:$D$65000)</f>
        <v>11.400000095367432</v>
      </c>
      <c r="I12" s="38">
        <f>SUMPRODUCT(($B$3:$B$65000=B12)*($E$3:$E$65000=Commande!$N$3)*$D$3:$D$65000)</f>
        <v>0</v>
      </c>
      <c r="J12" s="37">
        <f>SUMPRODUCT(($B$3:$B$65000=B12)*($E$3:$E$65000=Commande!$N$4)*$D$3:$D$65000)</f>
        <v>0</v>
      </c>
      <c r="K12" s="48">
        <v>50</v>
      </c>
    </row>
    <row r="13" spans="1:22" x14ac:dyDescent="0.25">
      <c r="A13">
        <v>11</v>
      </c>
      <c r="B13" s="15">
        <v>41454</v>
      </c>
      <c r="C13" s="16">
        <v>41444.709247685183</v>
      </c>
      <c r="D13" s="17">
        <v>3</v>
      </c>
      <c r="E13" s="17" t="s">
        <v>50</v>
      </c>
    </row>
    <row r="14" spans="1:22" x14ac:dyDescent="0.25">
      <c r="A14">
        <v>12</v>
      </c>
      <c r="B14" s="15">
        <v>41454</v>
      </c>
      <c r="C14" s="16">
        <v>41454.80190972222</v>
      </c>
      <c r="D14" s="17">
        <v>9.3999996185302734</v>
      </c>
      <c r="E14" s="17" t="s">
        <v>50</v>
      </c>
      <c r="F14" t="s">
        <v>42</v>
      </c>
      <c r="G14" s="40">
        <f>SUMPRODUCT(($B$3:$B$65000=B14)*$D$3:$D$65000)</f>
        <v>12.399999618530273</v>
      </c>
      <c r="H14" s="22">
        <f>SUMPRODUCT(($B$3:$B$65000=B14)*($E$3:$E$65000=Commande!$N$2)*$D$3:$D$65000)</f>
        <v>12.399999618530273</v>
      </c>
      <c r="I14" s="38">
        <f>SUMPRODUCT(($B$3:$B$65000=B14)*($E$3:$E$65000=Commande!$N$3)*$D$3:$D$65000)</f>
        <v>0</v>
      </c>
      <c r="J14" s="37">
        <f>SUMPRODUCT(($B$3:$B$65000=B14)*($E$3:$E$65000=Commande!$N$4)*$D$3:$D$65000)</f>
        <v>0</v>
      </c>
    </row>
    <row r="15" spans="1:22" x14ac:dyDescent="0.25">
      <c r="B15" s="15"/>
      <c r="F15" s="44" t="s">
        <v>75</v>
      </c>
      <c r="G15" s="45">
        <f>SUM(G$3:G14)</f>
        <v>208.69999933242798</v>
      </c>
      <c r="H15" s="45">
        <f>SUM(H$3:H14)</f>
        <v>52.299999713897705</v>
      </c>
      <c r="I15" s="45">
        <f>SUM(I$3:I14)</f>
        <v>82.5</v>
      </c>
      <c r="J15" s="45">
        <f>SUM(J$3:J14)</f>
        <v>73.899999618530273</v>
      </c>
    </row>
    <row r="16" spans="1:22" x14ac:dyDescent="0.25">
      <c r="B16" s="15"/>
    </row>
    <row r="17" spans="2:6" x14ac:dyDescent="0.25">
      <c r="B17" s="15"/>
    </row>
    <row r="18" spans="2:6" x14ac:dyDescent="0.25">
      <c r="B18" s="15"/>
    </row>
    <row r="19" spans="2:6" x14ac:dyDescent="0.25">
      <c r="B19" s="15"/>
    </row>
    <row r="20" spans="2:6" x14ac:dyDescent="0.25">
      <c r="B20" s="15"/>
      <c r="F20" s="24"/>
    </row>
    <row r="21" spans="2:6" x14ac:dyDescent="0.25">
      <c r="B21" s="15"/>
    </row>
    <row r="22" spans="2:6" x14ac:dyDescent="0.25">
      <c r="B22" s="15"/>
    </row>
    <row r="23" spans="2:6" x14ac:dyDescent="0.25">
      <c r="B23" s="15"/>
    </row>
    <row r="24" spans="2:6" x14ac:dyDescent="0.25">
      <c r="B24" s="15"/>
    </row>
    <row r="25" spans="2:6" x14ac:dyDescent="0.25">
      <c r="B25" s="15"/>
    </row>
    <row r="26" spans="2:6" x14ac:dyDescent="0.25">
      <c r="B26" s="15"/>
    </row>
    <row r="27" spans="2:6" x14ac:dyDescent="0.25">
      <c r="B27" s="15"/>
    </row>
    <row r="28" spans="2:6" x14ac:dyDescent="0.25">
      <c r="B28" s="15"/>
    </row>
    <row r="29" spans="2:6" x14ac:dyDescent="0.25">
      <c r="B29" s="15"/>
      <c r="F29" s="17"/>
    </row>
    <row r="30" spans="2:6" x14ac:dyDescent="0.25">
      <c r="B30" s="15"/>
    </row>
    <row r="31" spans="2:6" x14ac:dyDescent="0.25">
      <c r="B31" s="15"/>
    </row>
  </sheetData>
  <mergeCells count="2">
    <mergeCell ref="L3:L5"/>
    <mergeCell ref="M3:M5"/>
  </mergeCells>
  <pageMargins left="0.7" right="0.7" top="0.75" bottom="0.75" header="0.3" footer="0.3"/>
  <pageSetup paperSize="9"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V31"/>
  <sheetViews>
    <sheetView workbookViewId="0">
      <pane ySplit="5" topLeftCell="A6" activePane="bottomLeft" state="frozen"/>
      <selection pane="bottomLeft" activeCell="B27" sqref="B27"/>
    </sheetView>
  </sheetViews>
  <sheetFormatPr baseColWidth="10" defaultRowHeight="15" x14ac:dyDescent="0.25"/>
  <cols>
    <col min="1" max="1" width="8.140625" customWidth="1"/>
    <col min="3" max="3" width="11.42578125" style="16"/>
    <col min="4" max="5" width="11.42578125" style="17"/>
    <col min="6" max="6" width="16.5703125" customWidth="1"/>
    <col min="7" max="7" width="11.42578125" style="40"/>
    <col min="8" max="8" width="11.42578125" style="22"/>
    <col min="9" max="9" width="11.42578125" style="36"/>
    <col min="10" max="10" width="11.42578125" style="37"/>
    <col min="11" max="11" width="13.42578125" style="48" customWidth="1"/>
    <col min="12" max="12" width="14.140625" style="17" customWidth="1"/>
    <col min="13" max="13" width="16.140625" customWidth="1"/>
    <col min="14" max="14" width="14.5703125" customWidth="1"/>
  </cols>
  <sheetData>
    <row r="1" spans="1:22" ht="15" customHeight="1" x14ac:dyDescent="0.25">
      <c r="A1" t="s">
        <v>40</v>
      </c>
      <c r="B1" t="s">
        <v>38</v>
      </c>
      <c r="C1" s="16" t="s">
        <v>39</v>
      </c>
      <c r="D1" s="17" t="s">
        <v>45</v>
      </c>
      <c r="E1" s="17" t="s">
        <v>53</v>
      </c>
      <c r="G1" s="39" t="s">
        <v>56</v>
      </c>
      <c r="H1" s="22" t="s">
        <v>54</v>
      </c>
      <c r="I1" s="36" t="s">
        <v>55</v>
      </c>
      <c r="J1" s="37" t="s">
        <v>52</v>
      </c>
      <c r="K1" s="42" t="s">
        <v>78</v>
      </c>
      <c r="L1" s="22" t="s">
        <v>43</v>
      </c>
      <c r="M1" s="43">
        <v>1000</v>
      </c>
      <c r="V1" s="15">
        <f ca="1">TODAY()</f>
        <v>42495</v>
      </c>
    </row>
    <row r="2" spans="1:22" ht="2.1" customHeight="1" thickBot="1" x14ac:dyDescent="0.3">
      <c r="A2">
        <f>COUNT(A1,A65000)</f>
        <v>0</v>
      </c>
      <c r="F2" t="s">
        <v>41</v>
      </c>
    </row>
    <row r="3" spans="1:22" ht="15.75" thickTop="1" x14ac:dyDescent="0.25">
      <c r="A3">
        <v>1</v>
      </c>
      <c r="B3" s="15">
        <v>41407</v>
      </c>
      <c r="C3" s="16">
        <v>41407.954780092594</v>
      </c>
      <c r="D3" s="17">
        <v>6</v>
      </c>
      <c r="E3" s="17" t="s">
        <v>50</v>
      </c>
      <c r="L3" s="107" t="s">
        <v>44</v>
      </c>
      <c r="M3" s="108">
        <f>SUMIF($E$3:$E$65000,Commande!$N$2,$D$3:$D$65000)+$M$1-SUM($K$3:$K$65000)</f>
        <v>1014.8999991416931</v>
      </c>
    </row>
    <row r="4" spans="1:22" x14ac:dyDescent="0.25">
      <c r="A4">
        <v>2</v>
      </c>
      <c r="B4" s="15">
        <v>41407</v>
      </c>
      <c r="C4" s="16">
        <v>41407.954780092594</v>
      </c>
      <c r="D4" s="17">
        <v>6</v>
      </c>
      <c r="E4" s="17" t="s">
        <v>50</v>
      </c>
      <c r="L4" s="107"/>
      <c r="M4" s="109"/>
    </row>
    <row r="5" spans="1:22" ht="15.75" thickBot="1" x14ac:dyDescent="0.3">
      <c r="A5">
        <v>3</v>
      </c>
      <c r="B5" s="15">
        <v>41407</v>
      </c>
      <c r="C5" s="16">
        <v>41408.515069444446</v>
      </c>
      <c r="D5" s="17">
        <v>8.1000003814697266</v>
      </c>
      <c r="E5" s="17" t="s">
        <v>50</v>
      </c>
      <c r="L5" s="107"/>
      <c r="M5" s="110"/>
    </row>
    <row r="6" spans="1:22" ht="15.75" thickTop="1" x14ac:dyDescent="0.25">
      <c r="A6">
        <v>4</v>
      </c>
      <c r="B6" s="15">
        <v>41407</v>
      </c>
      <c r="C6" s="16">
        <v>41408.515428240738</v>
      </c>
      <c r="D6" s="17">
        <v>6</v>
      </c>
      <c r="E6" s="17" t="s">
        <v>50</v>
      </c>
    </row>
    <row r="7" spans="1:22" x14ac:dyDescent="0.25">
      <c r="A7">
        <v>5</v>
      </c>
      <c r="B7" s="15">
        <v>41407</v>
      </c>
      <c r="C7" s="16">
        <v>41408.517141203702</v>
      </c>
      <c r="D7" s="17">
        <v>18</v>
      </c>
      <c r="E7" s="17" t="s">
        <v>52</v>
      </c>
    </row>
    <row r="8" spans="1:22" x14ac:dyDescent="0.25">
      <c r="A8">
        <v>6</v>
      </c>
      <c r="B8" s="15">
        <v>41407</v>
      </c>
      <c r="C8" s="16">
        <v>41408.517511574071</v>
      </c>
      <c r="D8" s="17">
        <v>7.4000000953674316</v>
      </c>
      <c r="E8" s="17" t="s">
        <v>50</v>
      </c>
    </row>
    <row r="9" spans="1:22" x14ac:dyDescent="0.25">
      <c r="A9">
        <v>7</v>
      </c>
      <c r="B9" s="15">
        <v>41407</v>
      </c>
      <c r="C9" s="16">
        <v>41408.522361111114</v>
      </c>
      <c r="D9" s="17">
        <v>28.799999237060547</v>
      </c>
      <c r="E9" s="17" t="s">
        <v>51</v>
      </c>
    </row>
    <row r="10" spans="1:22" x14ac:dyDescent="0.25">
      <c r="A10">
        <v>8</v>
      </c>
      <c r="B10" s="15">
        <v>41407</v>
      </c>
      <c r="C10" s="16">
        <v>41408.523379629631</v>
      </c>
      <c r="D10" s="17">
        <v>15</v>
      </c>
      <c r="E10" s="17" t="s">
        <v>50</v>
      </c>
      <c r="F10" t="s">
        <v>42</v>
      </c>
      <c r="G10" s="40">
        <f>SUMPRODUCT(($B$3:$B$65000=B10)*$D$3:$D$65000)</f>
        <v>95.299999713897705</v>
      </c>
      <c r="H10" s="22">
        <f>SUMPRODUCT(($B$3:$B$65000=B10)*($E$3:$E$65000=Commande!$N$2)*$D$3:$D$65000)</f>
        <v>48.500000476837158</v>
      </c>
      <c r="I10" s="36">
        <f>SUMPRODUCT(($B$3:$B$65000=B10)*($E$3:$E$65000=Commande!$N$3)*$D$3:$D$65000)</f>
        <v>28.799999237060547</v>
      </c>
      <c r="J10" s="37">
        <f>SUMPRODUCT(($B$3:$B$65000=B10)*($E$3:$E$65000=Commande!$N$4)*$D$3:$D$65000)</f>
        <v>18</v>
      </c>
    </row>
    <row r="11" spans="1:22" x14ac:dyDescent="0.25">
      <c r="A11">
        <v>9</v>
      </c>
      <c r="B11" s="15">
        <v>41418</v>
      </c>
      <c r="C11" s="16">
        <v>41418.827604166669</v>
      </c>
      <c r="D11" s="17">
        <v>11.399999618530273</v>
      </c>
      <c r="E11" s="17" t="s">
        <v>50</v>
      </c>
      <c r="O11" s="17"/>
    </row>
    <row r="12" spans="1:22" x14ac:dyDescent="0.25">
      <c r="A12">
        <v>10</v>
      </c>
      <c r="B12" s="15">
        <v>41418</v>
      </c>
      <c r="C12" s="16">
        <v>41418.832546296297</v>
      </c>
      <c r="D12" s="17">
        <v>12.399999618530273</v>
      </c>
      <c r="E12" s="17" t="s">
        <v>50</v>
      </c>
    </row>
    <row r="13" spans="1:22" x14ac:dyDescent="0.25">
      <c r="A13">
        <v>11</v>
      </c>
      <c r="B13" s="15">
        <v>41418</v>
      </c>
      <c r="C13" s="16">
        <v>41418.837372685186</v>
      </c>
      <c r="D13" s="17">
        <v>7</v>
      </c>
      <c r="E13" s="17" t="s">
        <v>50</v>
      </c>
    </row>
    <row r="14" spans="1:22" x14ac:dyDescent="0.25">
      <c r="A14">
        <v>12</v>
      </c>
      <c r="B14" s="15">
        <v>41418</v>
      </c>
      <c r="C14" s="16">
        <v>41418.839826388888</v>
      </c>
      <c r="D14" s="17">
        <v>9.3999996185302734</v>
      </c>
      <c r="E14" s="17" t="s">
        <v>50</v>
      </c>
    </row>
    <row r="15" spans="1:22" x14ac:dyDescent="0.25">
      <c r="A15">
        <v>13</v>
      </c>
      <c r="B15" s="15">
        <v>41418</v>
      </c>
      <c r="C15" s="16">
        <v>41418.984629629631</v>
      </c>
      <c r="D15" s="17">
        <v>3</v>
      </c>
      <c r="E15" s="17" t="s">
        <v>50</v>
      </c>
      <c r="F15" t="s">
        <v>42</v>
      </c>
      <c r="G15" s="40">
        <f>SUMPRODUCT(($B$3:$B$65000=B15)*$D$3:$D$65000)</f>
        <v>43.19999885559082</v>
      </c>
      <c r="H15" s="22">
        <f>SUMPRODUCT(($B$3:$B$65000=B15)*($E$3:$E$65000=Commande!$N$2)*$D$3:$D$65000)</f>
        <v>43.19999885559082</v>
      </c>
      <c r="I15" s="36">
        <f>SUMPRODUCT(($B$3:$B$65000=B15)*($E$3:$E$65000=Commande!$N$3)*$D$3:$D$65000)</f>
        <v>0</v>
      </c>
      <c r="J15" s="37">
        <f>SUMPRODUCT(($B$3:$B$65000=B15)*($E$3:$E$65000=Commande!$N$4)*$D$3:$D$65000)</f>
        <v>0</v>
      </c>
    </row>
    <row r="16" spans="1:22" x14ac:dyDescent="0.25">
      <c r="A16">
        <v>14</v>
      </c>
      <c r="B16" s="15">
        <v>41419</v>
      </c>
      <c r="C16" s="16">
        <v>41419.638645833336</v>
      </c>
      <c r="D16" s="17">
        <v>15</v>
      </c>
      <c r="E16" s="17" t="s">
        <v>51</v>
      </c>
    </row>
    <row r="17" spans="1:11" x14ac:dyDescent="0.25">
      <c r="A17">
        <v>15</v>
      </c>
      <c r="B17" s="15">
        <v>41419</v>
      </c>
      <c r="C17" s="16">
        <v>41419.638645833336</v>
      </c>
      <c r="D17" s="17">
        <v>72</v>
      </c>
      <c r="E17" s="17" t="s">
        <v>52</v>
      </c>
    </row>
    <row r="18" spans="1:11" x14ac:dyDescent="0.25">
      <c r="A18">
        <v>16</v>
      </c>
      <c r="B18" s="15">
        <v>41419</v>
      </c>
      <c r="C18" s="16">
        <v>41419.638645833336</v>
      </c>
      <c r="D18" s="17">
        <v>6.8000001907348633</v>
      </c>
      <c r="E18" s="17" t="s">
        <v>50</v>
      </c>
      <c r="F18" t="s">
        <v>42</v>
      </c>
      <c r="G18" s="40">
        <f>SUMPRODUCT(($B$3:$B$65000=B18)*$D$3:$D$65000)</f>
        <v>93.800000190734863</v>
      </c>
      <c r="H18" s="22">
        <f>SUMPRODUCT(($B$3:$B$65000=B18)*($E$3:$E$65000=Commande!$N$2)*$D$3:$D$65000)</f>
        <v>6.8000001907348633</v>
      </c>
      <c r="I18" s="36">
        <f>SUMPRODUCT(($B$3:$B$65000=B18)*($E$3:$E$65000=Commande!$N$3)*$D$3:$D$65000)</f>
        <v>15</v>
      </c>
      <c r="J18" s="37">
        <f>SUMPRODUCT(($B$3:$B$65000=B18)*($E$3:$E$65000=Commande!$N$4)*$D$3:$D$65000)</f>
        <v>72</v>
      </c>
      <c r="K18" s="48">
        <v>100</v>
      </c>
    </row>
    <row r="19" spans="1:11" x14ac:dyDescent="0.25">
      <c r="A19">
        <v>17</v>
      </c>
      <c r="B19" s="15">
        <v>41422</v>
      </c>
      <c r="C19" s="16">
        <v>41422.501493055555</v>
      </c>
      <c r="D19" s="17">
        <v>16.399999618530273</v>
      </c>
      <c r="E19" s="17" t="s">
        <v>50</v>
      </c>
    </row>
    <row r="20" spans="1:11" x14ac:dyDescent="0.25">
      <c r="A20">
        <v>18</v>
      </c>
      <c r="B20" s="15">
        <v>41422</v>
      </c>
      <c r="C20" s="16">
        <v>41422.504895833335</v>
      </c>
      <c r="D20" s="17">
        <v>7.4000000953674316</v>
      </c>
      <c r="E20" s="17" t="s">
        <v>52</v>
      </c>
      <c r="F20" s="24" t="s">
        <v>42</v>
      </c>
      <c r="G20" s="40">
        <f>SUMPRODUCT(($B$3:$B$65000=B20)*$D$3:$D$65000)</f>
        <v>23.799999713897705</v>
      </c>
      <c r="H20" s="22">
        <f>SUMPRODUCT(($B$3:$B$65000=B20)*($E$3:$E$65000=Commande!$N$2)*$D$3:$D$65000)</f>
        <v>16.399999618530273</v>
      </c>
      <c r="I20" s="36">
        <f>SUMPRODUCT(($B$3:$B$65000=B20)*($E$3:$E$65000=Commande!$N$3)*$D$3:$D$65000)</f>
        <v>0</v>
      </c>
      <c r="J20" s="37">
        <f>SUMPRODUCT(($B$3:$B$65000=B20)*($E$3:$E$65000=Commande!$N$4)*$D$3:$D$65000)</f>
        <v>7.4000000953674316</v>
      </c>
    </row>
    <row r="21" spans="1:11" x14ac:dyDescent="0.25">
      <c r="B21" s="15"/>
      <c r="F21" s="46" t="s">
        <v>75</v>
      </c>
      <c r="G21" s="47">
        <f>SUM($G$3:G20)</f>
        <v>256.09999847412109</v>
      </c>
      <c r="H21" s="47">
        <f>SUM($H$3:H20)</f>
        <v>114.89999914169312</v>
      </c>
      <c r="I21" s="47">
        <f>SUM($I$3:I20)</f>
        <v>43.799999237060547</v>
      </c>
      <c r="J21" s="47">
        <f>SUM($J$3:J20)</f>
        <v>97.400000095367432</v>
      </c>
    </row>
    <row r="22" spans="1:11" x14ac:dyDescent="0.25">
      <c r="B22" s="15"/>
    </row>
    <row r="23" spans="1:11" x14ac:dyDescent="0.25">
      <c r="B23" s="15"/>
    </row>
    <row r="24" spans="1:11" x14ac:dyDescent="0.25">
      <c r="B24" s="15"/>
    </row>
    <row r="25" spans="1:11" x14ac:dyDescent="0.25">
      <c r="B25" s="15"/>
    </row>
    <row r="26" spans="1:11" x14ac:dyDescent="0.25">
      <c r="B26" s="15"/>
    </row>
    <row r="27" spans="1:11" x14ac:dyDescent="0.25">
      <c r="B27" s="15"/>
    </row>
    <row r="28" spans="1:11" x14ac:dyDescent="0.25">
      <c r="B28" s="15"/>
    </row>
    <row r="29" spans="1:11" x14ac:dyDescent="0.25">
      <c r="B29" s="15"/>
      <c r="F29" s="17"/>
    </row>
    <row r="30" spans="1:11" x14ac:dyDescent="0.25">
      <c r="B30" s="15"/>
    </row>
    <row r="31" spans="1:11" x14ac:dyDescent="0.25">
      <c r="B31" s="15"/>
    </row>
  </sheetData>
  <mergeCells count="2">
    <mergeCell ref="L3:L5"/>
    <mergeCell ref="M3:M5"/>
  </mergeCells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F620"/>
  <sheetViews>
    <sheetView showZeros="0" tabSelected="1" topLeftCell="A609" workbookViewId="0">
      <selection activeCell="E619" sqref="E619"/>
    </sheetView>
  </sheetViews>
  <sheetFormatPr baseColWidth="10" defaultRowHeight="23.25" x14ac:dyDescent="0.35"/>
  <cols>
    <col min="1" max="1" width="24.7109375" style="90" customWidth="1"/>
    <col min="2" max="2" width="9.7109375" style="90" customWidth="1"/>
    <col min="3" max="3" width="15.7109375" style="79" customWidth="1"/>
    <col min="4" max="4" width="8.28515625" style="79" customWidth="1"/>
    <col min="5" max="5" width="31" style="101" bestFit="1" customWidth="1"/>
    <col min="6" max="6" width="34" style="90" customWidth="1"/>
    <col min="7" max="7" width="22.5703125" style="59" customWidth="1"/>
    <col min="8" max="8" width="27" style="59" bestFit="1" customWidth="1"/>
    <col min="9" max="16384" width="11.42578125" style="59"/>
  </cols>
  <sheetData>
    <row r="1" spans="1:6" ht="24" thickBot="1" x14ac:dyDescent="0.3">
      <c r="A1" s="58" t="s">
        <v>163</v>
      </c>
      <c r="B1" s="58" t="s">
        <v>163</v>
      </c>
      <c r="C1" s="58" t="s">
        <v>163</v>
      </c>
      <c r="D1" s="58" t="s">
        <v>163</v>
      </c>
      <c r="E1" s="98" t="s">
        <v>163</v>
      </c>
      <c r="F1" s="58" t="s">
        <v>163</v>
      </c>
    </row>
    <row r="2" spans="1:6" ht="24.75" thickTop="1" thickBot="1" x14ac:dyDescent="0.4">
      <c r="E2" s="99">
        <v>8</v>
      </c>
    </row>
    <row r="3" spans="1:6" ht="24.75" thickTop="1" thickBot="1" x14ac:dyDescent="0.4">
      <c r="A3" s="55" t="s">
        <v>1</v>
      </c>
      <c r="B3" s="1" t="s">
        <v>32</v>
      </c>
      <c r="C3" s="80" t="s">
        <v>0</v>
      </c>
      <c r="D3" s="80" t="s">
        <v>46</v>
      </c>
      <c r="E3" s="100" t="s">
        <v>2</v>
      </c>
    </row>
    <row r="4" spans="1:6" x14ac:dyDescent="0.35">
      <c r="A4" s="86"/>
      <c r="B4" s="81"/>
      <c r="C4" s="84" t="s">
        <v>107</v>
      </c>
      <c r="D4" s="84" t="s">
        <v>107</v>
      </c>
    </row>
    <row r="5" spans="1:6" x14ac:dyDescent="0.35">
      <c r="A5" s="87"/>
      <c r="B5" s="82"/>
      <c r="C5" s="84" t="s">
        <v>107</v>
      </c>
      <c r="D5" s="84" t="s">
        <v>107</v>
      </c>
    </row>
    <row r="6" spans="1:6" x14ac:dyDescent="0.35">
      <c r="A6" s="87"/>
      <c r="B6" s="82"/>
      <c r="C6" s="84" t="s">
        <v>107</v>
      </c>
      <c r="D6" s="84" t="s">
        <v>107</v>
      </c>
    </row>
    <row r="7" spans="1:6" x14ac:dyDescent="0.35">
      <c r="A7" s="87"/>
      <c r="B7" s="82"/>
      <c r="C7" s="84" t="s">
        <v>107</v>
      </c>
      <c r="D7" s="84" t="s">
        <v>107</v>
      </c>
    </row>
    <row r="8" spans="1:6" x14ac:dyDescent="0.35">
      <c r="A8" s="87"/>
      <c r="B8" s="82"/>
      <c r="C8" s="84" t="s">
        <v>107</v>
      </c>
      <c r="D8" s="84" t="s">
        <v>107</v>
      </c>
      <c r="E8" s="101" t="s">
        <v>107</v>
      </c>
    </row>
    <row r="9" spans="1:6" x14ac:dyDescent="0.35">
      <c r="A9" s="86"/>
      <c r="B9" s="82"/>
      <c r="C9" s="84" t="s">
        <v>107</v>
      </c>
      <c r="D9" s="84" t="s">
        <v>107</v>
      </c>
    </row>
    <row r="10" spans="1:6" x14ac:dyDescent="0.35">
      <c r="A10" s="87"/>
      <c r="B10" s="82"/>
      <c r="C10" s="84" t="s">
        <v>107</v>
      </c>
      <c r="D10" s="84" t="s">
        <v>107</v>
      </c>
    </row>
    <row r="11" spans="1:6" x14ac:dyDescent="0.35">
      <c r="A11" s="87"/>
      <c r="B11" s="82"/>
      <c r="C11" s="84" t="s">
        <v>107</v>
      </c>
      <c r="D11" s="84" t="s">
        <v>107</v>
      </c>
    </row>
    <row r="12" spans="1:6" x14ac:dyDescent="0.35">
      <c r="A12" s="86"/>
      <c r="B12" s="82"/>
      <c r="C12" s="84" t="s">
        <v>107</v>
      </c>
      <c r="D12" s="84" t="s">
        <v>107</v>
      </c>
    </row>
    <row r="13" spans="1:6" x14ac:dyDescent="0.35">
      <c r="A13" s="87"/>
      <c r="B13" s="82"/>
      <c r="C13" s="84" t="s">
        <v>107</v>
      </c>
      <c r="D13" s="84" t="s">
        <v>107</v>
      </c>
      <c r="E13" s="101" t="s">
        <v>3</v>
      </c>
    </row>
    <row r="14" spans="1:6" x14ac:dyDescent="0.35">
      <c r="A14" s="87"/>
      <c r="B14" s="82"/>
      <c r="C14" s="84" t="s">
        <v>107</v>
      </c>
      <c r="D14" s="84" t="s">
        <v>107</v>
      </c>
    </row>
    <row r="15" spans="1:6" x14ac:dyDescent="0.35">
      <c r="A15" s="87"/>
      <c r="B15" s="82"/>
      <c r="C15" s="84" t="s">
        <v>107</v>
      </c>
      <c r="D15" s="84" t="s">
        <v>107</v>
      </c>
    </row>
    <row r="16" spans="1:6" x14ac:dyDescent="0.35">
      <c r="A16" s="87"/>
      <c r="B16" s="82"/>
      <c r="C16" s="84" t="s">
        <v>107</v>
      </c>
      <c r="D16" s="84" t="s">
        <v>107</v>
      </c>
    </row>
    <row r="17" spans="1:5" x14ac:dyDescent="0.35">
      <c r="A17" s="87"/>
      <c r="B17" s="82"/>
      <c r="C17" s="84" t="s">
        <v>107</v>
      </c>
      <c r="D17" s="84" t="s">
        <v>107</v>
      </c>
    </row>
    <row r="18" spans="1:5" x14ac:dyDescent="0.35">
      <c r="A18" s="87"/>
      <c r="B18" s="82"/>
      <c r="C18" s="84" t="s">
        <v>107</v>
      </c>
      <c r="D18" s="84" t="s">
        <v>107</v>
      </c>
    </row>
    <row r="19" spans="1:5" x14ac:dyDescent="0.35">
      <c r="A19" s="87"/>
      <c r="B19" s="82"/>
      <c r="C19" s="84" t="s">
        <v>107</v>
      </c>
      <c r="D19" s="84" t="s">
        <v>107</v>
      </c>
      <c r="E19" s="101" t="s">
        <v>4</v>
      </c>
    </row>
    <row r="20" spans="1:5" x14ac:dyDescent="0.35">
      <c r="A20" s="87"/>
      <c r="B20" s="82"/>
      <c r="C20" s="84" t="s">
        <v>107</v>
      </c>
      <c r="D20" s="84" t="s">
        <v>107</v>
      </c>
    </row>
    <row r="21" spans="1:5" x14ac:dyDescent="0.35">
      <c r="A21" s="87"/>
      <c r="B21" s="82"/>
      <c r="C21" s="84" t="s">
        <v>107</v>
      </c>
      <c r="D21" s="84" t="s">
        <v>107</v>
      </c>
    </row>
    <row r="22" spans="1:5" x14ac:dyDescent="0.35">
      <c r="A22" s="87"/>
      <c r="B22" s="82"/>
      <c r="C22" s="84" t="s">
        <v>107</v>
      </c>
      <c r="D22" s="84" t="s">
        <v>107</v>
      </c>
      <c r="E22" s="101" t="s">
        <v>107</v>
      </c>
    </row>
    <row r="23" spans="1:5" x14ac:dyDescent="0.35">
      <c r="A23" s="87"/>
      <c r="B23" s="82"/>
      <c r="C23" s="84" t="s">
        <v>107</v>
      </c>
      <c r="D23" s="84" t="s">
        <v>107</v>
      </c>
    </row>
    <row r="24" spans="1:5" x14ac:dyDescent="0.35">
      <c r="A24" s="87"/>
      <c r="B24" s="82"/>
      <c r="C24" s="84" t="s">
        <v>107</v>
      </c>
      <c r="D24" s="84" t="s">
        <v>107</v>
      </c>
      <c r="E24" s="101" t="s">
        <v>162</v>
      </c>
    </row>
    <row r="25" spans="1:5" x14ac:dyDescent="0.35">
      <c r="A25" s="87"/>
      <c r="B25" s="82"/>
      <c r="C25" s="84" t="s">
        <v>107</v>
      </c>
      <c r="D25" s="84" t="s">
        <v>107</v>
      </c>
      <c r="E25" s="101">
        <v>2</v>
      </c>
    </row>
    <row r="26" spans="1:5" ht="24" thickBot="1" x14ac:dyDescent="0.4">
      <c r="A26" s="88"/>
      <c r="B26" s="83"/>
      <c r="C26" s="84" t="s">
        <v>107</v>
      </c>
      <c r="D26" s="84" t="s">
        <v>107</v>
      </c>
    </row>
    <row r="27" spans="1:5" x14ac:dyDescent="0.35">
      <c r="A27" s="58" t="s">
        <v>163</v>
      </c>
      <c r="B27" s="58" t="s">
        <v>163</v>
      </c>
      <c r="C27" s="85" t="s">
        <v>163</v>
      </c>
      <c r="D27" s="85" t="s">
        <v>163</v>
      </c>
      <c r="E27" s="102" t="s">
        <v>163</v>
      </c>
    </row>
    <row r="29" spans="1:5" x14ac:dyDescent="0.35">
      <c r="A29" s="89" t="s">
        <v>1</v>
      </c>
      <c r="B29" s="90" t="s">
        <v>32</v>
      </c>
      <c r="C29" s="91" t="s">
        <v>0</v>
      </c>
      <c r="D29" s="92" t="s">
        <v>46</v>
      </c>
      <c r="E29" s="101" t="s">
        <v>2</v>
      </c>
    </row>
    <row r="30" spans="1:5" x14ac:dyDescent="0.35">
      <c r="A30" s="90" t="s">
        <v>5</v>
      </c>
      <c r="B30" s="90">
        <v>3</v>
      </c>
      <c r="C30" s="91">
        <v>4.5</v>
      </c>
      <c r="D30" s="92">
        <v>81</v>
      </c>
    </row>
    <row r="31" spans="1:5" x14ac:dyDescent="0.35">
      <c r="C31" s="91" t="s">
        <v>107</v>
      </c>
      <c r="D31" s="92" t="s">
        <v>107</v>
      </c>
    </row>
    <row r="32" spans="1:5" x14ac:dyDescent="0.35">
      <c r="C32" s="91" t="s">
        <v>107</v>
      </c>
      <c r="D32" s="92" t="s">
        <v>107</v>
      </c>
    </row>
    <row r="33" spans="3:5" x14ac:dyDescent="0.35">
      <c r="C33" s="91" t="s">
        <v>107</v>
      </c>
      <c r="D33" s="92" t="s">
        <v>107</v>
      </c>
    </row>
    <row r="34" spans="3:5" x14ac:dyDescent="0.35">
      <c r="C34" s="91" t="s">
        <v>107</v>
      </c>
      <c r="D34" s="92" t="s">
        <v>107</v>
      </c>
      <c r="E34" s="101">
        <v>4.5</v>
      </c>
    </row>
    <row r="35" spans="3:5" x14ac:dyDescent="0.35">
      <c r="C35" s="91" t="s">
        <v>107</v>
      </c>
      <c r="D35" s="92" t="s">
        <v>107</v>
      </c>
    </row>
    <row r="36" spans="3:5" x14ac:dyDescent="0.35">
      <c r="C36" s="91" t="s">
        <v>107</v>
      </c>
      <c r="D36" s="92" t="s">
        <v>107</v>
      </c>
    </row>
    <row r="37" spans="3:5" x14ac:dyDescent="0.35">
      <c r="C37" s="91" t="s">
        <v>107</v>
      </c>
      <c r="D37" s="92" t="s">
        <v>107</v>
      </c>
    </row>
    <row r="38" spans="3:5" x14ac:dyDescent="0.35">
      <c r="C38" s="91" t="s">
        <v>107</v>
      </c>
      <c r="D38" s="92" t="s">
        <v>107</v>
      </c>
    </row>
    <row r="39" spans="3:5" x14ac:dyDescent="0.35">
      <c r="C39" s="91" t="s">
        <v>107</v>
      </c>
      <c r="D39" s="92" t="s">
        <v>107</v>
      </c>
      <c r="E39" s="101" t="s">
        <v>3</v>
      </c>
    </row>
    <row r="40" spans="3:5" x14ac:dyDescent="0.35">
      <c r="C40" s="91" t="s">
        <v>107</v>
      </c>
      <c r="D40" s="92" t="s">
        <v>107</v>
      </c>
    </row>
    <row r="41" spans="3:5" x14ac:dyDescent="0.35">
      <c r="C41" s="91" t="s">
        <v>107</v>
      </c>
      <c r="D41" s="92" t="s">
        <v>107</v>
      </c>
      <c r="E41" s="101">
        <v>5</v>
      </c>
    </row>
    <row r="42" spans="3:5" x14ac:dyDescent="0.35">
      <c r="C42" s="91" t="s">
        <v>107</v>
      </c>
      <c r="D42" s="92" t="s">
        <v>107</v>
      </c>
    </row>
    <row r="43" spans="3:5" x14ac:dyDescent="0.35">
      <c r="C43" s="91" t="s">
        <v>107</v>
      </c>
      <c r="D43" s="92" t="s">
        <v>107</v>
      </c>
    </row>
    <row r="44" spans="3:5" x14ac:dyDescent="0.35">
      <c r="C44" s="91" t="s">
        <v>107</v>
      </c>
      <c r="D44" s="92" t="s">
        <v>107</v>
      </c>
      <c r="E44" s="101" t="s">
        <v>50</v>
      </c>
    </row>
    <row r="45" spans="3:5" x14ac:dyDescent="0.35">
      <c r="C45" s="91" t="s">
        <v>107</v>
      </c>
      <c r="D45" s="92" t="s">
        <v>107</v>
      </c>
      <c r="E45" s="101" t="s">
        <v>4</v>
      </c>
    </row>
    <row r="46" spans="3:5" x14ac:dyDescent="0.35">
      <c r="C46" s="91" t="s">
        <v>107</v>
      </c>
      <c r="D46" s="92" t="s">
        <v>107</v>
      </c>
    </row>
    <row r="47" spans="3:5" x14ac:dyDescent="0.35">
      <c r="C47" s="91" t="s">
        <v>107</v>
      </c>
      <c r="D47" s="92" t="s">
        <v>107</v>
      </c>
    </row>
    <row r="48" spans="3:5" x14ac:dyDescent="0.35">
      <c r="C48" s="91" t="s">
        <v>107</v>
      </c>
      <c r="D48" s="92" t="s">
        <v>107</v>
      </c>
      <c r="E48" s="101">
        <v>-0.5</v>
      </c>
    </row>
    <row r="49" spans="1:5" x14ac:dyDescent="0.35">
      <c r="C49" s="91" t="s">
        <v>107</v>
      </c>
      <c r="D49" s="92" t="s">
        <v>107</v>
      </c>
    </row>
    <row r="50" spans="1:5" x14ac:dyDescent="0.35">
      <c r="C50" s="91" t="s">
        <v>107</v>
      </c>
      <c r="D50" s="92" t="s">
        <v>107</v>
      </c>
      <c r="E50" s="101" t="s">
        <v>162</v>
      </c>
    </row>
    <row r="51" spans="1:5" x14ac:dyDescent="0.35">
      <c r="C51" s="91" t="s">
        <v>107</v>
      </c>
      <c r="D51" s="92" t="s">
        <v>107</v>
      </c>
      <c r="E51" s="101">
        <v>3</v>
      </c>
    </row>
    <row r="52" spans="1:5" x14ac:dyDescent="0.35">
      <c r="C52" s="91" t="s">
        <v>107</v>
      </c>
      <c r="D52" s="92" t="s">
        <v>107</v>
      </c>
    </row>
    <row r="53" spans="1:5" x14ac:dyDescent="0.35">
      <c r="A53" s="90" t="s">
        <v>163</v>
      </c>
      <c r="B53" s="90" t="s">
        <v>163</v>
      </c>
      <c r="C53" s="79" t="s">
        <v>163</v>
      </c>
      <c r="D53" s="79" t="s">
        <v>163</v>
      </c>
      <c r="E53" s="101" t="s">
        <v>163</v>
      </c>
    </row>
    <row r="54" spans="1:5" x14ac:dyDescent="0.35">
      <c r="A54" s="89" t="s">
        <v>1</v>
      </c>
      <c r="B54" s="90" t="s">
        <v>32</v>
      </c>
      <c r="C54" s="91" t="s">
        <v>0</v>
      </c>
      <c r="D54" s="92" t="s">
        <v>46</v>
      </c>
      <c r="E54" s="101" t="s">
        <v>2</v>
      </c>
    </row>
    <row r="55" spans="1:5" x14ac:dyDescent="0.35">
      <c r="A55" s="90" t="s">
        <v>5</v>
      </c>
      <c r="B55" s="90">
        <v>3</v>
      </c>
      <c r="C55" s="91">
        <v>4.5</v>
      </c>
      <c r="D55" s="92">
        <v>81</v>
      </c>
    </row>
    <row r="56" spans="1:5" x14ac:dyDescent="0.35">
      <c r="A56" s="90" t="s">
        <v>19</v>
      </c>
      <c r="B56" s="90">
        <v>2</v>
      </c>
      <c r="C56" s="91">
        <v>3.4</v>
      </c>
      <c r="D56" s="92">
        <v>98</v>
      </c>
    </row>
    <row r="57" spans="1:5" x14ac:dyDescent="0.35">
      <c r="A57" s="90" t="s">
        <v>16</v>
      </c>
      <c r="B57" s="90">
        <v>3</v>
      </c>
      <c r="C57" s="91">
        <v>5.0999999999999996</v>
      </c>
      <c r="D57" s="92">
        <v>97</v>
      </c>
    </row>
    <row r="58" spans="1:5" x14ac:dyDescent="0.35">
      <c r="C58" s="91" t="s">
        <v>107</v>
      </c>
      <c r="D58" s="92" t="s">
        <v>107</v>
      </c>
    </row>
    <row r="59" spans="1:5" x14ac:dyDescent="0.35">
      <c r="C59" s="91" t="s">
        <v>107</v>
      </c>
      <c r="D59" s="92" t="s">
        <v>107</v>
      </c>
      <c r="E59" s="101">
        <v>13</v>
      </c>
    </row>
    <row r="60" spans="1:5" x14ac:dyDescent="0.35">
      <c r="C60" s="91" t="s">
        <v>107</v>
      </c>
      <c r="D60" s="92" t="s">
        <v>107</v>
      </c>
    </row>
    <row r="61" spans="1:5" x14ac:dyDescent="0.35">
      <c r="C61" s="91" t="s">
        <v>107</v>
      </c>
      <c r="D61" s="92" t="s">
        <v>107</v>
      </c>
    </row>
    <row r="62" spans="1:5" x14ac:dyDescent="0.35">
      <c r="C62" s="91" t="s">
        <v>107</v>
      </c>
      <c r="D62" s="92" t="s">
        <v>107</v>
      </c>
    </row>
    <row r="63" spans="1:5" x14ac:dyDescent="0.35">
      <c r="C63" s="91" t="s">
        <v>107</v>
      </c>
      <c r="D63" s="92" t="s">
        <v>107</v>
      </c>
    </row>
    <row r="64" spans="1:5" x14ac:dyDescent="0.35">
      <c r="C64" s="91" t="s">
        <v>107</v>
      </c>
      <c r="D64" s="92" t="s">
        <v>107</v>
      </c>
      <c r="E64" s="101" t="s">
        <v>3</v>
      </c>
    </row>
    <row r="65" spans="1:5" x14ac:dyDescent="0.35">
      <c r="C65" s="91" t="s">
        <v>107</v>
      </c>
      <c r="D65" s="92" t="s">
        <v>107</v>
      </c>
    </row>
    <row r="66" spans="1:5" x14ac:dyDescent="0.35">
      <c r="C66" s="91" t="s">
        <v>107</v>
      </c>
      <c r="D66" s="92" t="s">
        <v>107</v>
      </c>
      <c r="E66" s="101">
        <v>15</v>
      </c>
    </row>
    <row r="67" spans="1:5" x14ac:dyDescent="0.35">
      <c r="C67" s="91" t="s">
        <v>107</v>
      </c>
      <c r="D67" s="92" t="s">
        <v>107</v>
      </c>
    </row>
    <row r="68" spans="1:5" x14ac:dyDescent="0.35">
      <c r="C68" s="91" t="s">
        <v>107</v>
      </c>
      <c r="D68" s="92" t="s">
        <v>107</v>
      </c>
    </row>
    <row r="69" spans="1:5" x14ac:dyDescent="0.35">
      <c r="C69" s="91" t="s">
        <v>107</v>
      </c>
      <c r="D69" s="92" t="s">
        <v>107</v>
      </c>
      <c r="E69" s="101" t="s">
        <v>50</v>
      </c>
    </row>
    <row r="70" spans="1:5" x14ac:dyDescent="0.35">
      <c r="C70" s="91" t="s">
        <v>107</v>
      </c>
      <c r="D70" s="92" t="s">
        <v>107</v>
      </c>
      <c r="E70" s="101" t="s">
        <v>4</v>
      </c>
    </row>
    <row r="71" spans="1:5" x14ac:dyDescent="0.35">
      <c r="C71" s="91" t="s">
        <v>107</v>
      </c>
      <c r="D71" s="92" t="s">
        <v>107</v>
      </c>
    </row>
    <row r="72" spans="1:5" x14ac:dyDescent="0.35">
      <c r="C72" s="91" t="s">
        <v>107</v>
      </c>
      <c r="D72" s="92" t="s">
        <v>107</v>
      </c>
    </row>
    <row r="73" spans="1:5" x14ac:dyDescent="0.35">
      <c r="C73" s="91" t="s">
        <v>107</v>
      </c>
      <c r="D73" s="92" t="s">
        <v>107</v>
      </c>
      <c r="E73" s="101">
        <v>-2</v>
      </c>
    </row>
    <row r="74" spans="1:5" x14ac:dyDescent="0.35">
      <c r="C74" s="91" t="s">
        <v>107</v>
      </c>
      <c r="D74" s="92" t="s">
        <v>107</v>
      </c>
    </row>
    <row r="75" spans="1:5" x14ac:dyDescent="0.35">
      <c r="C75" s="91" t="s">
        <v>107</v>
      </c>
      <c r="D75" s="92" t="s">
        <v>107</v>
      </c>
      <c r="E75" s="101" t="s">
        <v>162</v>
      </c>
    </row>
    <row r="76" spans="1:5" x14ac:dyDescent="0.35">
      <c r="C76" s="91" t="s">
        <v>107</v>
      </c>
      <c r="D76" s="92" t="s">
        <v>107</v>
      </c>
      <c r="E76" s="101">
        <v>5</v>
      </c>
    </row>
    <row r="77" spans="1:5" x14ac:dyDescent="0.35">
      <c r="C77" s="91" t="s">
        <v>107</v>
      </c>
      <c r="D77" s="92" t="s">
        <v>107</v>
      </c>
    </row>
    <row r="78" spans="1:5" x14ac:dyDescent="0.35">
      <c r="A78" s="90" t="s">
        <v>163</v>
      </c>
      <c r="B78" s="90" t="s">
        <v>163</v>
      </c>
      <c r="C78" s="79" t="s">
        <v>163</v>
      </c>
      <c r="D78" s="79" t="s">
        <v>163</v>
      </c>
      <c r="E78" s="101" t="s">
        <v>163</v>
      </c>
    </row>
    <row r="79" spans="1:5" x14ac:dyDescent="0.35">
      <c r="A79" s="89" t="s">
        <v>1</v>
      </c>
      <c r="B79" s="90" t="s">
        <v>32</v>
      </c>
      <c r="C79" s="91" t="s">
        <v>0</v>
      </c>
      <c r="D79" s="92" t="s">
        <v>46</v>
      </c>
      <c r="E79" s="101" t="s">
        <v>2</v>
      </c>
    </row>
    <row r="80" spans="1:5" x14ac:dyDescent="0.35">
      <c r="A80" s="90" t="s">
        <v>5</v>
      </c>
      <c r="B80" s="90">
        <v>3</v>
      </c>
      <c r="C80" s="91">
        <v>4.5</v>
      </c>
      <c r="D80" s="92">
        <v>81</v>
      </c>
    </row>
    <row r="81" spans="1:5" x14ac:dyDescent="0.35">
      <c r="A81" s="90" t="s">
        <v>19</v>
      </c>
      <c r="B81" s="90">
        <v>2</v>
      </c>
      <c r="C81" s="91">
        <v>3.4</v>
      </c>
      <c r="D81" s="92">
        <v>98</v>
      </c>
    </row>
    <row r="82" spans="1:5" x14ac:dyDescent="0.35">
      <c r="A82" s="90" t="s">
        <v>16</v>
      </c>
      <c r="B82" s="90">
        <v>3</v>
      </c>
      <c r="C82" s="91">
        <v>5.0999999999999996</v>
      </c>
      <c r="D82" s="92">
        <v>97</v>
      </c>
    </row>
    <row r="83" spans="1:5" x14ac:dyDescent="0.35">
      <c r="C83" s="91" t="s">
        <v>107</v>
      </c>
      <c r="D83" s="92" t="s">
        <v>107</v>
      </c>
    </row>
    <row r="84" spans="1:5" x14ac:dyDescent="0.35">
      <c r="C84" s="91" t="s">
        <v>107</v>
      </c>
      <c r="D84" s="92" t="s">
        <v>107</v>
      </c>
      <c r="E84" s="101">
        <v>13</v>
      </c>
    </row>
    <row r="85" spans="1:5" x14ac:dyDescent="0.35">
      <c r="C85" s="91" t="s">
        <v>107</v>
      </c>
      <c r="D85" s="92" t="s">
        <v>107</v>
      </c>
    </row>
    <row r="86" spans="1:5" x14ac:dyDescent="0.35">
      <c r="C86" s="91" t="s">
        <v>107</v>
      </c>
      <c r="D86" s="92" t="s">
        <v>107</v>
      </c>
    </row>
    <row r="87" spans="1:5" x14ac:dyDescent="0.35">
      <c r="C87" s="91" t="s">
        <v>107</v>
      </c>
      <c r="D87" s="92" t="s">
        <v>107</v>
      </c>
    </row>
    <row r="88" spans="1:5" x14ac:dyDescent="0.35">
      <c r="C88" s="91" t="s">
        <v>107</v>
      </c>
      <c r="D88" s="92" t="s">
        <v>107</v>
      </c>
    </row>
    <row r="89" spans="1:5" x14ac:dyDescent="0.35">
      <c r="C89" s="91" t="s">
        <v>107</v>
      </c>
      <c r="D89" s="92" t="s">
        <v>107</v>
      </c>
      <c r="E89" s="101" t="s">
        <v>3</v>
      </c>
    </row>
    <row r="90" spans="1:5" x14ac:dyDescent="0.35">
      <c r="C90" s="91" t="s">
        <v>107</v>
      </c>
      <c r="D90" s="92" t="s">
        <v>107</v>
      </c>
    </row>
    <row r="91" spans="1:5" x14ac:dyDescent="0.35">
      <c r="C91" s="91" t="s">
        <v>107</v>
      </c>
      <c r="D91" s="92" t="s">
        <v>107</v>
      </c>
      <c r="E91" s="101">
        <v>15</v>
      </c>
    </row>
    <row r="92" spans="1:5" x14ac:dyDescent="0.35">
      <c r="C92" s="91" t="s">
        <v>107</v>
      </c>
      <c r="D92" s="92" t="s">
        <v>107</v>
      </c>
    </row>
    <row r="93" spans="1:5" x14ac:dyDescent="0.35">
      <c r="C93" s="91" t="s">
        <v>107</v>
      </c>
      <c r="D93" s="92" t="s">
        <v>107</v>
      </c>
    </row>
    <row r="94" spans="1:5" x14ac:dyDescent="0.35">
      <c r="C94" s="91" t="s">
        <v>107</v>
      </c>
      <c r="D94" s="92" t="s">
        <v>107</v>
      </c>
      <c r="E94" s="101" t="s">
        <v>50</v>
      </c>
    </row>
    <row r="95" spans="1:5" x14ac:dyDescent="0.35">
      <c r="C95" s="91" t="s">
        <v>107</v>
      </c>
      <c r="D95" s="92" t="s">
        <v>107</v>
      </c>
      <c r="E95" s="101" t="s">
        <v>4</v>
      </c>
    </row>
    <row r="96" spans="1:5" x14ac:dyDescent="0.35">
      <c r="C96" s="91" t="s">
        <v>107</v>
      </c>
      <c r="D96" s="92" t="s">
        <v>107</v>
      </c>
    </row>
    <row r="97" spans="1:5" x14ac:dyDescent="0.35">
      <c r="C97" s="91" t="s">
        <v>107</v>
      </c>
      <c r="D97" s="92" t="s">
        <v>107</v>
      </c>
    </row>
    <row r="98" spans="1:5" x14ac:dyDescent="0.35">
      <c r="C98" s="91" t="s">
        <v>107</v>
      </c>
      <c r="D98" s="92" t="s">
        <v>107</v>
      </c>
      <c r="E98" s="101">
        <v>-2</v>
      </c>
    </row>
    <row r="99" spans="1:5" x14ac:dyDescent="0.35">
      <c r="C99" s="91" t="s">
        <v>107</v>
      </c>
      <c r="D99" s="92" t="s">
        <v>107</v>
      </c>
    </row>
    <row r="100" spans="1:5" x14ac:dyDescent="0.35">
      <c r="C100" s="91" t="s">
        <v>107</v>
      </c>
      <c r="D100" s="92" t="s">
        <v>107</v>
      </c>
      <c r="E100" s="101" t="s">
        <v>162</v>
      </c>
    </row>
    <row r="101" spans="1:5" x14ac:dyDescent="0.35">
      <c r="C101" s="91" t="s">
        <v>107</v>
      </c>
      <c r="D101" s="92" t="s">
        <v>107</v>
      </c>
      <c r="E101" s="101">
        <v>6</v>
      </c>
    </row>
    <row r="102" spans="1:5" x14ac:dyDescent="0.35">
      <c r="C102" s="91" t="s">
        <v>107</v>
      </c>
      <c r="D102" s="92" t="s">
        <v>107</v>
      </c>
    </row>
    <row r="103" spans="1:5" x14ac:dyDescent="0.35">
      <c r="A103" s="90" t="s">
        <v>163</v>
      </c>
      <c r="B103" s="90" t="s">
        <v>163</v>
      </c>
      <c r="C103" s="79" t="s">
        <v>163</v>
      </c>
      <c r="D103" s="79" t="s">
        <v>163</v>
      </c>
      <c r="E103" s="101" t="s">
        <v>163</v>
      </c>
    </row>
    <row r="104" spans="1:5" x14ac:dyDescent="0.35">
      <c r="A104" s="89" t="s">
        <v>1</v>
      </c>
      <c r="B104" s="90" t="s">
        <v>32</v>
      </c>
      <c r="C104" s="91" t="s">
        <v>0</v>
      </c>
      <c r="D104" s="92" t="s">
        <v>46</v>
      </c>
      <c r="E104" s="101" t="s">
        <v>2</v>
      </c>
    </row>
    <row r="105" spans="1:5" x14ac:dyDescent="0.35">
      <c r="A105" s="90" t="s">
        <v>5</v>
      </c>
      <c r="B105" s="90">
        <v>3</v>
      </c>
      <c r="C105" s="91">
        <v>4.5</v>
      </c>
      <c r="D105" s="92">
        <v>81</v>
      </c>
    </row>
    <row r="106" spans="1:5" x14ac:dyDescent="0.35">
      <c r="A106" s="90" t="s">
        <v>19</v>
      </c>
      <c r="B106" s="90">
        <v>2</v>
      </c>
      <c r="C106" s="91">
        <v>3.4</v>
      </c>
      <c r="D106" s="92">
        <v>98</v>
      </c>
    </row>
    <row r="107" spans="1:5" x14ac:dyDescent="0.35">
      <c r="A107" s="90" t="s">
        <v>16</v>
      </c>
      <c r="B107" s="90">
        <v>3</v>
      </c>
      <c r="C107" s="91">
        <v>5.0999999999999996</v>
      </c>
      <c r="D107" s="92">
        <v>97</v>
      </c>
    </row>
    <row r="108" spans="1:5" x14ac:dyDescent="0.35">
      <c r="C108" s="91" t="s">
        <v>107</v>
      </c>
      <c r="D108" s="92" t="s">
        <v>107</v>
      </c>
    </row>
    <row r="109" spans="1:5" x14ac:dyDescent="0.35">
      <c r="C109" s="91" t="s">
        <v>107</v>
      </c>
      <c r="D109" s="92" t="s">
        <v>107</v>
      </c>
      <c r="E109" s="101">
        <v>13</v>
      </c>
    </row>
    <row r="110" spans="1:5" x14ac:dyDescent="0.35">
      <c r="C110" s="91" t="s">
        <v>107</v>
      </c>
      <c r="D110" s="92" t="s">
        <v>107</v>
      </c>
    </row>
    <row r="111" spans="1:5" x14ac:dyDescent="0.35">
      <c r="C111" s="91" t="s">
        <v>107</v>
      </c>
      <c r="D111" s="92" t="s">
        <v>107</v>
      </c>
    </row>
    <row r="112" spans="1:5" x14ac:dyDescent="0.35">
      <c r="C112" s="91" t="s">
        <v>107</v>
      </c>
      <c r="D112" s="92" t="s">
        <v>107</v>
      </c>
    </row>
    <row r="113" spans="1:5" x14ac:dyDescent="0.35">
      <c r="C113" s="91" t="s">
        <v>107</v>
      </c>
      <c r="D113" s="92" t="s">
        <v>107</v>
      </c>
    </row>
    <row r="114" spans="1:5" x14ac:dyDescent="0.35">
      <c r="C114" s="91" t="s">
        <v>107</v>
      </c>
      <c r="D114" s="92" t="s">
        <v>107</v>
      </c>
      <c r="E114" s="101" t="s">
        <v>3</v>
      </c>
    </row>
    <row r="115" spans="1:5" x14ac:dyDescent="0.35">
      <c r="C115" s="91" t="s">
        <v>107</v>
      </c>
      <c r="D115" s="92" t="s">
        <v>107</v>
      </c>
    </row>
    <row r="116" spans="1:5" x14ac:dyDescent="0.35">
      <c r="C116" s="91" t="s">
        <v>107</v>
      </c>
      <c r="D116" s="92" t="s">
        <v>107</v>
      </c>
      <c r="E116" s="101">
        <v>15</v>
      </c>
    </row>
    <row r="117" spans="1:5" x14ac:dyDescent="0.35">
      <c r="C117" s="91" t="s">
        <v>107</v>
      </c>
      <c r="D117" s="92" t="s">
        <v>107</v>
      </c>
    </row>
    <row r="118" spans="1:5" x14ac:dyDescent="0.35">
      <c r="C118" s="91" t="s">
        <v>107</v>
      </c>
      <c r="D118" s="92" t="s">
        <v>107</v>
      </c>
    </row>
    <row r="119" spans="1:5" x14ac:dyDescent="0.35">
      <c r="C119" s="91" t="s">
        <v>107</v>
      </c>
      <c r="D119" s="92" t="s">
        <v>107</v>
      </c>
      <c r="E119" s="101" t="s">
        <v>50</v>
      </c>
    </row>
    <row r="120" spans="1:5" x14ac:dyDescent="0.35">
      <c r="C120" s="91" t="s">
        <v>107</v>
      </c>
      <c r="D120" s="92" t="s">
        <v>107</v>
      </c>
      <c r="E120" s="101" t="s">
        <v>4</v>
      </c>
    </row>
    <row r="121" spans="1:5" x14ac:dyDescent="0.35">
      <c r="C121" s="91" t="s">
        <v>107</v>
      </c>
      <c r="D121" s="92" t="s">
        <v>107</v>
      </c>
    </row>
    <row r="122" spans="1:5" x14ac:dyDescent="0.35">
      <c r="C122" s="91" t="s">
        <v>107</v>
      </c>
      <c r="D122" s="92" t="s">
        <v>107</v>
      </c>
    </row>
    <row r="123" spans="1:5" x14ac:dyDescent="0.35">
      <c r="C123" s="91" t="s">
        <v>107</v>
      </c>
      <c r="D123" s="92" t="s">
        <v>107</v>
      </c>
      <c r="E123" s="101">
        <v>-2</v>
      </c>
    </row>
    <row r="124" spans="1:5" x14ac:dyDescent="0.35">
      <c r="C124" s="91" t="s">
        <v>107</v>
      </c>
      <c r="D124" s="92" t="s">
        <v>107</v>
      </c>
    </row>
    <row r="125" spans="1:5" x14ac:dyDescent="0.35">
      <c r="C125" s="91" t="s">
        <v>107</v>
      </c>
      <c r="D125" s="92" t="s">
        <v>107</v>
      </c>
      <c r="E125" s="101" t="s">
        <v>162</v>
      </c>
    </row>
    <row r="126" spans="1:5" x14ac:dyDescent="0.35">
      <c r="C126" s="91" t="s">
        <v>107</v>
      </c>
      <c r="D126" s="92" t="s">
        <v>107</v>
      </c>
      <c r="E126" s="101">
        <v>7</v>
      </c>
    </row>
    <row r="127" spans="1:5" x14ac:dyDescent="0.35">
      <c r="C127" s="91" t="s">
        <v>107</v>
      </c>
      <c r="D127" s="92" t="s">
        <v>107</v>
      </c>
    </row>
    <row r="128" spans="1:5" x14ac:dyDescent="0.35">
      <c r="A128" s="90" t="s">
        <v>163</v>
      </c>
      <c r="B128" s="90" t="s">
        <v>163</v>
      </c>
      <c r="C128" s="79" t="s">
        <v>163</v>
      </c>
      <c r="D128" s="79" t="s">
        <v>163</v>
      </c>
      <c r="E128" s="101" t="s">
        <v>163</v>
      </c>
    </row>
    <row r="130" spans="1:5" x14ac:dyDescent="0.35">
      <c r="A130" s="90" t="s">
        <v>1</v>
      </c>
      <c r="B130" s="90" t="s">
        <v>32</v>
      </c>
      <c r="C130" s="79" t="s">
        <v>0</v>
      </c>
      <c r="D130" s="79" t="s">
        <v>46</v>
      </c>
      <c r="E130" s="101" t="s">
        <v>2</v>
      </c>
    </row>
    <row r="131" spans="1:5" x14ac:dyDescent="0.35">
      <c r="A131" s="90" t="s">
        <v>5</v>
      </c>
      <c r="B131" s="90">
        <v>5</v>
      </c>
      <c r="C131" s="79">
        <v>7.5</v>
      </c>
      <c r="D131" s="79">
        <v>79</v>
      </c>
    </row>
    <row r="132" spans="1:5" x14ac:dyDescent="0.35">
      <c r="C132" s="79" t="s">
        <v>107</v>
      </c>
      <c r="D132" s="79" t="s">
        <v>107</v>
      </c>
    </row>
    <row r="133" spans="1:5" x14ac:dyDescent="0.35">
      <c r="C133" s="79" t="s">
        <v>107</v>
      </c>
      <c r="D133" s="79" t="s">
        <v>107</v>
      </c>
    </row>
    <row r="134" spans="1:5" x14ac:dyDescent="0.35">
      <c r="C134" s="79" t="s">
        <v>107</v>
      </c>
      <c r="D134" s="79" t="s">
        <v>107</v>
      </c>
    </row>
    <row r="135" spans="1:5" x14ac:dyDescent="0.35">
      <c r="C135" s="79" t="s">
        <v>107</v>
      </c>
      <c r="D135" s="79" t="s">
        <v>107</v>
      </c>
      <c r="E135" s="101">
        <v>7.5</v>
      </c>
    </row>
    <row r="136" spans="1:5" x14ac:dyDescent="0.35">
      <c r="C136" s="79" t="s">
        <v>107</v>
      </c>
      <c r="D136" s="79" t="s">
        <v>107</v>
      </c>
    </row>
    <row r="137" spans="1:5" x14ac:dyDescent="0.35">
      <c r="C137" s="79" t="s">
        <v>107</v>
      </c>
      <c r="D137" s="79" t="s">
        <v>107</v>
      </c>
    </row>
    <row r="138" spans="1:5" x14ac:dyDescent="0.35">
      <c r="C138" s="79" t="s">
        <v>107</v>
      </c>
      <c r="D138" s="79" t="s">
        <v>107</v>
      </c>
    </row>
    <row r="139" spans="1:5" x14ac:dyDescent="0.35">
      <c r="C139" s="79" t="s">
        <v>107</v>
      </c>
      <c r="D139" s="79" t="s">
        <v>107</v>
      </c>
    </row>
    <row r="140" spans="1:5" x14ac:dyDescent="0.35">
      <c r="C140" s="79" t="s">
        <v>107</v>
      </c>
      <c r="D140" s="79" t="s">
        <v>107</v>
      </c>
      <c r="E140" s="101" t="s">
        <v>3</v>
      </c>
    </row>
    <row r="141" spans="1:5" x14ac:dyDescent="0.35">
      <c r="C141" s="79" t="s">
        <v>107</v>
      </c>
      <c r="D141" s="79" t="s">
        <v>107</v>
      </c>
    </row>
    <row r="142" spans="1:5" x14ac:dyDescent="0.35">
      <c r="C142" s="79" t="s">
        <v>107</v>
      </c>
      <c r="D142" s="79" t="s">
        <v>107</v>
      </c>
      <c r="E142" s="101">
        <v>10</v>
      </c>
    </row>
    <row r="143" spans="1:5" x14ac:dyDescent="0.35">
      <c r="C143" s="79" t="s">
        <v>107</v>
      </c>
      <c r="D143" s="79" t="s">
        <v>107</v>
      </c>
    </row>
    <row r="144" spans="1:5" x14ac:dyDescent="0.35">
      <c r="C144" s="79" t="s">
        <v>107</v>
      </c>
      <c r="D144" s="79" t="s">
        <v>107</v>
      </c>
    </row>
    <row r="145" spans="1:5" x14ac:dyDescent="0.35">
      <c r="C145" s="79" t="s">
        <v>107</v>
      </c>
      <c r="D145" s="79" t="s">
        <v>107</v>
      </c>
      <c r="E145" s="101" t="s">
        <v>50</v>
      </c>
    </row>
    <row r="146" spans="1:5" x14ac:dyDescent="0.35">
      <c r="C146" s="79" t="s">
        <v>107</v>
      </c>
      <c r="D146" s="79" t="s">
        <v>107</v>
      </c>
      <c r="E146" s="101" t="s">
        <v>4</v>
      </c>
    </row>
    <row r="147" spans="1:5" x14ac:dyDescent="0.35">
      <c r="C147" s="79" t="s">
        <v>107</v>
      </c>
      <c r="D147" s="79" t="s">
        <v>107</v>
      </c>
    </row>
    <row r="148" spans="1:5" x14ac:dyDescent="0.35">
      <c r="C148" s="79" t="s">
        <v>107</v>
      </c>
      <c r="D148" s="79" t="s">
        <v>107</v>
      </c>
    </row>
    <row r="149" spans="1:5" x14ac:dyDescent="0.35">
      <c r="C149" s="79" t="s">
        <v>107</v>
      </c>
      <c r="D149" s="79" t="s">
        <v>107</v>
      </c>
      <c r="E149" s="101">
        <v>-2.5</v>
      </c>
    </row>
    <row r="150" spans="1:5" x14ac:dyDescent="0.35">
      <c r="C150" s="79" t="s">
        <v>107</v>
      </c>
      <c r="D150" s="79" t="s">
        <v>107</v>
      </c>
    </row>
    <row r="151" spans="1:5" x14ac:dyDescent="0.35">
      <c r="C151" s="79" t="s">
        <v>107</v>
      </c>
      <c r="D151" s="79" t="s">
        <v>107</v>
      </c>
      <c r="E151" s="101" t="s">
        <v>162</v>
      </c>
    </row>
    <row r="152" spans="1:5" x14ac:dyDescent="0.35">
      <c r="C152" s="79" t="s">
        <v>107</v>
      </c>
      <c r="D152" s="79" t="s">
        <v>107</v>
      </c>
      <c r="E152" s="101">
        <v>7</v>
      </c>
    </row>
    <row r="153" spans="1:5" x14ac:dyDescent="0.35">
      <c r="C153" s="79" t="s">
        <v>107</v>
      </c>
      <c r="D153" s="79" t="s">
        <v>107</v>
      </c>
    </row>
    <row r="154" spans="1:5" x14ac:dyDescent="0.35">
      <c r="A154" s="90" t="s">
        <v>164</v>
      </c>
      <c r="B154" s="90" t="s">
        <v>165</v>
      </c>
      <c r="E154" s="101" t="s">
        <v>163</v>
      </c>
    </row>
    <row r="155" spans="1:5" x14ac:dyDescent="0.35">
      <c r="A155" s="90" t="s">
        <v>1</v>
      </c>
      <c r="B155" s="90" t="s">
        <v>32</v>
      </c>
      <c r="C155" s="91" t="s">
        <v>0</v>
      </c>
      <c r="D155" s="92" t="s">
        <v>46</v>
      </c>
      <c r="E155" s="101" t="s">
        <v>2</v>
      </c>
    </row>
    <row r="156" spans="1:5" x14ac:dyDescent="0.35">
      <c r="A156" s="90" t="s">
        <v>5</v>
      </c>
      <c r="B156" s="90">
        <v>5</v>
      </c>
      <c r="C156" s="91">
        <v>7.5</v>
      </c>
      <c r="D156" s="92">
        <v>79</v>
      </c>
    </row>
    <row r="157" spans="1:5" x14ac:dyDescent="0.35">
      <c r="C157" s="91" t="s">
        <v>107</v>
      </c>
      <c r="D157" s="92" t="s">
        <v>107</v>
      </c>
    </row>
    <row r="158" spans="1:5" x14ac:dyDescent="0.35">
      <c r="C158" s="91" t="s">
        <v>107</v>
      </c>
      <c r="D158" s="92" t="s">
        <v>107</v>
      </c>
    </row>
    <row r="159" spans="1:5" x14ac:dyDescent="0.35">
      <c r="C159" s="91" t="s">
        <v>107</v>
      </c>
      <c r="D159" s="92" t="s">
        <v>107</v>
      </c>
    </row>
    <row r="160" spans="1:5" x14ac:dyDescent="0.35">
      <c r="C160" s="91" t="s">
        <v>107</v>
      </c>
      <c r="D160" s="92" t="s">
        <v>107</v>
      </c>
      <c r="E160" s="101">
        <v>7.5</v>
      </c>
    </row>
    <row r="161" spans="3:5" x14ac:dyDescent="0.35">
      <c r="C161" s="91" t="s">
        <v>107</v>
      </c>
      <c r="D161" s="92" t="s">
        <v>107</v>
      </c>
    </row>
    <row r="162" spans="3:5" x14ac:dyDescent="0.35">
      <c r="C162" s="91" t="s">
        <v>107</v>
      </c>
      <c r="D162" s="92" t="s">
        <v>107</v>
      </c>
    </row>
    <row r="163" spans="3:5" x14ac:dyDescent="0.35">
      <c r="C163" s="91" t="s">
        <v>107</v>
      </c>
      <c r="D163" s="92" t="s">
        <v>107</v>
      </c>
    </row>
    <row r="164" spans="3:5" x14ac:dyDescent="0.35">
      <c r="C164" s="91" t="s">
        <v>107</v>
      </c>
      <c r="D164" s="92" t="s">
        <v>107</v>
      </c>
    </row>
    <row r="165" spans="3:5" x14ac:dyDescent="0.35">
      <c r="C165" s="91" t="s">
        <v>107</v>
      </c>
      <c r="D165" s="92" t="s">
        <v>107</v>
      </c>
      <c r="E165" s="101" t="s">
        <v>3</v>
      </c>
    </row>
    <row r="166" spans="3:5" x14ac:dyDescent="0.35">
      <c r="C166" s="91" t="s">
        <v>107</v>
      </c>
      <c r="D166" s="92" t="s">
        <v>107</v>
      </c>
    </row>
    <row r="167" spans="3:5" x14ac:dyDescent="0.35">
      <c r="C167" s="91" t="s">
        <v>107</v>
      </c>
      <c r="D167" s="92" t="s">
        <v>107</v>
      </c>
      <c r="E167" s="101">
        <v>10</v>
      </c>
    </row>
    <row r="168" spans="3:5" x14ac:dyDescent="0.35">
      <c r="C168" s="91" t="s">
        <v>107</v>
      </c>
      <c r="D168" s="92" t="s">
        <v>107</v>
      </c>
    </row>
    <row r="169" spans="3:5" x14ac:dyDescent="0.35">
      <c r="C169" s="91" t="s">
        <v>107</v>
      </c>
      <c r="D169" s="92" t="s">
        <v>107</v>
      </c>
    </row>
    <row r="170" spans="3:5" x14ac:dyDescent="0.35">
      <c r="C170" s="91" t="s">
        <v>107</v>
      </c>
      <c r="D170" s="92" t="s">
        <v>107</v>
      </c>
      <c r="E170" s="101" t="s">
        <v>50</v>
      </c>
    </row>
    <row r="171" spans="3:5" x14ac:dyDescent="0.35">
      <c r="C171" s="91" t="s">
        <v>107</v>
      </c>
      <c r="D171" s="92" t="s">
        <v>107</v>
      </c>
      <c r="E171" s="101" t="s">
        <v>4</v>
      </c>
    </row>
    <row r="172" spans="3:5" x14ac:dyDescent="0.35">
      <c r="C172" s="91" t="s">
        <v>107</v>
      </c>
      <c r="D172" s="92" t="s">
        <v>107</v>
      </c>
    </row>
    <row r="173" spans="3:5" x14ac:dyDescent="0.35">
      <c r="C173" s="91" t="s">
        <v>107</v>
      </c>
      <c r="D173" s="92" t="s">
        <v>107</v>
      </c>
    </row>
    <row r="174" spans="3:5" x14ac:dyDescent="0.35">
      <c r="C174" s="91" t="s">
        <v>107</v>
      </c>
      <c r="D174" s="92" t="s">
        <v>107</v>
      </c>
      <c r="E174" s="101">
        <v>-2.5</v>
      </c>
    </row>
    <row r="175" spans="3:5" x14ac:dyDescent="0.35">
      <c r="C175" s="91" t="s">
        <v>107</v>
      </c>
      <c r="D175" s="92" t="s">
        <v>107</v>
      </c>
    </row>
    <row r="176" spans="3:5" x14ac:dyDescent="0.35">
      <c r="C176" s="91" t="s">
        <v>107</v>
      </c>
      <c r="D176" s="92" t="s">
        <v>107</v>
      </c>
      <c r="E176" s="101" t="s">
        <v>162</v>
      </c>
    </row>
    <row r="177" spans="1:5" x14ac:dyDescent="0.35">
      <c r="C177" s="91" t="s">
        <v>107</v>
      </c>
      <c r="D177" s="92" t="s">
        <v>107</v>
      </c>
      <c r="E177" s="101">
        <v>8</v>
      </c>
    </row>
    <row r="178" spans="1:5" x14ac:dyDescent="0.35">
      <c r="C178" s="91" t="s">
        <v>107</v>
      </c>
      <c r="D178" s="92" t="s">
        <v>107</v>
      </c>
    </row>
    <row r="179" spans="1:5" x14ac:dyDescent="0.35">
      <c r="A179" s="90" t="s">
        <v>164</v>
      </c>
      <c r="B179" s="90" t="s">
        <v>165</v>
      </c>
      <c r="C179" s="91"/>
      <c r="D179" s="92"/>
      <c r="E179" s="101" t="s">
        <v>163</v>
      </c>
    </row>
    <row r="180" spans="1:5" x14ac:dyDescent="0.35">
      <c r="A180" s="90" t="s">
        <v>1</v>
      </c>
      <c r="B180" s="90" t="s">
        <v>32</v>
      </c>
      <c r="C180" s="91" t="s">
        <v>0</v>
      </c>
      <c r="D180" s="92" t="s">
        <v>46</v>
      </c>
      <c r="E180" s="101" t="s">
        <v>2</v>
      </c>
    </row>
    <row r="181" spans="1:5" x14ac:dyDescent="0.35">
      <c r="C181" s="91" t="s">
        <v>107</v>
      </c>
      <c r="D181" s="92" t="s">
        <v>107</v>
      </c>
    </row>
    <row r="182" spans="1:5" x14ac:dyDescent="0.35">
      <c r="C182" s="91" t="s">
        <v>107</v>
      </c>
      <c r="D182" s="92" t="s">
        <v>107</v>
      </c>
    </row>
    <row r="183" spans="1:5" x14ac:dyDescent="0.35">
      <c r="C183" s="91" t="s">
        <v>107</v>
      </c>
      <c r="D183" s="92" t="s">
        <v>107</v>
      </c>
    </row>
    <row r="184" spans="1:5" x14ac:dyDescent="0.35">
      <c r="C184" s="91" t="s">
        <v>107</v>
      </c>
      <c r="D184" s="92" t="s">
        <v>107</v>
      </c>
    </row>
    <row r="185" spans="1:5" x14ac:dyDescent="0.35">
      <c r="C185" s="91" t="s">
        <v>107</v>
      </c>
      <c r="D185" s="92" t="s">
        <v>107</v>
      </c>
      <c r="E185" s="101" t="s">
        <v>107</v>
      </c>
    </row>
    <row r="186" spans="1:5" x14ac:dyDescent="0.35">
      <c r="C186" s="91" t="s">
        <v>107</v>
      </c>
      <c r="D186" s="92" t="s">
        <v>107</v>
      </c>
    </row>
    <row r="187" spans="1:5" x14ac:dyDescent="0.35">
      <c r="C187" s="91" t="s">
        <v>107</v>
      </c>
      <c r="D187" s="92" t="s">
        <v>107</v>
      </c>
    </row>
    <row r="188" spans="1:5" x14ac:dyDescent="0.35">
      <c r="C188" s="91" t="s">
        <v>107</v>
      </c>
      <c r="D188" s="92" t="s">
        <v>107</v>
      </c>
    </row>
    <row r="189" spans="1:5" x14ac:dyDescent="0.35">
      <c r="C189" s="91" t="s">
        <v>107</v>
      </c>
      <c r="D189" s="92" t="s">
        <v>107</v>
      </c>
    </row>
    <row r="190" spans="1:5" x14ac:dyDescent="0.35">
      <c r="C190" s="91" t="s">
        <v>107</v>
      </c>
      <c r="D190" s="92" t="s">
        <v>107</v>
      </c>
      <c r="E190" s="101" t="s">
        <v>3</v>
      </c>
    </row>
    <row r="191" spans="1:5" x14ac:dyDescent="0.35">
      <c r="C191" s="91" t="s">
        <v>107</v>
      </c>
      <c r="D191" s="92" t="s">
        <v>107</v>
      </c>
    </row>
    <row r="192" spans="1:5" x14ac:dyDescent="0.35">
      <c r="C192" s="91" t="s">
        <v>107</v>
      </c>
      <c r="D192" s="92" t="s">
        <v>107</v>
      </c>
    </row>
    <row r="193" spans="1:5" x14ac:dyDescent="0.35">
      <c r="C193" s="91" t="s">
        <v>107</v>
      </c>
      <c r="D193" s="92" t="s">
        <v>107</v>
      </c>
    </row>
    <row r="194" spans="1:5" x14ac:dyDescent="0.35">
      <c r="C194" s="91" t="s">
        <v>107</v>
      </c>
      <c r="D194" s="92" t="s">
        <v>107</v>
      </c>
    </row>
    <row r="195" spans="1:5" x14ac:dyDescent="0.35">
      <c r="C195" s="91" t="s">
        <v>107</v>
      </c>
      <c r="D195" s="92" t="s">
        <v>107</v>
      </c>
      <c r="E195" s="101" t="s">
        <v>50</v>
      </c>
    </row>
    <row r="196" spans="1:5" x14ac:dyDescent="0.35">
      <c r="C196" s="91" t="s">
        <v>107</v>
      </c>
      <c r="D196" s="92" t="s">
        <v>107</v>
      </c>
      <c r="E196" s="101" t="s">
        <v>4</v>
      </c>
    </row>
    <row r="197" spans="1:5" x14ac:dyDescent="0.35">
      <c r="C197" s="91" t="s">
        <v>107</v>
      </c>
      <c r="D197" s="92" t="s">
        <v>107</v>
      </c>
    </row>
    <row r="198" spans="1:5" x14ac:dyDescent="0.35">
      <c r="C198" s="91" t="s">
        <v>107</v>
      </c>
      <c r="D198" s="92" t="s">
        <v>107</v>
      </c>
    </row>
    <row r="199" spans="1:5" x14ac:dyDescent="0.35">
      <c r="C199" s="91" t="s">
        <v>107</v>
      </c>
      <c r="D199" s="92" t="s">
        <v>107</v>
      </c>
      <c r="E199" s="101" t="s">
        <v>107</v>
      </c>
    </row>
    <row r="200" spans="1:5" x14ac:dyDescent="0.35">
      <c r="C200" s="91" t="s">
        <v>107</v>
      </c>
      <c r="D200" s="92" t="s">
        <v>107</v>
      </c>
    </row>
    <row r="201" spans="1:5" x14ac:dyDescent="0.35">
      <c r="C201" s="91" t="s">
        <v>107</v>
      </c>
      <c r="D201" s="92" t="s">
        <v>107</v>
      </c>
      <c r="E201" s="101" t="s">
        <v>162</v>
      </c>
    </row>
    <row r="202" spans="1:5" x14ac:dyDescent="0.35">
      <c r="C202" s="91" t="s">
        <v>107</v>
      </c>
      <c r="D202" s="92" t="s">
        <v>107</v>
      </c>
      <c r="E202" s="101">
        <v>8</v>
      </c>
    </row>
    <row r="203" spans="1:5" x14ac:dyDescent="0.35">
      <c r="C203" s="91" t="s">
        <v>107</v>
      </c>
      <c r="D203" s="92" t="s">
        <v>107</v>
      </c>
    </row>
    <row r="204" spans="1:5" x14ac:dyDescent="0.35">
      <c r="A204" s="90" t="s">
        <v>164</v>
      </c>
      <c r="B204" s="90" t="s">
        <v>165</v>
      </c>
      <c r="C204" s="91"/>
      <c r="D204" s="92"/>
      <c r="E204" s="101" t="s">
        <v>163</v>
      </c>
    </row>
    <row r="206" spans="1:5" x14ac:dyDescent="0.35">
      <c r="A206" s="90" t="s">
        <v>1</v>
      </c>
      <c r="B206" s="90" t="s">
        <v>32</v>
      </c>
      <c r="C206" s="79" t="s">
        <v>0</v>
      </c>
      <c r="D206" s="79" t="s">
        <v>46</v>
      </c>
      <c r="E206" s="101" t="s">
        <v>2</v>
      </c>
    </row>
    <row r="207" spans="1:5" x14ac:dyDescent="0.35">
      <c r="A207" s="90" t="s">
        <v>5</v>
      </c>
      <c r="C207" s="79">
        <v>0</v>
      </c>
      <c r="D207" s="79">
        <v>84</v>
      </c>
    </row>
    <row r="208" spans="1:5" x14ac:dyDescent="0.35">
      <c r="C208" s="79" t="s">
        <v>107</v>
      </c>
      <c r="D208" s="79" t="s">
        <v>107</v>
      </c>
    </row>
    <row r="209" spans="3:5" x14ac:dyDescent="0.35">
      <c r="C209" s="79" t="s">
        <v>107</v>
      </c>
      <c r="D209" s="79" t="s">
        <v>107</v>
      </c>
    </row>
    <row r="210" spans="3:5" x14ac:dyDescent="0.35">
      <c r="C210" s="79" t="s">
        <v>107</v>
      </c>
      <c r="D210" s="79" t="s">
        <v>107</v>
      </c>
    </row>
    <row r="211" spans="3:5" x14ac:dyDescent="0.35">
      <c r="C211" s="79" t="s">
        <v>107</v>
      </c>
      <c r="D211" s="79" t="s">
        <v>107</v>
      </c>
      <c r="E211" s="101" t="s">
        <v>107</v>
      </c>
    </row>
    <row r="212" spans="3:5" x14ac:dyDescent="0.35">
      <c r="C212" s="79" t="s">
        <v>107</v>
      </c>
      <c r="D212" s="79" t="s">
        <v>107</v>
      </c>
    </row>
    <row r="213" spans="3:5" x14ac:dyDescent="0.35">
      <c r="C213" s="79" t="s">
        <v>107</v>
      </c>
      <c r="D213" s="79" t="s">
        <v>107</v>
      </c>
    </row>
    <row r="214" spans="3:5" x14ac:dyDescent="0.35">
      <c r="C214" s="79" t="s">
        <v>107</v>
      </c>
      <c r="D214" s="79" t="s">
        <v>107</v>
      </c>
    </row>
    <row r="215" spans="3:5" x14ac:dyDescent="0.35">
      <c r="C215" s="79" t="s">
        <v>107</v>
      </c>
      <c r="D215" s="79" t="s">
        <v>107</v>
      </c>
    </row>
    <row r="216" spans="3:5" x14ac:dyDescent="0.35">
      <c r="C216" s="79" t="s">
        <v>107</v>
      </c>
      <c r="D216" s="79" t="s">
        <v>107</v>
      </c>
      <c r="E216" s="101" t="s">
        <v>3</v>
      </c>
    </row>
    <row r="217" spans="3:5" x14ac:dyDescent="0.35">
      <c r="C217" s="79" t="s">
        <v>107</v>
      </c>
      <c r="D217" s="79" t="s">
        <v>107</v>
      </c>
    </row>
    <row r="218" spans="3:5" x14ac:dyDescent="0.35">
      <c r="C218" s="79" t="s">
        <v>107</v>
      </c>
      <c r="D218" s="79" t="s">
        <v>107</v>
      </c>
    </row>
    <row r="219" spans="3:5" x14ac:dyDescent="0.35">
      <c r="C219" s="79" t="s">
        <v>107</v>
      </c>
      <c r="D219" s="79" t="s">
        <v>107</v>
      </c>
    </row>
    <row r="220" spans="3:5" x14ac:dyDescent="0.35">
      <c r="C220" s="79" t="s">
        <v>107</v>
      </c>
      <c r="D220" s="79" t="s">
        <v>107</v>
      </c>
    </row>
    <row r="221" spans="3:5" x14ac:dyDescent="0.35">
      <c r="C221" s="79" t="s">
        <v>107</v>
      </c>
      <c r="D221" s="79" t="s">
        <v>107</v>
      </c>
      <c r="E221" s="101" t="s">
        <v>50</v>
      </c>
    </row>
    <row r="222" spans="3:5" x14ac:dyDescent="0.35">
      <c r="C222" s="79" t="s">
        <v>107</v>
      </c>
      <c r="D222" s="79" t="s">
        <v>107</v>
      </c>
      <c r="E222" s="101" t="s">
        <v>4</v>
      </c>
    </row>
    <row r="223" spans="3:5" x14ac:dyDescent="0.35">
      <c r="C223" s="79" t="s">
        <v>107</v>
      </c>
      <c r="D223" s="79" t="s">
        <v>107</v>
      </c>
    </row>
    <row r="224" spans="3:5" x14ac:dyDescent="0.35">
      <c r="C224" s="79" t="s">
        <v>107</v>
      </c>
      <c r="D224" s="79" t="s">
        <v>107</v>
      </c>
    </row>
    <row r="225" spans="1:5" x14ac:dyDescent="0.35">
      <c r="C225" s="79" t="s">
        <v>107</v>
      </c>
      <c r="D225" s="79" t="s">
        <v>107</v>
      </c>
      <c r="E225" s="101" t="s">
        <v>107</v>
      </c>
    </row>
    <row r="226" spans="1:5" x14ac:dyDescent="0.35">
      <c r="C226" s="79" t="s">
        <v>107</v>
      </c>
      <c r="D226" s="79" t="s">
        <v>107</v>
      </c>
    </row>
    <row r="227" spans="1:5" x14ac:dyDescent="0.35">
      <c r="C227" s="79" t="s">
        <v>107</v>
      </c>
      <c r="D227" s="79" t="s">
        <v>107</v>
      </c>
      <c r="E227" s="101" t="s">
        <v>162</v>
      </c>
    </row>
    <row r="228" spans="1:5" x14ac:dyDescent="0.35">
      <c r="C228" s="79" t="s">
        <v>107</v>
      </c>
      <c r="D228" s="79" t="s">
        <v>107</v>
      </c>
      <c r="E228" s="101">
        <v>9</v>
      </c>
    </row>
    <row r="229" spans="1:5" x14ac:dyDescent="0.35">
      <c r="C229" s="79" t="s">
        <v>107</v>
      </c>
      <c r="D229" s="79" t="s">
        <v>107</v>
      </c>
    </row>
    <row r="230" spans="1:5" x14ac:dyDescent="0.35">
      <c r="A230" s="90" t="s">
        <v>164</v>
      </c>
      <c r="B230" s="90" t="s">
        <v>165</v>
      </c>
      <c r="E230" s="101" t="s">
        <v>163</v>
      </c>
    </row>
    <row r="232" spans="1:5" x14ac:dyDescent="0.35">
      <c r="A232" s="90" t="s">
        <v>1</v>
      </c>
      <c r="B232" s="90" t="s">
        <v>32</v>
      </c>
      <c r="C232" s="79" t="s">
        <v>0</v>
      </c>
      <c r="D232" s="79" t="s">
        <v>46</v>
      </c>
      <c r="E232" s="101" t="s">
        <v>2</v>
      </c>
    </row>
    <row r="233" spans="1:5" x14ac:dyDescent="0.35">
      <c r="A233" s="90" t="s">
        <v>5</v>
      </c>
      <c r="B233" s="90">
        <v>5</v>
      </c>
      <c r="C233" s="79">
        <v>7.5</v>
      </c>
      <c r="D233" s="79">
        <v>79</v>
      </c>
    </row>
    <row r="234" spans="1:5" x14ac:dyDescent="0.35">
      <c r="C234" s="79" t="s">
        <v>107</v>
      </c>
      <c r="D234" s="79" t="s">
        <v>107</v>
      </c>
    </row>
    <row r="235" spans="1:5" x14ac:dyDescent="0.35">
      <c r="C235" s="79" t="s">
        <v>107</v>
      </c>
      <c r="D235" s="79" t="s">
        <v>107</v>
      </c>
    </row>
    <row r="236" spans="1:5" x14ac:dyDescent="0.35">
      <c r="C236" s="79" t="s">
        <v>107</v>
      </c>
      <c r="D236" s="79" t="s">
        <v>107</v>
      </c>
    </row>
    <row r="237" spans="1:5" x14ac:dyDescent="0.35">
      <c r="C237" s="79" t="s">
        <v>107</v>
      </c>
      <c r="D237" s="79" t="s">
        <v>107</v>
      </c>
      <c r="E237" s="101">
        <v>7.5</v>
      </c>
    </row>
    <row r="238" spans="1:5" x14ac:dyDescent="0.35">
      <c r="C238" s="79" t="s">
        <v>107</v>
      </c>
      <c r="D238" s="79" t="s">
        <v>107</v>
      </c>
    </row>
    <row r="239" spans="1:5" x14ac:dyDescent="0.35">
      <c r="C239" s="79" t="s">
        <v>107</v>
      </c>
      <c r="D239" s="79" t="s">
        <v>107</v>
      </c>
    </row>
    <row r="240" spans="1:5" x14ac:dyDescent="0.35">
      <c r="C240" s="79" t="s">
        <v>107</v>
      </c>
      <c r="D240" s="79" t="s">
        <v>107</v>
      </c>
    </row>
    <row r="241" spans="1:5" x14ac:dyDescent="0.35">
      <c r="C241" s="79" t="s">
        <v>107</v>
      </c>
      <c r="D241" s="79" t="s">
        <v>107</v>
      </c>
    </row>
    <row r="242" spans="1:5" x14ac:dyDescent="0.35">
      <c r="C242" s="79" t="s">
        <v>107</v>
      </c>
      <c r="D242" s="79" t="s">
        <v>107</v>
      </c>
      <c r="E242" s="101" t="s">
        <v>3</v>
      </c>
    </row>
    <row r="243" spans="1:5" x14ac:dyDescent="0.35">
      <c r="C243" s="79" t="s">
        <v>107</v>
      </c>
      <c r="D243" s="79" t="s">
        <v>107</v>
      </c>
    </row>
    <row r="244" spans="1:5" x14ac:dyDescent="0.35">
      <c r="C244" s="79" t="s">
        <v>107</v>
      </c>
      <c r="D244" s="79" t="s">
        <v>107</v>
      </c>
      <c r="E244" s="101">
        <v>10</v>
      </c>
    </row>
    <row r="245" spans="1:5" x14ac:dyDescent="0.35">
      <c r="C245" s="79" t="s">
        <v>107</v>
      </c>
      <c r="D245" s="79" t="s">
        <v>107</v>
      </c>
    </row>
    <row r="246" spans="1:5" x14ac:dyDescent="0.35">
      <c r="C246" s="79" t="s">
        <v>107</v>
      </c>
      <c r="D246" s="79" t="s">
        <v>107</v>
      </c>
    </row>
    <row r="247" spans="1:5" x14ac:dyDescent="0.35">
      <c r="C247" s="79" t="s">
        <v>107</v>
      </c>
      <c r="D247" s="79" t="s">
        <v>107</v>
      </c>
      <c r="E247" s="101" t="s">
        <v>50</v>
      </c>
    </row>
    <row r="248" spans="1:5" x14ac:dyDescent="0.35">
      <c r="C248" s="79" t="s">
        <v>107</v>
      </c>
      <c r="D248" s="79" t="s">
        <v>107</v>
      </c>
      <c r="E248" s="101" t="s">
        <v>4</v>
      </c>
    </row>
    <row r="249" spans="1:5" x14ac:dyDescent="0.35">
      <c r="C249" s="79" t="s">
        <v>107</v>
      </c>
      <c r="D249" s="79" t="s">
        <v>107</v>
      </c>
    </row>
    <row r="250" spans="1:5" x14ac:dyDescent="0.35">
      <c r="C250" s="79" t="s">
        <v>107</v>
      </c>
      <c r="D250" s="79" t="s">
        <v>107</v>
      </c>
    </row>
    <row r="251" spans="1:5" x14ac:dyDescent="0.35">
      <c r="C251" s="79" t="s">
        <v>107</v>
      </c>
      <c r="D251" s="79" t="s">
        <v>107</v>
      </c>
      <c r="E251" s="101">
        <v>-2.5</v>
      </c>
    </row>
    <row r="252" spans="1:5" x14ac:dyDescent="0.35">
      <c r="C252" s="79" t="s">
        <v>107</v>
      </c>
      <c r="D252" s="79" t="s">
        <v>107</v>
      </c>
    </row>
    <row r="253" spans="1:5" x14ac:dyDescent="0.35">
      <c r="C253" s="79" t="s">
        <v>107</v>
      </c>
      <c r="D253" s="79" t="s">
        <v>107</v>
      </c>
      <c r="E253" s="101" t="s">
        <v>162</v>
      </c>
    </row>
    <row r="254" spans="1:5" x14ac:dyDescent="0.35">
      <c r="C254" s="79" t="s">
        <v>107</v>
      </c>
      <c r="D254" s="79" t="s">
        <v>107</v>
      </c>
      <c r="E254" s="101">
        <v>9</v>
      </c>
    </row>
    <row r="255" spans="1:5" x14ac:dyDescent="0.35">
      <c r="C255" s="79" t="s">
        <v>107</v>
      </c>
      <c r="D255" s="79" t="s">
        <v>107</v>
      </c>
    </row>
    <row r="256" spans="1:5" x14ac:dyDescent="0.35">
      <c r="A256" s="90" t="s">
        <v>164</v>
      </c>
      <c r="B256" s="90" t="s">
        <v>165</v>
      </c>
      <c r="E256" s="101" t="s">
        <v>163</v>
      </c>
    </row>
    <row r="258" spans="1:5" x14ac:dyDescent="0.35">
      <c r="A258" s="90" t="s">
        <v>1</v>
      </c>
      <c r="B258" s="90" t="s">
        <v>32</v>
      </c>
      <c r="C258" s="79" t="s">
        <v>0</v>
      </c>
      <c r="D258" s="79" t="s">
        <v>46</v>
      </c>
      <c r="E258" s="101" t="s">
        <v>2</v>
      </c>
    </row>
    <row r="259" spans="1:5" x14ac:dyDescent="0.35">
      <c r="A259" s="90" t="s">
        <v>5</v>
      </c>
      <c r="B259" s="90">
        <v>5</v>
      </c>
      <c r="C259" s="79">
        <v>7.5</v>
      </c>
      <c r="D259" s="79">
        <v>79</v>
      </c>
    </row>
    <row r="260" spans="1:5" x14ac:dyDescent="0.35">
      <c r="C260" s="79" t="s">
        <v>107</v>
      </c>
      <c r="D260" s="79" t="s">
        <v>107</v>
      </c>
    </row>
    <row r="261" spans="1:5" x14ac:dyDescent="0.35">
      <c r="C261" s="79" t="s">
        <v>107</v>
      </c>
      <c r="D261" s="79" t="s">
        <v>107</v>
      </c>
    </row>
    <row r="262" spans="1:5" x14ac:dyDescent="0.35">
      <c r="C262" s="79" t="s">
        <v>107</v>
      </c>
      <c r="D262" s="79" t="s">
        <v>107</v>
      </c>
    </row>
    <row r="263" spans="1:5" x14ac:dyDescent="0.35">
      <c r="C263" s="79" t="s">
        <v>107</v>
      </c>
      <c r="D263" s="79" t="s">
        <v>107</v>
      </c>
      <c r="E263" s="101">
        <v>7.5</v>
      </c>
    </row>
    <row r="264" spans="1:5" x14ac:dyDescent="0.35">
      <c r="C264" s="79" t="s">
        <v>107</v>
      </c>
      <c r="D264" s="79" t="s">
        <v>107</v>
      </c>
    </row>
    <row r="265" spans="1:5" x14ac:dyDescent="0.35">
      <c r="C265" s="79" t="s">
        <v>107</v>
      </c>
      <c r="D265" s="79" t="s">
        <v>107</v>
      </c>
    </row>
    <row r="266" spans="1:5" x14ac:dyDescent="0.35">
      <c r="C266" s="79" t="s">
        <v>107</v>
      </c>
      <c r="D266" s="79" t="s">
        <v>107</v>
      </c>
    </row>
    <row r="267" spans="1:5" x14ac:dyDescent="0.35">
      <c r="C267" s="79" t="s">
        <v>107</v>
      </c>
      <c r="D267" s="79" t="s">
        <v>107</v>
      </c>
    </row>
    <row r="268" spans="1:5" x14ac:dyDescent="0.35">
      <c r="C268" s="79" t="s">
        <v>107</v>
      </c>
      <c r="D268" s="79" t="s">
        <v>107</v>
      </c>
      <c r="E268" s="101" t="s">
        <v>3</v>
      </c>
    </row>
    <row r="269" spans="1:5" x14ac:dyDescent="0.35">
      <c r="C269" s="79" t="s">
        <v>107</v>
      </c>
      <c r="D269" s="79" t="s">
        <v>107</v>
      </c>
    </row>
    <row r="270" spans="1:5" x14ac:dyDescent="0.35">
      <c r="C270" s="79" t="s">
        <v>107</v>
      </c>
      <c r="D270" s="79" t="s">
        <v>107</v>
      </c>
      <c r="E270" s="101">
        <v>10</v>
      </c>
    </row>
    <row r="271" spans="1:5" x14ac:dyDescent="0.35">
      <c r="C271" s="79" t="s">
        <v>107</v>
      </c>
      <c r="D271" s="79" t="s">
        <v>107</v>
      </c>
    </row>
    <row r="272" spans="1:5" x14ac:dyDescent="0.35">
      <c r="C272" s="79" t="s">
        <v>107</v>
      </c>
      <c r="D272" s="79" t="s">
        <v>107</v>
      </c>
    </row>
    <row r="273" spans="1:5" x14ac:dyDescent="0.35">
      <c r="C273" s="79" t="s">
        <v>107</v>
      </c>
      <c r="D273" s="79" t="s">
        <v>107</v>
      </c>
      <c r="E273" s="101" t="s">
        <v>50</v>
      </c>
    </row>
    <row r="274" spans="1:5" x14ac:dyDescent="0.35">
      <c r="C274" s="79" t="s">
        <v>107</v>
      </c>
      <c r="D274" s="79" t="s">
        <v>107</v>
      </c>
      <c r="E274" s="101" t="s">
        <v>4</v>
      </c>
    </row>
    <row r="275" spans="1:5" x14ac:dyDescent="0.35">
      <c r="C275" s="79" t="s">
        <v>107</v>
      </c>
      <c r="D275" s="79" t="s">
        <v>107</v>
      </c>
    </row>
    <row r="276" spans="1:5" x14ac:dyDescent="0.35">
      <c r="C276" s="79" t="s">
        <v>107</v>
      </c>
      <c r="D276" s="79" t="s">
        <v>107</v>
      </c>
    </row>
    <row r="277" spans="1:5" x14ac:dyDescent="0.35">
      <c r="C277" s="79" t="s">
        <v>107</v>
      </c>
      <c r="D277" s="79" t="s">
        <v>107</v>
      </c>
      <c r="E277" s="101">
        <v>-2.5</v>
      </c>
    </row>
    <row r="278" spans="1:5" x14ac:dyDescent="0.35">
      <c r="C278" s="79" t="s">
        <v>107</v>
      </c>
      <c r="D278" s="79" t="s">
        <v>107</v>
      </c>
    </row>
    <row r="279" spans="1:5" x14ac:dyDescent="0.35">
      <c r="C279" s="79" t="s">
        <v>107</v>
      </c>
      <c r="D279" s="79" t="s">
        <v>107</v>
      </c>
      <c r="E279" s="101" t="s">
        <v>162</v>
      </c>
    </row>
    <row r="280" spans="1:5" x14ac:dyDescent="0.35">
      <c r="C280" s="79" t="s">
        <v>107</v>
      </c>
      <c r="D280" s="79" t="s">
        <v>107</v>
      </c>
      <c r="E280" s="93">
        <v>10</v>
      </c>
    </row>
    <row r="281" spans="1:5" x14ac:dyDescent="0.35">
      <c r="C281" s="79" t="s">
        <v>107</v>
      </c>
      <c r="D281" s="79" t="s">
        <v>107</v>
      </c>
    </row>
    <row r="282" spans="1:5" x14ac:dyDescent="0.35">
      <c r="A282" s="90" t="s">
        <v>164</v>
      </c>
      <c r="B282" s="90" t="s">
        <v>165</v>
      </c>
      <c r="E282" s="101" t="s">
        <v>163</v>
      </c>
    </row>
    <row r="284" spans="1:5" x14ac:dyDescent="0.35">
      <c r="A284" s="90" t="s">
        <v>1</v>
      </c>
      <c r="B284" s="90" t="s">
        <v>32</v>
      </c>
      <c r="C284" s="79" t="s">
        <v>0</v>
      </c>
      <c r="D284" s="79" t="s">
        <v>46</v>
      </c>
      <c r="E284" s="101" t="s">
        <v>2</v>
      </c>
    </row>
    <row r="285" spans="1:5" x14ac:dyDescent="0.35">
      <c r="A285" s="90" t="s">
        <v>5</v>
      </c>
      <c r="B285" s="90">
        <v>5</v>
      </c>
      <c r="C285" s="79">
        <v>7.5</v>
      </c>
      <c r="D285" s="79">
        <v>79</v>
      </c>
    </row>
    <row r="286" spans="1:5" x14ac:dyDescent="0.35">
      <c r="C286" s="79" t="s">
        <v>107</v>
      </c>
      <c r="D286" s="79" t="s">
        <v>107</v>
      </c>
    </row>
    <row r="287" spans="1:5" x14ac:dyDescent="0.35">
      <c r="C287" s="79" t="s">
        <v>107</v>
      </c>
      <c r="D287" s="79" t="s">
        <v>107</v>
      </c>
    </row>
    <row r="288" spans="1:5" x14ac:dyDescent="0.35">
      <c r="C288" s="79" t="s">
        <v>107</v>
      </c>
      <c r="D288" s="79" t="s">
        <v>107</v>
      </c>
    </row>
    <row r="289" spans="3:5" x14ac:dyDescent="0.35">
      <c r="C289" s="79" t="s">
        <v>107</v>
      </c>
      <c r="D289" s="79" t="s">
        <v>107</v>
      </c>
      <c r="E289" s="101">
        <v>7.5</v>
      </c>
    </row>
    <row r="290" spans="3:5" x14ac:dyDescent="0.35">
      <c r="C290" s="79" t="s">
        <v>107</v>
      </c>
      <c r="D290" s="79" t="s">
        <v>107</v>
      </c>
    </row>
    <row r="291" spans="3:5" x14ac:dyDescent="0.35">
      <c r="C291" s="79" t="s">
        <v>107</v>
      </c>
      <c r="D291" s="79" t="s">
        <v>107</v>
      </c>
    </row>
    <row r="292" spans="3:5" x14ac:dyDescent="0.35">
      <c r="C292" s="79" t="s">
        <v>107</v>
      </c>
      <c r="D292" s="79" t="s">
        <v>107</v>
      </c>
    </row>
    <row r="293" spans="3:5" x14ac:dyDescent="0.35">
      <c r="C293" s="79" t="s">
        <v>107</v>
      </c>
      <c r="D293" s="79" t="s">
        <v>107</v>
      </c>
    </row>
    <row r="294" spans="3:5" x14ac:dyDescent="0.35">
      <c r="C294" s="79" t="s">
        <v>107</v>
      </c>
      <c r="D294" s="79" t="s">
        <v>107</v>
      </c>
      <c r="E294" s="101" t="s">
        <v>3</v>
      </c>
    </row>
    <row r="295" spans="3:5" x14ac:dyDescent="0.35">
      <c r="C295" s="79" t="s">
        <v>107</v>
      </c>
      <c r="D295" s="79" t="s">
        <v>107</v>
      </c>
    </row>
    <row r="296" spans="3:5" x14ac:dyDescent="0.35">
      <c r="C296" s="79" t="s">
        <v>107</v>
      </c>
      <c r="D296" s="79" t="s">
        <v>107</v>
      </c>
      <c r="E296" s="101">
        <v>10</v>
      </c>
    </row>
    <row r="297" spans="3:5" x14ac:dyDescent="0.35">
      <c r="C297" s="79" t="s">
        <v>107</v>
      </c>
      <c r="D297" s="79" t="s">
        <v>107</v>
      </c>
    </row>
    <row r="298" spans="3:5" x14ac:dyDescent="0.35">
      <c r="C298" s="79" t="s">
        <v>107</v>
      </c>
      <c r="D298" s="79" t="s">
        <v>107</v>
      </c>
    </row>
    <row r="299" spans="3:5" x14ac:dyDescent="0.35">
      <c r="C299" s="79" t="s">
        <v>107</v>
      </c>
      <c r="D299" s="79" t="s">
        <v>107</v>
      </c>
      <c r="E299" s="101" t="s">
        <v>50</v>
      </c>
    </row>
    <row r="300" spans="3:5" x14ac:dyDescent="0.35">
      <c r="C300" s="79" t="s">
        <v>107</v>
      </c>
      <c r="D300" s="79" t="s">
        <v>107</v>
      </c>
      <c r="E300" s="101" t="s">
        <v>4</v>
      </c>
    </row>
    <row r="301" spans="3:5" x14ac:dyDescent="0.35">
      <c r="C301" s="79" t="s">
        <v>107</v>
      </c>
      <c r="D301" s="79" t="s">
        <v>107</v>
      </c>
    </row>
    <row r="302" spans="3:5" x14ac:dyDescent="0.35">
      <c r="C302" s="79" t="s">
        <v>107</v>
      </c>
      <c r="D302" s="79" t="s">
        <v>107</v>
      </c>
    </row>
    <row r="303" spans="3:5" x14ac:dyDescent="0.35">
      <c r="C303" s="79" t="s">
        <v>107</v>
      </c>
      <c r="D303" s="79" t="s">
        <v>107</v>
      </c>
      <c r="E303" s="101">
        <v>-2.5</v>
      </c>
    </row>
    <row r="304" spans="3:5" x14ac:dyDescent="0.35">
      <c r="C304" s="79" t="s">
        <v>107</v>
      </c>
      <c r="D304" s="79" t="s">
        <v>107</v>
      </c>
    </row>
    <row r="305" spans="1:5" x14ac:dyDescent="0.35">
      <c r="C305" s="79" t="s">
        <v>107</v>
      </c>
      <c r="D305" s="79" t="s">
        <v>107</v>
      </c>
      <c r="E305" s="101" t="s">
        <v>162</v>
      </c>
    </row>
    <row r="306" spans="1:5" x14ac:dyDescent="0.35">
      <c r="C306" s="79" t="s">
        <v>107</v>
      </c>
      <c r="D306" s="79" t="s">
        <v>107</v>
      </c>
      <c r="E306" s="93">
        <v>10</v>
      </c>
    </row>
    <row r="307" spans="1:5" x14ac:dyDescent="0.35">
      <c r="C307" s="79" t="s">
        <v>107</v>
      </c>
      <c r="D307" s="79" t="s">
        <v>107</v>
      </c>
    </row>
    <row r="308" spans="1:5" x14ac:dyDescent="0.35">
      <c r="A308" s="90" t="s">
        <v>164</v>
      </c>
      <c r="B308" s="90" t="s">
        <v>165</v>
      </c>
      <c r="E308" s="101" t="s">
        <v>163</v>
      </c>
    </row>
    <row r="310" spans="1:5" x14ac:dyDescent="0.35">
      <c r="A310" s="90" t="s">
        <v>1</v>
      </c>
      <c r="B310" s="90" t="s">
        <v>32</v>
      </c>
      <c r="C310" s="79" t="s">
        <v>0</v>
      </c>
      <c r="D310" s="79" t="s">
        <v>46</v>
      </c>
      <c r="E310" s="101" t="s">
        <v>2</v>
      </c>
    </row>
    <row r="311" spans="1:5" x14ac:dyDescent="0.35">
      <c r="A311" s="90" t="s">
        <v>5</v>
      </c>
      <c r="B311" s="90">
        <v>6</v>
      </c>
      <c r="C311" s="79">
        <v>9</v>
      </c>
      <c r="D311" s="79">
        <v>78</v>
      </c>
    </row>
    <row r="312" spans="1:5" x14ac:dyDescent="0.35">
      <c r="C312" s="79" t="s">
        <v>107</v>
      </c>
      <c r="D312" s="79" t="s">
        <v>107</v>
      </c>
    </row>
    <row r="313" spans="1:5" x14ac:dyDescent="0.35">
      <c r="C313" s="79" t="s">
        <v>107</v>
      </c>
      <c r="D313" s="79" t="s">
        <v>107</v>
      </c>
    </row>
    <row r="314" spans="1:5" x14ac:dyDescent="0.35">
      <c r="C314" s="79" t="s">
        <v>107</v>
      </c>
      <c r="D314" s="79" t="s">
        <v>107</v>
      </c>
    </row>
    <row r="315" spans="1:5" x14ac:dyDescent="0.35">
      <c r="C315" s="79" t="s">
        <v>107</v>
      </c>
      <c r="D315" s="79" t="s">
        <v>107</v>
      </c>
      <c r="E315" s="101">
        <v>9</v>
      </c>
    </row>
    <row r="316" spans="1:5" x14ac:dyDescent="0.35">
      <c r="C316" s="79" t="s">
        <v>107</v>
      </c>
      <c r="D316" s="79" t="s">
        <v>107</v>
      </c>
    </row>
    <row r="317" spans="1:5" x14ac:dyDescent="0.35">
      <c r="C317" s="79" t="s">
        <v>107</v>
      </c>
      <c r="D317" s="79" t="s">
        <v>107</v>
      </c>
    </row>
    <row r="318" spans="1:5" x14ac:dyDescent="0.35">
      <c r="C318" s="79" t="s">
        <v>107</v>
      </c>
      <c r="D318" s="79" t="s">
        <v>107</v>
      </c>
    </row>
    <row r="319" spans="1:5" x14ac:dyDescent="0.35">
      <c r="C319" s="79" t="s">
        <v>107</v>
      </c>
      <c r="D319" s="79" t="s">
        <v>107</v>
      </c>
    </row>
    <row r="320" spans="1:5" x14ac:dyDescent="0.35">
      <c r="C320" s="79" t="s">
        <v>107</v>
      </c>
      <c r="D320" s="79" t="s">
        <v>107</v>
      </c>
      <c r="E320" s="101" t="s">
        <v>3</v>
      </c>
    </row>
    <row r="321" spans="1:5" x14ac:dyDescent="0.35">
      <c r="C321" s="79" t="s">
        <v>107</v>
      </c>
      <c r="D321" s="79" t="s">
        <v>107</v>
      </c>
    </row>
    <row r="322" spans="1:5" x14ac:dyDescent="0.35">
      <c r="C322" s="79" t="s">
        <v>107</v>
      </c>
      <c r="D322" s="79" t="s">
        <v>107</v>
      </c>
      <c r="E322" s="101">
        <v>10</v>
      </c>
    </row>
    <row r="323" spans="1:5" x14ac:dyDescent="0.35">
      <c r="C323" s="79" t="s">
        <v>107</v>
      </c>
      <c r="D323" s="79" t="s">
        <v>107</v>
      </c>
    </row>
    <row r="324" spans="1:5" x14ac:dyDescent="0.35">
      <c r="C324" s="79" t="s">
        <v>107</v>
      </c>
      <c r="D324" s="79" t="s">
        <v>107</v>
      </c>
    </row>
    <row r="325" spans="1:5" x14ac:dyDescent="0.35">
      <c r="C325" s="79" t="s">
        <v>107</v>
      </c>
      <c r="D325" s="79" t="s">
        <v>107</v>
      </c>
      <c r="E325" s="101" t="s">
        <v>50</v>
      </c>
    </row>
    <row r="326" spans="1:5" x14ac:dyDescent="0.35">
      <c r="C326" s="79" t="s">
        <v>107</v>
      </c>
      <c r="D326" s="79" t="s">
        <v>107</v>
      </c>
      <c r="E326" s="101" t="s">
        <v>4</v>
      </c>
    </row>
    <row r="327" spans="1:5" x14ac:dyDescent="0.35">
      <c r="C327" s="79" t="s">
        <v>107</v>
      </c>
      <c r="D327" s="79" t="s">
        <v>107</v>
      </c>
    </row>
    <row r="328" spans="1:5" x14ac:dyDescent="0.35">
      <c r="C328" s="79" t="s">
        <v>107</v>
      </c>
      <c r="D328" s="79" t="s">
        <v>107</v>
      </c>
    </row>
    <row r="329" spans="1:5" x14ac:dyDescent="0.35">
      <c r="C329" s="79" t="s">
        <v>107</v>
      </c>
      <c r="D329" s="79" t="s">
        <v>107</v>
      </c>
      <c r="E329" s="101">
        <v>-1</v>
      </c>
    </row>
    <row r="330" spans="1:5" x14ac:dyDescent="0.35">
      <c r="C330" s="79" t="s">
        <v>107</v>
      </c>
      <c r="D330" s="79" t="s">
        <v>107</v>
      </c>
    </row>
    <row r="331" spans="1:5" x14ac:dyDescent="0.35">
      <c r="C331" s="79" t="s">
        <v>107</v>
      </c>
      <c r="D331" s="79" t="s">
        <v>107</v>
      </c>
      <c r="E331" s="101" t="s">
        <v>162</v>
      </c>
    </row>
    <row r="332" spans="1:5" x14ac:dyDescent="0.35">
      <c r="C332" s="79" t="s">
        <v>107</v>
      </c>
      <c r="D332" s="79" t="s">
        <v>107</v>
      </c>
      <c r="E332" s="93">
        <v>11</v>
      </c>
    </row>
    <row r="333" spans="1:5" x14ac:dyDescent="0.35">
      <c r="C333" s="79" t="s">
        <v>107</v>
      </c>
      <c r="D333" s="79" t="s">
        <v>107</v>
      </c>
    </row>
    <row r="334" spans="1:5" x14ac:dyDescent="0.35">
      <c r="A334" s="90" t="s">
        <v>164</v>
      </c>
      <c r="B334" s="90" t="s">
        <v>165</v>
      </c>
      <c r="E334" s="101" t="s">
        <v>163</v>
      </c>
    </row>
    <row r="336" spans="1:5" x14ac:dyDescent="0.35">
      <c r="A336" s="90" t="s">
        <v>1</v>
      </c>
      <c r="B336" s="90" t="s">
        <v>32</v>
      </c>
      <c r="C336" s="79" t="s">
        <v>0</v>
      </c>
      <c r="D336" s="79" t="s">
        <v>46</v>
      </c>
      <c r="E336" s="101" t="s">
        <v>2</v>
      </c>
    </row>
    <row r="337" spans="1:5" x14ac:dyDescent="0.35">
      <c r="A337" s="90" t="s">
        <v>70</v>
      </c>
      <c r="B337" s="90">
        <v>3</v>
      </c>
      <c r="C337" s="79">
        <v>5.4</v>
      </c>
      <c r="D337" s="79">
        <v>97</v>
      </c>
    </row>
    <row r="338" spans="1:5" x14ac:dyDescent="0.35">
      <c r="C338" s="79" t="s">
        <v>107</v>
      </c>
      <c r="D338" s="79" t="s">
        <v>107</v>
      </c>
    </row>
    <row r="339" spans="1:5" x14ac:dyDescent="0.35">
      <c r="C339" s="79" t="s">
        <v>107</v>
      </c>
      <c r="D339" s="79" t="s">
        <v>107</v>
      </c>
    </row>
    <row r="340" spans="1:5" x14ac:dyDescent="0.35">
      <c r="C340" s="79" t="s">
        <v>107</v>
      </c>
      <c r="D340" s="79" t="s">
        <v>107</v>
      </c>
    </row>
    <row r="341" spans="1:5" x14ac:dyDescent="0.35">
      <c r="C341" s="79" t="s">
        <v>107</v>
      </c>
      <c r="D341" s="79" t="s">
        <v>107</v>
      </c>
      <c r="E341" s="101">
        <v>5.4</v>
      </c>
    </row>
    <row r="342" spans="1:5" x14ac:dyDescent="0.35">
      <c r="C342" s="79" t="s">
        <v>107</v>
      </c>
      <c r="D342" s="79" t="s">
        <v>107</v>
      </c>
    </row>
    <row r="343" spans="1:5" x14ac:dyDescent="0.35">
      <c r="C343" s="79" t="s">
        <v>107</v>
      </c>
      <c r="D343" s="79" t="s">
        <v>107</v>
      </c>
    </row>
    <row r="344" spans="1:5" x14ac:dyDescent="0.35">
      <c r="C344" s="79" t="s">
        <v>107</v>
      </c>
      <c r="D344" s="79" t="s">
        <v>107</v>
      </c>
    </row>
    <row r="345" spans="1:5" x14ac:dyDescent="0.35">
      <c r="C345" s="79" t="s">
        <v>107</v>
      </c>
      <c r="D345" s="79" t="s">
        <v>107</v>
      </c>
    </row>
    <row r="346" spans="1:5" x14ac:dyDescent="0.35">
      <c r="C346" s="79" t="s">
        <v>107</v>
      </c>
      <c r="D346" s="79" t="s">
        <v>107</v>
      </c>
      <c r="E346" s="101" t="s">
        <v>3</v>
      </c>
    </row>
    <row r="347" spans="1:5" x14ac:dyDescent="0.35">
      <c r="C347" s="79" t="s">
        <v>107</v>
      </c>
      <c r="D347" s="79" t="s">
        <v>107</v>
      </c>
    </row>
    <row r="348" spans="1:5" x14ac:dyDescent="0.35">
      <c r="C348" s="79" t="s">
        <v>107</v>
      </c>
      <c r="D348" s="79" t="s">
        <v>107</v>
      </c>
      <c r="E348" s="101">
        <v>6</v>
      </c>
    </row>
    <row r="349" spans="1:5" x14ac:dyDescent="0.35">
      <c r="C349" s="79" t="s">
        <v>107</v>
      </c>
      <c r="D349" s="79" t="s">
        <v>107</v>
      </c>
    </row>
    <row r="350" spans="1:5" x14ac:dyDescent="0.35">
      <c r="C350" s="79" t="s">
        <v>107</v>
      </c>
      <c r="D350" s="79" t="s">
        <v>107</v>
      </c>
    </row>
    <row r="351" spans="1:5" x14ac:dyDescent="0.35">
      <c r="C351" s="79" t="s">
        <v>107</v>
      </c>
      <c r="D351" s="79" t="s">
        <v>107</v>
      </c>
      <c r="E351" s="101" t="s">
        <v>50</v>
      </c>
    </row>
    <row r="352" spans="1:5" x14ac:dyDescent="0.35">
      <c r="C352" s="79" t="s">
        <v>107</v>
      </c>
      <c r="D352" s="79" t="s">
        <v>107</v>
      </c>
      <c r="E352" s="101" t="s">
        <v>4</v>
      </c>
    </row>
    <row r="353" spans="1:5" x14ac:dyDescent="0.35">
      <c r="C353" s="79" t="s">
        <v>107</v>
      </c>
      <c r="D353" s="79" t="s">
        <v>107</v>
      </c>
    </row>
    <row r="354" spans="1:5" x14ac:dyDescent="0.35">
      <c r="C354" s="79" t="s">
        <v>107</v>
      </c>
      <c r="D354" s="79" t="s">
        <v>107</v>
      </c>
    </row>
    <row r="355" spans="1:5" x14ac:dyDescent="0.35">
      <c r="C355" s="79" t="s">
        <v>107</v>
      </c>
      <c r="D355" s="79" t="s">
        <v>107</v>
      </c>
      <c r="E355" s="101">
        <v>-0.59999999999999964</v>
      </c>
    </row>
    <row r="356" spans="1:5" x14ac:dyDescent="0.35">
      <c r="C356" s="79" t="s">
        <v>107</v>
      </c>
      <c r="D356" s="79" t="s">
        <v>107</v>
      </c>
    </row>
    <row r="357" spans="1:5" x14ac:dyDescent="0.35">
      <c r="C357" s="79" t="s">
        <v>107</v>
      </c>
      <c r="D357" s="79" t="s">
        <v>107</v>
      </c>
      <c r="E357" s="101" t="s">
        <v>162</v>
      </c>
    </row>
    <row r="358" spans="1:5" x14ac:dyDescent="0.35">
      <c r="C358" s="79" t="s">
        <v>107</v>
      </c>
      <c r="D358" s="79" t="s">
        <v>107</v>
      </c>
      <c r="E358" s="101">
        <v>12</v>
      </c>
    </row>
    <row r="359" spans="1:5" x14ac:dyDescent="0.35">
      <c r="C359" s="79" t="s">
        <v>107</v>
      </c>
      <c r="D359" s="79" t="s">
        <v>107</v>
      </c>
    </row>
    <row r="360" spans="1:5" x14ac:dyDescent="0.35">
      <c r="A360" s="90" t="s">
        <v>164</v>
      </c>
      <c r="B360" s="90" t="s">
        <v>165</v>
      </c>
      <c r="E360" s="101" t="s">
        <v>163</v>
      </c>
    </row>
    <row r="362" spans="1:5" x14ac:dyDescent="0.35">
      <c r="A362" s="90" t="s">
        <v>1</v>
      </c>
      <c r="B362" s="90" t="s">
        <v>32</v>
      </c>
      <c r="C362" s="79" t="s">
        <v>0</v>
      </c>
      <c r="D362" s="79" t="s">
        <v>46</v>
      </c>
      <c r="E362" s="101" t="s">
        <v>2</v>
      </c>
    </row>
    <row r="363" spans="1:5" x14ac:dyDescent="0.35">
      <c r="A363" s="90" t="s">
        <v>70</v>
      </c>
      <c r="B363" s="90">
        <v>3</v>
      </c>
      <c r="C363" s="79">
        <v>5.4</v>
      </c>
      <c r="D363" s="79">
        <v>97</v>
      </c>
    </row>
    <row r="364" spans="1:5" x14ac:dyDescent="0.35">
      <c r="C364" s="79" t="s">
        <v>107</v>
      </c>
      <c r="D364" s="79" t="s">
        <v>107</v>
      </c>
    </row>
    <row r="365" spans="1:5" x14ac:dyDescent="0.35">
      <c r="C365" s="79" t="s">
        <v>107</v>
      </c>
      <c r="D365" s="79" t="s">
        <v>107</v>
      </c>
    </row>
    <row r="366" spans="1:5" x14ac:dyDescent="0.35">
      <c r="C366" s="79" t="s">
        <v>107</v>
      </c>
      <c r="D366" s="79" t="s">
        <v>107</v>
      </c>
    </row>
    <row r="367" spans="1:5" x14ac:dyDescent="0.35">
      <c r="C367" s="79" t="s">
        <v>107</v>
      </c>
      <c r="D367" s="79" t="s">
        <v>107</v>
      </c>
      <c r="E367" s="101">
        <v>5.4</v>
      </c>
    </row>
    <row r="368" spans="1:5" x14ac:dyDescent="0.35">
      <c r="C368" s="79" t="s">
        <v>107</v>
      </c>
      <c r="D368" s="79" t="s">
        <v>107</v>
      </c>
    </row>
    <row r="369" spans="3:5" x14ac:dyDescent="0.35">
      <c r="C369" s="79" t="s">
        <v>107</v>
      </c>
      <c r="D369" s="79" t="s">
        <v>107</v>
      </c>
    </row>
    <row r="370" spans="3:5" x14ac:dyDescent="0.35">
      <c r="C370" s="79" t="s">
        <v>107</v>
      </c>
      <c r="D370" s="79" t="s">
        <v>107</v>
      </c>
    </row>
    <row r="371" spans="3:5" x14ac:dyDescent="0.35">
      <c r="C371" s="79" t="s">
        <v>107</v>
      </c>
      <c r="D371" s="79" t="s">
        <v>107</v>
      </c>
    </row>
    <row r="372" spans="3:5" x14ac:dyDescent="0.35">
      <c r="C372" s="79" t="s">
        <v>107</v>
      </c>
      <c r="D372" s="79" t="s">
        <v>107</v>
      </c>
      <c r="E372" s="101" t="s">
        <v>3</v>
      </c>
    </row>
    <row r="373" spans="3:5" x14ac:dyDescent="0.35">
      <c r="C373" s="79" t="s">
        <v>107</v>
      </c>
      <c r="D373" s="79" t="s">
        <v>107</v>
      </c>
    </row>
    <row r="374" spans="3:5" x14ac:dyDescent="0.35">
      <c r="C374" s="79" t="s">
        <v>107</v>
      </c>
      <c r="D374" s="79" t="s">
        <v>107</v>
      </c>
      <c r="E374" s="101">
        <v>6</v>
      </c>
    </row>
    <row r="375" spans="3:5" x14ac:dyDescent="0.35">
      <c r="C375" s="79" t="s">
        <v>107</v>
      </c>
      <c r="D375" s="79" t="s">
        <v>107</v>
      </c>
    </row>
    <row r="376" spans="3:5" x14ac:dyDescent="0.35">
      <c r="C376" s="79" t="s">
        <v>107</v>
      </c>
      <c r="D376" s="79" t="s">
        <v>107</v>
      </c>
    </row>
    <row r="377" spans="3:5" x14ac:dyDescent="0.35">
      <c r="C377" s="79" t="s">
        <v>107</v>
      </c>
      <c r="D377" s="79" t="s">
        <v>107</v>
      </c>
      <c r="E377" s="101" t="s">
        <v>50</v>
      </c>
    </row>
    <row r="378" spans="3:5" x14ac:dyDescent="0.35">
      <c r="C378" s="79" t="s">
        <v>107</v>
      </c>
      <c r="D378" s="79" t="s">
        <v>107</v>
      </c>
      <c r="E378" s="101" t="s">
        <v>4</v>
      </c>
    </row>
    <row r="379" spans="3:5" x14ac:dyDescent="0.35">
      <c r="C379" s="79" t="s">
        <v>107</v>
      </c>
      <c r="D379" s="79" t="s">
        <v>107</v>
      </c>
    </row>
    <row r="380" spans="3:5" x14ac:dyDescent="0.35">
      <c r="C380" s="79" t="s">
        <v>107</v>
      </c>
      <c r="D380" s="79" t="s">
        <v>107</v>
      </c>
    </row>
    <row r="381" spans="3:5" x14ac:dyDescent="0.35">
      <c r="C381" s="79" t="s">
        <v>107</v>
      </c>
      <c r="D381" s="79" t="s">
        <v>107</v>
      </c>
      <c r="E381" s="101">
        <v>-0.59999999999999964</v>
      </c>
    </row>
    <row r="382" spans="3:5" x14ac:dyDescent="0.35">
      <c r="C382" s="79" t="s">
        <v>107</v>
      </c>
      <c r="D382" s="79" t="s">
        <v>107</v>
      </c>
    </row>
    <row r="383" spans="3:5" x14ac:dyDescent="0.35">
      <c r="C383" s="79" t="s">
        <v>107</v>
      </c>
      <c r="D383" s="79" t="s">
        <v>107</v>
      </c>
      <c r="E383" s="101" t="s">
        <v>162</v>
      </c>
    </row>
    <row r="384" spans="3:5" x14ac:dyDescent="0.35">
      <c r="C384" s="79" t="s">
        <v>107</v>
      </c>
      <c r="D384" s="79" t="s">
        <v>107</v>
      </c>
      <c r="E384" s="93">
        <v>13</v>
      </c>
    </row>
    <row r="385" spans="1:5" x14ac:dyDescent="0.35">
      <c r="C385" s="79" t="s">
        <v>107</v>
      </c>
      <c r="D385" s="79" t="s">
        <v>107</v>
      </c>
    </row>
    <row r="386" spans="1:5" x14ac:dyDescent="0.35">
      <c r="A386" s="90" t="s">
        <v>164</v>
      </c>
      <c r="B386" s="90" t="s">
        <v>165</v>
      </c>
      <c r="E386" s="101" t="s">
        <v>163</v>
      </c>
    </row>
    <row r="388" spans="1:5" x14ac:dyDescent="0.35">
      <c r="A388" s="90" t="s">
        <v>1</v>
      </c>
      <c r="B388" s="90" t="s">
        <v>32</v>
      </c>
      <c r="C388" s="79" t="s">
        <v>0</v>
      </c>
      <c r="D388" s="79" t="s">
        <v>46</v>
      </c>
      <c r="E388" s="101" t="s">
        <v>2</v>
      </c>
    </row>
    <row r="389" spans="1:5" x14ac:dyDescent="0.35">
      <c r="A389" s="90" t="s">
        <v>5</v>
      </c>
      <c r="B389" s="90">
        <v>6</v>
      </c>
      <c r="C389" s="79">
        <v>9</v>
      </c>
      <c r="D389" s="79">
        <v>78</v>
      </c>
    </row>
    <row r="390" spans="1:5" x14ac:dyDescent="0.35">
      <c r="C390" s="79" t="s">
        <v>107</v>
      </c>
      <c r="D390" s="79" t="s">
        <v>107</v>
      </c>
    </row>
    <row r="391" spans="1:5" x14ac:dyDescent="0.35">
      <c r="C391" s="79" t="s">
        <v>107</v>
      </c>
      <c r="D391" s="79" t="s">
        <v>107</v>
      </c>
    </row>
    <row r="392" spans="1:5" x14ac:dyDescent="0.35">
      <c r="C392" s="79" t="s">
        <v>107</v>
      </c>
      <c r="D392" s="79" t="s">
        <v>107</v>
      </c>
    </row>
    <row r="393" spans="1:5" x14ac:dyDescent="0.35">
      <c r="C393" s="79" t="s">
        <v>107</v>
      </c>
      <c r="D393" s="79" t="s">
        <v>107</v>
      </c>
      <c r="E393" s="101">
        <v>9</v>
      </c>
    </row>
    <row r="394" spans="1:5" x14ac:dyDescent="0.35">
      <c r="C394" s="79" t="s">
        <v>107</v>
      </c>
      <c r="D394" s="79" t="s">
        <v>107</v>
      </c>
    </row>
    <row r="395" spans="1:5" x14ac:dyDescent="0.35">
      <c r="C395" s="79" t="s">
        <v>107</v>
      </c>
      <c r="D395" s="79" t="s">
        <v>107</v>
      </c>
    </row>
    <row r="396" spans="1:5" x14ac:dyDescent="0.35">
      <c r="C396" s="79" t="s">
        <v>107</v>
      </c>
      <c r="D396" s="79" t="s">
        <v>107</v>
      </c>
    </row>
    <row r="397" spans="1:5" x14ac:dyDescent="0.35">
      <c r="C397" s="79" t="s">
        <v>107</v>
      </c>
      <c r="D397" s="79" t="s">
        <v>107</v>
      </c>
    </row>
    <row r="398" spans="1:5" x14ac:dyDescent="0.35">
      <c r="C398" s="79" t="s">
        <v>107</v>
      </c>
      <c r="D398" s="79" t="s">
        <v>107</v>
      </c>
      <c r="E398" s="101" t="s">
        <v>3</v>
      </c>
    </row>
    <row r="399" spans="1:5" x14ac:dyDescent="0.35">
      <c r="C399" s="79" t="s">
        <v>107</v>
      </c>
      <c r="D399" s="79" t="s">
        <v>107</v>
      </c>
    </row>
    <row r="400" spans="1:5" x14ac:dyDescent="0.35">
      <c r="C400" s="79" t="s">
        <v>107</v>
      </c>
      <c r="D400" s="79" t="s">
        <v>107</v>
      </c>
      <c r="E400" s="101">
        <v>10</v>
      </c>
    </row>
    <row r="401" spans="1:5" x14ac:dyDescent="0.35">
      <c r="C401" s="79" t="s">
        <v>107</v>
      </c>
      <c r="D401" s="79" t="s">
        <v>107</v>
      </c>
    </row>
    <row r="402" spans="1:5" x14ac:dyDescent="0.35">
      <c r="C402" s="79" t="s">
        <v>107</v>
      </c>
      <c r="D402" s="79" t="s">
        <v>107</v>
      </c>
    </row>
    <row r="403" spans="1:5" x14ac:dyDescent="0.35">
      <c r="C403" s="79" t="s">
        <v>107</v>
      </c>
      <c r="D403" s="79" t="s">
        <v>107</v>
      </c>
      <c r="E403" s="101" t="s">
        <v>50</v>
      </c>
    </row>
    <row r="404" spans="1:5" x14ac:dyDescent="0.35">
      <c r="C404" s="79" t="s">
        <v>107</v>
      </c>
      <c r="D404" s="79" t="s">
        <v>107</v>
      </c>
      <c r="E404" s="101" t="s">
        <v>4</v>
      </c>
    </row>
    <row r="405" spans="1:5" x14ac:dyDescent="0.35">
      <c r="C405" s="79" t="s">
        <v>107</v>
      </c>
      <c r="D405" s="79" t="s">
        <v>107</v>
      </c>
    </row>
    <row r="406" spans="1:5" x14ac:dyDescent="0.35">
      <c r="C406" s="79" t="s">
        <v>107</v>
      </c>
      <c r="D406" s="79" t="s">
        <v>107</v>
      </c>
    </row>
    <row r="407" spans="1:5" x14ac:dyDescent="0.35">
      <c r="C407" s="79" t="s">
        <v>107</v>
      </c>
      <c r="D407" s="79" t="s">
        <v>107</v>
      </c>
      <c r="E407" s="101">
        <v>-1</v>
      </c>
    </row>
    <row r="408" spans="1:5" x14ac:dyDescent="0.35">
      <c r="C408" s="79" t="s">
        <v>107</v>
      </c>
      <c r="D408" s="79" t="s">
        <v>107</v>
      </c>
    </row>
    <row r="409" spans="1:5" x14ac:dyDescent="0.35">
      <c r="C409" s="79" t="s">
        <v>107</v>
      </c>
      <c r="D409" s="79" t="s">
        <v>107</v>
      </c>
      <c r="E409" s="101" t="s">
        <v>162</v>
      </c>
    </row>
    <row r="410" spans="1:5" x14ac:dyDescent="0.35">
      <c r="C410" s="79" t="s">
        <v>107</v>
      </c>
      <c r="D410" s="79" t="s">
        <v>107</v>
      </c>
      <c r="E410" s="93">
        <v>13</v>
      </c>
    </row>
    <row r="411" spans="1:5" x14ac:dyDescent="0.35">
      <c r="C411" s="79" t="s">
        <v>107</v>
      </c>
      <c r="D411" s="79" t="s">
        <v>107</v>
      </c>
    </row>
    <row r="412" spans="1:5" x14ac:dyDescent="0.35">
      <c r="A412" s="90" t="s">
        <v>164</v>
      </c>
      <c r="B412" s="90" t="s">
        <v>165</v>
      </c>
      <c r="E412" s="101" t="s">
        <v>163</v>
      </c>
    </row>
    <row r="414" spans="1:5" x14ac:dyDescent="0.35">
      <c r="A414" s="90" t="s">
        <v>1</v>
      </c>
      <c r="B414" s="90" t="s">
        <v>32</v>
      </c>
      <c r="C414" s="79" t="s">
        <v>0</v>
      </c>
      <c r="D414" s="79" t="s">
        <v>46</v>
      </c>
      <c r="E414" s="101" t="s">
        <v>2</v>
      </c>
    </row>
    <row r="415" spans="1:5" x14ac:dyDescent="0.35">
      <c r="A415" s="90" t="s">
        <v>13</v>
      </c>
      <c r="B415" s="90">
        <v>3</v>
      </c>
      <c r="C415" s="79">
        <v>6</v>
      </c>
      <c r="D415" s="79">
        <v>87</v>
      </c>
    </row>
    <row r="416" spans="1:5" x14ac:dyDescent="0.35">
      <c r="C416" s="79" t="s">
        <v>107</v>
      </c>
      <c r="D416" s="79" t="s">
        <v>107</v>
      </c>
    </row>
    <row r="417" spans="3:5" x14ac:dyDescent="0.35">
      <c r="C417" s="79" t="s">
        <v>107</v>
      </c>
      <c r="D417" s="79" t="s">
        <v>107</v>
      </c>
    </row>
    <row r="418" spans="3:5" x14ac:dyDescent="0.35">
      <c r="C418" s="79" t="s">
        <v>107</v>
      </c>
      <c r="D418" s="79" t="s">
        <v>107</v>
      </c>
    </row>
    <row r="419" spans="3:5" x14ac:dyDescent="0.35">
      <c r="C419" s="79" t="s">
        <v>107</v>
      </c>
      <c r="D419" s="79" t="s">
        <v>107</v>
      </c>
      <c r="E419" s="101">
        <v>6</v>
      </c>
    </row>
    <row r="420" spans="3:5" x14ac:dyDescent="0.35">
      <c r="C420" s="79" t="s">
        <v>107</v>
      </c>
      <c r="D420" s="79" t="s">
        <v>107</v>
      </c>
    </row>
    <row r="421" spans="3:5" x14ac:dyDescent="0.35">
      <c r="C421" s="79" t="s">
        <v>107</v>
      </c>
      <c r="D421" s="79" t="s">
        <v>107</v>
      </c>
    </row>
    <row r="422" spans="3:5" x14ac:dyDescent="0.35">
      <c r="C422" s="79" t="s">
        <v>107</v>
      </c>
      <c r="D422" s="79" t="s">
        <v>107</v>
      </c>
    </row>
    <row r="423" spans="3:5" x14ac:dyDescent="0.35">
      <c r="C423" s="79" t="s">
        <v>107</v>
      </c>
      <c r="D423" s="79" t="s">
        <v>107</v>
      </c>
    </row>
    <row r="424" spans="3:5" x14ac:dyDescent="0.35">
      <c r="C424" s="79" t="s">
        <v>107</v>
      </c>
      <c r="D424" s="79" t="s">
        <v>107</v>
      </c>
      <c r="E424" s="101" t="s">
        <v>3</v>
      </c>
    </row>
    <row r="425" spans="3:5" x14ac:dyDescent="0.35">
      <c r="C425" s="79" t="s">
        <v>107</v>
      </c>
      <c r="D425" s="79" t="s">
        <v>107</v>
      </c>
    </row>
    <row r="426" spans="3:5" x14ac:dyDescent="0.35">
      <c r="C426" s="79" t="s">
        <v>107</v>
      </c>
      <c r="D426" s="79" t="s">
        <v>107</v>
      </c>
      <c r="E426" s="101">
        <v>6</v>
      </c>
    </row>
    <row r="427" spans="3:5" x14ac:dyDescent="0.35">
      <c r="C427" s="79" t="s">
        <v>107</v>
      </c>
      <c r="D427" s="79" t="s">
        <v>107</v>
      </c>
    </row>
    <row r="428" spans="3:5" x14ac:dyDescent="0.35">
      <c r="C428" s="79" t="s">
        <v>107</v>
      </c>
      <c r="D428" s="79" t="s">
        <v>107</v>
      </c>
    </row>
    <row r="429" spans="3:5" x14ac:dyDescent="0.35">
      <c r="C429" s="79" t="s">
        <v>107</v>
      </c>
      <c r="D429" s="79" t="s">
        <v>107</v>
      </c>
      <c r="E429" s="101" t="s">
        <v>50</v>
      </c>
    </row>
    <row r="430" spans="3:5" x14ac:dyDescent="0.35">
      <c r="C430" s="79" t="s">
        <v>107</v>
      </c>
      <c r="D430" s="79" t="s">
        <v>107</v>
      </c>
      <c r="E430" s="101" t="s">
        <v>4</v>
      </c>
    </row>
    <row r="431" spans="3:5" x14ac:dyDescent="0.35">
      <c r="C431" s="79" t="s">
        <v>107</v>
      </c>
      <c r="D431" s="79" t="s">
        <v>107</v>
      </c>
    </row>
    <row r="432" spans="3:5" x14ac:dyDescent="0.35">
      <c r="C432" s="79" t="s">
        <v>107</v>
      </c>
      <c r="D432" s="79" t="s">
        <v>107</v>
      </c>
    </row>
    <row r="433" spans="1:5" x14ac:dyDescent="0.35">
      <c r="C433" s="79" t="s">
        <v>107</v>
      </c>
      <c r="D433" s="79" t="s">
        <v>107</v>
      </c>
      <c r="E433" s="101">
        <v>0</v>
      </c>
    </row>
    <row r="434" spans="1:5" x14ac:dyDescent="0.35">
      <c r="C434" s="79" t="s">
        <v>107</v>
      </c>
      <c r="D434" s="79" t="s">
        <v>107</v>
      </c>
    </row>
    <row r="435" spans="1:5" x14ac:dyDescent="0.35">
      <c r="C435" s="79" t="s">
        <v>107</v>
      </c>
      <c r="D435" s="79" t="s">
        <v>107</v>
      </c>
      <c r="E435" s="101" t="s">
        <v>162</v>
      </c>
    </row>
    <row r="436" spans="1:5" x14ac:dyDescent="0.35">
      <c r="C436" s="79" t="s">
        <v>107</v>
      </c>
      <c r="D436" s="79" t="s">
        <v>107</v>
      </c>
      <c r="E436" s="93">
        <v>14</v>
      </c>
    </row>
    <row r="437" spans="1:5" x14ac:dyDescent="0.35">
      <c r="C437" s="79" t="s">
        <v>107</v>
      </c>
      <c r="D437" s="79" t="s">
        <v>107</v>
      </c>
    </row>
    <row r="438" spans="1:5" x14ac:dyDescent="0.35">
      <c r="A438" s="90" t="s">
        <v>164</v>
      </c>
      <c r="B438" s="90" t="s">
        <v>165</v>
      </c>
      <c r="E438" s="101" t="s">
        <v>163</v>
      </c>
    </row>
    <row r="440" spans="1:5" x14ac:dyDescent="0.35">
      <c r="A440" s="90" t="s">
        <v>1</v>
      </c>
      <c r="B440" s="90" t="s">
        <v>32</v>
      </c>
      <c r="C440" s="79" t="s">
        <v>0</v>
      </c>
      <c r="D440" s="79" t="s">
        <v>46</v>
      </c>
      <c r="E440" s="101" t="s">
        <v>2</v>
      </c>
    </row>
    <row r="441" spans="1:5" x14ac:dyDescent="0.35">
      <c r="A441" s="90" t="s">
        <v>19</v>
      </c>
      <c r="B441" s="90">
        <v>4</v>
      </c>
      <c r="C441" s="79">
        <v>6.8</v>
      </c>
      <c r="D441" s="79">
        <v>96</v>
      </c>
    </row>
    <row r="442" spans="1:5" x14ac:dyDescent="0.35">
      <c r="C442" s="79" t="s">
        <v>107</v>
      </c>
      <c r="D442" s="79" t="s">
        <v>107</v>
      </c>
    </row>
    <row r="443" spans="1:5" x14ac:dyDescent="0.35">
      <c r="C443" s="79" t="s">
        <v>107</v>
      </c>
      <c r="D443" s="79" t="s">
        <v>107</v>
      </c>
    </row>
    <row r="444" spans="1:5" x14ac:dyDescent="0.35">
      <c r="C444" s="79" t="s">
        <v>107</v>
      </c>
      <c r="D444" s="79" t="s">
        <v>107</v>
      </c>
    </row>
    <row r="445" spans="1:5" x14ac:dyDescent="0.35">
      <c r="C445" s="79" t="s">
        <v>107</v>
      </c>
      <c r="D445" s="79" t="s">
        <v>107</v>
      </c>
      <c r="E445" s="101">
        <v>6.8</v>
      </c>
    </row>
    <row r="446" spans="1:5" x14ac:dyDescent="0.35">
      <c r="C446" s="79" t="s">
        <v>107</v>
      </c>
      <c r="D446" s="79" t="s">
        <v>107</v>
      </c>
    </row>
    <row r="447" spans="1:5" x14ac:dyDescent="0.35">
      <c r="C447" s="79" t="s">
        <v>107</v>
      </c>
      <c r="D447" s="79" t="s">
        <v>107</v>
      </c>
    </row>
    <row r="448" spans="1:5" x14ac:dyDescent="0.35">
      <c r="C448" s="79" t="s">
        <v>107</v>
      </c>
      <c r="D448" s="79" t="s">
        <v>107</v>
      </c>
    </row>
    <row r="449" spans="1:5" x14ac:dyDescent="0.35">
      <c r="C449" s="79" t="s">
        <v>107</v>
      </c>
      <c r="D449" s="79" t="s">
        <v>107</v>
      </c>
    </row>
    <row r="450" spans="1:5" x14ac:dyDescent="0.35">
      <c r="C450" s="79" t="s">
        <v>107</v>
      </c>
      <c r="D450" s="79" t="s">
        <v>107</v>
      </c>
      <c r="E450" s="101" t="s">
        <v>3</v>
      </c>
    </row>
    <row r="451" spans="1:5" x14ac:dyDescent="0.35">
      <c r="C451" s="79" t="s">
        <v>107</v>
      </c>
      <c r="D451" s="79" t="s">
        <v>107</v>
      </c>
    </row>
    <row r="452" spans="1:5" x14ac:dyDescent="0.35">
      <c r="C452" s="79" t="s">
        <v>107</v>
      </c>
      <c r="D452" s="79" t="s">
        <v>107</v>
      </c>
      <c r="E452" s="101">
        <v>7</v>
      </c>
    </row>
    <row r="453" spans="1:5" x14ac:dyDescent="0.35">
      <c r="C453" s="79" t="s">
        <v>107</v>
      </c>
      <c r="D453" s="79" t="s">
        <v>107</v>
      </c>
    </row>
    <row r="454" spans="1:5" x14ac:dyDescent="0.35">
      <c r="C454" s="79" t="s">
        <v>107</v>
      </c>
      <c r="D454" s="79" t="s">
        <v>107</v>
      </c>
    </row>
    <row r="455" spans="1:5" x14ac:dyDescent="0.35">
      <c r="C455" s="79" t="s">
        <v>107</v>
      </c>
      <c r="D455" s="79" t="s">
        <v>107</v>
      </c>
      <c r="E455" s="101" t="s">
        <v>50</v>
      </c>
    </row>
    <row r="456" spans="1:5" x14ac:dyDescent="0.35">
      <c r="C456" s="79" t="s">
        <v>107</v>
      </c>
      <c r="D456" s="79" t="s">
        <v>107</v>
      </c>
      <c r="E456" s="101" t="s">
        <v>4</v>
      </c>
    </row>
    <row r="457" spans="1:5" x14ac:dyDescent="0.35">
      <c r="C457" s="79" t="s">
        <v>107</v>
      </c>
      <c r="D457" s="79" t="s">
        <v>107</v>
      </c>
    </row>
    <row r="458" spans="1:5" x14ac:dyDescent="0.35">
      <c r="C458" s="79" t="s">
        <v>107</v>
      </c>
      <c r="D458" s="79" t="s">
        <v>107</v>
      </c>
    </row>
    <row r="459" spans="1:5" x14ac:dyDescent="0.35">
      <c r="C459" s="79" t="s">
        <v>107</v>
      </c>
      <c r="D459" s="79" t="s">
        <v>107</v>
      </c>
      <c r="E459" s="101">
        <v>-0.20000000000000018</v>
      </c>
    </row>
    <row r="460" spans="1:5" x14ac:dyDescent="0.35">
      <c r="C460" s="79" t="s">
        <v>107</v>
      </c>
      <c r="D460" s="79" t="s">
        <v>107</v>
      </c>
    </row>
    <row r="461" spans="1:5" x14ac:dyDescent="0.35">
      <c r="C461" s="79" t="s">
        <v>107</v>
      </c>
      <c r="D461" s="79" t="s">
        <v>107</v>
      </c>
      <c r="E461" s="101" t="s">
        <v>162</v>
      </c>
    </row>
    <row r="462" spans="1:5" x14ac:dyDescent="0.35">
      <c r="C462" s="79" t="s">
        <v>107</v>
      </c>
      <c r="D462" s="79" t="s">
        <v>107</v>
      </c>
      <c r="E462" s="93">
        <v>15</v>
      </c>
    </row>
    <row r="463" spans="1:5" x14ac:dyDescent="0.35">
      <c r="C463" s="79" t="s">
        <v>107</v>
      </c>
      <c r="D463" s="79" t="s">
        <v>107</v>
      </c>
    </row>
    <row r="464" spans="1:5" x14ac:dyDescent="0.35">
      <c r="A464" s="90" t="s">
        <v>164</v>
      </c>
      <c r="B464" s="90" t="s">
        <v>165</v>
      </c>
      <c r="E464" s="101" t="s">
        <v>163</v>
      </c>
    </row>
    <row r="466" spans="1:5" x14ac:dyDescent="0.35">
      <c r="A466" s="90" t="s">
        <v>1</v>
      </c>
      <c r="B466" s="90" t="s">
        <v>32</v>
      </c>
      <c r="C466" s="79" t="s">
        <v>0</v>
      </c>
      <c r="D466" s="79" t="s">
        <v>46</v>
      </c>
      <c r="E466" s="101" t="s">
        <v>2</v>
      </c>
    </row>
    <row r="467" spans="1:5" x14ac:dyDescent="0.35">
      <c r="A467" s="90" t="s">
        <v>18</v>
      </c>
      <c r="B467" s="90">
        <v>2</v>
      </c>
      <c r="C467" s="79">
        <v>3.4</v>
      </c>
      <c r="D467" s="79">
        <v>98</v>
      </c>
    </row>
    <row r="468" spans="1:5" x14ac:dyDescent="0.35">
      <c r="C468" s="79" t="s">
        <v>107</v>
      </c>
      <c r="D468" s="79" t="s">
        <v>107</v>
      </c>
    </row>
    <row r="469" spans="1:5" x14ac:dyDescent="0.35">
      <c r="C469" s="79" t="s">
        <v>107</v>
      </c>
      <c r="D469" s="79" t="s">
        <v>107</v>
      </c>
    </row>
    <row r="470" spans="1:5" x14ac:dyDescent="0.35">
      <c r="C470" s="79" t="s">
        <v>107</v>
      </c>
      <c r="D470" s="79" t="s">
        <v>107</v>
      </c>
    </row>
    <row r="471" spans="1:5" x14ac:dyDescent="0.35">
      <c r="C471" s="79" t="s">
        <v>107</v>
      </c>
      <c r="D471" s="79" t="s">
        <v>107</v>
      </c>
      <c r="E471" s="101">
        <v>3.4</v>
      </c>
    </row>
    <row r="472" spans="1:5" x14ac:dyDescent="0.35">
      <c r="C472" s="79" t="s">
        <v>107</v>
      </c>
      <c r="D472" s="79" t="s">
        <v>107</v>
      </c>
    </row>
    <row r="473" spans="1:5" x14ac:dyDescent="0.35">
      <c r="C473" s="79" t="s">
        <v>107</v>
      </c>
      <c r="D473" s="79" t="s">
        <v>107</v>
      </c>
    </row>
    <row r="474" spans="1:5" x14ac:dyDescent="0.35">
      <c r="C474" s="79" t="s">
        <v>107</v>
      </c>
      <c r="D474" s="79" t="s">
        <v>107</v>
      </c>
    </row>
    <row r="475" spans="1:5" x14ac:dyDescent="0.35">
      <c r="C475" s="79" t="s">
        <v>107</v>
      </c>
      <c r="D475" s="79" t="s">
        <v>107</v>
      </c>
    </row>
    <row r="476" spans="1:5" x14ac:dyDescent="0.35">
      <c r="C476" s="79" t="s">
        <v>107</v>
      </c>
      <c r="D476" s="79" t="s">
        <v>107</v>
      </c>
      <c r="E476" s="101" t="s">
        <v>3</v>
      </c>
    </row>
    <row r="477" spans="1:5" x14ac:dyDescent="0.35">
      <c r="C477" s="79" t="s">
        <v>107</v>
      </c>
      <c r="D477" s="79" t="s">
        <v>107</v>
      </c>
    </row>
    <row r="478" spans="1:5" x14ac:dyDescent="0.35">
      <c r="C478" s="79" t="s">
        <v>107</v>
      </c>
      <c r="D478" s="79" t="s">
        <v>107</v>
      </c>
      <c r="E478" s="101">
        <v>5</v>
      </c>
    </row>
    <row r="479" spans="1:5" x14ac:dyDescent="0.35">
      <c r="C479" s="79" t="s">
        <v>107</v>
      </c>
      <c r="D479" s="79" t="s">
        <v>107</v>
      </c>
    </row>
    <row r="480" spans="1:5" x14ac:dyDescent="0.35">
      <c r="C480" s="79" t="s">
        <v>107</v>
      </c>
      <c r="D480" s="79" t="s">
        <v>107</v>
      </c>
    </row>
    <row r="481" spans="1:5" x14ac:dyDescent="0.35">
      <c r="C481" s="79" t="s">
        <v>107</v>
      </c>
      <c r="D481" s="79" t="s">
        <v>107</v>
      </c>
      <c r="E481" s="101" t="s">
        <v>50</v>
      </c>
    </row>
    <row r="482" spans="1:5" x14ac:dyDescent="0.35">
      <c r="C482" s="79" t="s">
        <v>107</v>
      </c>
      <c r="D482" s="79" t="s">
        <v>107</v>
      </c>
      <c r="E482" s="101" t="s">
        <v>4</v>
      </c>
    </row>
    <row r="483" spans="1:5" x14ac:dyDescent="0.35">
      <c r="C483" s="79" t="s">
        <v>107</v>
      </c>
      <c r="D483" s="79" t="s">
        <v>107</v>
      </c>
    </row>
    <row r="484" spans="1:5" x14ac:dyDescent="0.35">
      <c r="C484" s="79" t="s">
        <v>107</v>
      </c>
      <c r="D484" s="79" t="s">
        <v>107</v>
      </c>
    </row>
    <row r="485" spans="1:5" x14ac:dyDescent="0.35">
      <c r="C485" s="79" t="s">
        <v>107</v>
      </c>
      <c r="D485" s="79" t="s">
        <v>107</v>
      </c>
      <c r="E485" s="101">
        <v>-1.6</v>
      </c>
    </row>
    <row r="486" spans="1:5" x14ac:dyDescent="0.35">
      <c r="C486" s="79" t="s">
        <v>107</v>
      </c>
      <c r="D486" s="79" t="s">
        <v>107</v>
      </c>
    </row>
    <row r="487" spans="1:5" x14ac:dyDescent="0.35">
      <c r="C487" s="79" t="s">
        <v>107</v>
      </c>
      <c r="D487" s="79" t="s">
        <v>107</v>
      </c>
      <c r="E487" s="101" t="s">
        <v>162</v>
      </c>
    </row>
    <row r="488" spans="1:5" x14ac:dyDescent="0.35">
      <c r="C488" s="79" t="s">
        <v>107</v>
      </c>
      <c r="D488" s="79" t="s">
        <v>107</v>
      </c>
      <c r="E488" s="93">
        <v>16</v>
      </c>
    </row>
    <row r="489" spans="1:5" x14ac:dyDescent="0.35">
      <c r="C489" s="79" t="s">
        <v>107</v>
      </c>
      <c r="D489" s="79" t="s">
        <v>107</v>
      </c>
    </row>
    <row r="490" spans="1:5" x14ac:dyDescent="0.35">
      <c r="A490" s="90" t="s">
        <v>164</v>
      </c>
      <c r="B490" s="90" t="s">
        <v>165</v>
      </c>
      <c r="E490" s="101" t="s">
        <v>163</v>
      </c>
    </row>
    <row r="492" spans="1:5" x14ac:dyDescent="0.35">
      <c r="A492" s="90" t="s">
        <v>1</v>
      </c>
      <c r="B492" s="90" t="s">
        <v>32</v>
      </c>
      <c r="C492" s="79" t="s">
        <v>0</v>
      </c>
      <c r="D492" s="79" t="s">
        <v>46</v>
      </c>
      <c r="E492" s="101" t="s">
        <v>2</v>
      </c>
    </row>
    <row r="493" spans="1:5" x14ac:dyDescent="0.35">
      <c r="A493" s="90" t="s">
        <v>70</v>
      </c>
      <c r="B493" s="90">
        <v>2</v>
      </c>
      <c r="C493" s="79">
        <v>3.6</v>
      </c>
      <c r="D493" s="79">
        <v>98</v>
      </c>
    </row>
    <row r="494" spans="1:5" x14ac:dyDescent="0.35">
      <c r="C494" s="79" t="s">
        <v>107</v>
      </c>
      <c r="D494" s="79" t="s">
        <v>107</v>
      </c>
    </row>
    <row r="495" spans="1:5" x14ac:dyDescent="0.35">
      <c r="C495" s="79" t="s">
        <v>107</v>
      </c>
      <c r="D495" s="79" t="s">
        <v>107</v>
      </c>
    </row>
    <row r="496" spans="1:5" x14ac:dyDescent="0.35">
      <c r="C496" s="79" t="s">
        <v>107</v>
      </c>
      <c r="D496" s="79" t="s">
        <v>107</v>
      </c>
    </row>
    <row r="497" spans="3:5" x14ac:dyDescent="0.35">
      <c r="C497" s="79" t="s">
        <v>107</v>
      </c>
      <c r="D497" s="79" t="s">
        <v>107</v>
      </c>
      <c r="E497" s="101">
        <v>3.6</v>
      </c>
    </row>
    <row r="498" spans="3:5" x14ac:dyDescent="0.35">
      <c r="C498" s="79" t="s">
        <v>107</v>
      </c>
      <c r="D498" s="79" t="s">
        <v>107</v>
      </c>
    </row>
    <row r="499" spans="3:5" x14ac:dyDescent="0.35">
      <c r="C499" s="79" t="s">
        <v>107</v>
      </c>
      <c r="D499" s="79" t="s">
        <v>107</v>
      </c>
    </row>
    <row r="500" spans="3:5" x14ac:dyDescent="0.35">
      <c r="C500" s="79" t="s">
        <v>107</v>
      </c>
      <c r="D500" s="79" t="s">
        <v>107</v>
      </c>
    </row>
    <row r="501" spans="3:5" x14ac:dyDescent="0.35">
      <c r="C501" s="79" t="s">
        <v>107</v>
      </c>
      <c r="D501" s="79" t="s">
        <v>107</v>
      </c>
    </row>
    <row r="502" spans="3:5" x14ac:dyDescent="0.35">
      <c r="C502" s="79" t="s">
        <v>107</v>
      </c>
      <c r="D502" s="79" t="s">
        <v>107</v>
      </c>
      <c r="E502" s="101" t="s">
        <v>3</v>
      </c>
    </row>
    <row r="503" spans="3:5" x14ac:dyDescent="0.35">
      <c r="C503" s="79" t="s">
        <v>107</v>
      </c>
      <c r="D503" s="79" t="s">
        <v>107</v>
      </c>
    </row>
    <row r="504" spans="3:5" x14ac:dyDescent="0.35">
      <c r="C504" s="79" t="s">
        <v>107</v>
      </c>
      <c r="D504" s="79" t="s">
        <v>107</v>
      </c>
      <c r="E504" s="101">
        <v>5</v>
      </c>
    </row>
    <row r="505" spans="3:5" x14ac:dyDescent="0.35">
      <c r="C505" s="79" t="s">
        <v>107</v>
      </c>
      <c r="D505" s="79" t="s">
        <v>107</v>
      </c>
    </row>
    <row r="506" spans="3:5" x14ac:dyDescent="0.35">
      <c r="C506" s="79" t="s">
        <v>107</v>
      </c>
      <c r="D506" s="79" t="s">
        <v>107</v>
      </c>
    </row>
    <row r="507" spans="3:5" x14ac:dyDescent="0.35">
      <c r="C507" s="79" t="s">
        <v>107</v>
      </c>
      <c r="D507" s="79" t="s">
        <v>107</v>
      </c>
      <c r="E507" s="101" t="s">
        <v>50</v>
      </c>
    </row>
    <row r="508" spans="3:5" x14ac:dyDescent="0.35">
      <c r="C508" s="79" t="s">
        <v>107</v>
      </c>
      <c r="D508" s="79" t="s">
        <v>107</v>
      </c>
      <c r="E508" s="101" t="s">
        <v>4</v>
      </c>
    </row>
    <row r="509" spans="3:5" x14ac:dyDescent="0.35">
      <c r="C509" s="79" t="s">
        <v>107</v>
      </c>
      <c r="D509" s="79" t="s">
        <v>107</v>
      </c>
    </row>
    <row r="510" spans="3:5" x14ac:dyDescent="0.35">
      <c r="C510" s="79" t="s">
        <v>107</v>
      </c>
      <c r="D510" s="79" t="s">
        <v>107</v>
      </c>
    </row>
    <row r="511" spans="3:5" x14ac:dyDescent="0.35">
      <c r="C511" s="79" t="s">
        <v>107</v>
      </c>
      <c r="D511" s="79" t="s">
        <v>107</v>
      </c>
      <c r="E511" s="101">
        <v>-1.4</v>
      </c>
    </row>
    <row r="512" spans="3:5" x14ac:dyDescent="0.35">
      <c r="C512" s="79" t="s">
        <v>107</v>
      </c>
      <c r="D512" s="79" t="s">
        <v>107</v>
      </c>
    </row>
    <row r="513" spans="1:5" x14ac:dyDescent="0.35">
      <c r="C513" s="79" t="s">
        <v>107</v>
      </c>
      <c r="D513" s="79" t="s">
        <v>107</v>
      </c>
      <c r="E513" s="101" t="s">
        <v>162</v>
      </c>
    </row>
    <row r="514" spans="1:5" x14ac:dyDescent="0.35">
      <c r="C514" s="79" t="s">
        <v>107</v>
      </c>
      <c r="D514" s="79" t="s">
        <v>107</v>
      </c>
      <c r="E514" s="101">
        <v>17</v>
      </c>
    </row>
    <row r="515" spans="1:5" x14ac:dyDescent="0.35">
      <c r="C515" s="79" t="s">
        <v>107</v>
      </c>
      <c r="D515" s="79" t="s">
        <v>107</v>
      </c>
    </row>
    <row r="516" spans="1:5" x14ac:dyDescent="0.35">
      <c r="A516" s="90" t="s">
        <v>164</v>
      </c>
      <c r="B516" s="90" t="s">
        <v>165</v>
      </c>
      <c r="E516" s="101" t="s">
        <v>163</v>
      </c>
    </row>
    <row r="518" spans="1:5" x14ac:dyDescent="0.35">
      <c r="A518" s="90" t="s">
        <v>1</v>
      </c>
      <c r="B518" s="90" t="s">
        <v>32</v>
      </c>
      <c r="C518" s="79" t="s">
        <v>0</v>
      </c>
      <c r="D518" s="79" t="s">
        <v>46</v>
      </c>
      <c r="E518" s="101" t="s">
        <v>2</v>
      </c>
    </row>
    <row r="519" spans="1:5" x14ac:dyDescent="0.35">
      <c r="A519" s="90" t="s">
        <v>8</v>
      </c>
      <c r="B519" s="90">
        <v>4</v>
      </c>
      <c r="C519" s="79">
        <v>6.8</v>
      </c>
      <c r="D519" s="79">
        <v>96</v>
      </c>
    </row>
    <row r="520" spans="1:5" x14ac:dyDescent="0.35">
      <c r="C520" s="79" t="s">
        <v>107</v>
      </c>
      <c r="D520" s="79" t="s">
        <v>107</v>
      </c>
    </row>
    <row r="521" spans="1:5" x14ac:dyDescent="0.35">
      <c r="C521" s="79" t="s">
        <v>107</v>
      </c>
      <c r="D521" s="79" t="s">
        <v>107</v>
      </c>
    </row>
    <row r="522" spans="1:5" x14ac:dyDescent="0.35">
      <c r="C522" s="79" t="s">
        <v>107</v>
      </c>
      <c r="D522" s="79" t="s">
        <v>107</v>
      </c>
    </row>
    <row r="523" spans="1:5" x14ac:dyDescent="0.35">
      <c r="C523" s="79" t="s">
        <v>107</v>
      </c>
      <c r="D523" s="79" t="s">
        <v>107</v>
      </c>
      <c r="E523" s="101">
        <v>6.8</v>
      </c>
    </row>
    <row r="524" spans="1:5" x14ac:dyDescent="0.35">
      <c r="C524" s="79" t="s">
        <v>107</v>
      </c>
      <c r="D524" s="79" t="s">
        <v>107</v>
      </c>
    </row>
    <row r="525" spans="1:5" x14ac:dyDescent="0.35">
      <c r="C525" s="79" t="s">
        <v>107</v>
      </c>
      <c r="D525" s="79" t="s">
        <v>107</v>
      </c>
    </row>
    <row r="526" spans="1:5" x14ac:dyDescent="0.35">
      <c r="C526" s="79" t="s">
        <v>107</v>
      </c>
      <c r="D526" s="79" t="s">
        <v>107</v>
      </c>
    </row>
    <row r="527" spans="1:5" x14ac:dyDescent="0.35">
      <c r="C527" s="79" t="s">
        <v>107</v>
      </c>
      <c r="D527" s="79" t="s">
        <v>107</v>
      </c>
    </row>
    <row r="528" spans="1:5" x14ac:dyDescent="0.35">
      <c r="C528" s="79" t="s">
        <v>107</v>
      </c>
      <c r="D528" s="79" t="s">
        <v>107</v>
      </c>
      <c r="E528" s="101" t="s">
        <v>3</v>
      </c>
    </row>
    <row r="529" spans="1:5" x14ac:dyDescent="0.35">
      <c r="C529" s="79" t="s">
        <v>107</v>
      </c>
      <c r="D529" s="79" t="s">
        <v>107</v>
      </c>
    </row>
    <row r="530" spans="1:5" x14ac:dyDescent="0.35">
      <c r="C530" s="79" t="s">
        <v>107</v>
      </c>
      <c r="D530" s="79" t="s">
        <v>107</v>
      </c>
      <c r="E530" s="101">
        <v>7</v>
      </c>
    </row>
    <row r="531" spans="1:5" x14ac:dyDescent="0.35">
      <c r="C531" s="79" t="s">
        <v>107</v>
      </c>
      <c r="D531" s="79" t="s">
        <v>107</v>
      </c>
    </row>
    <row r="532" spans="1:5" x14ac:dyDescent="0.35">
      <c r="C532" s="79" t="s">
        <v>107</v>
      </c>
      <c r="D532" s="79" t="s">
        <v>107</v>
      </c>
    </row>
    <row r="533" spans="1:5" x14ac:dyDescent="0.35">
      <c r="C533" s="79" t="s">
        <v>107</v>
      </c>
      <c r="D533" s="79" t="s">
        <v>107</v>
      </c>
      <c r="E533" s="101" t="s">
        <v>50</v>
      </c>
    </row>
    <row r="534" spans="1:5" x14ac:dyDescent="0.35">
      <c r="C534" s="79" t="s">
        <v>107</v>
      </c>
      <c r="D534" s="79" t="s">
        <v>107</v>
      </c>
      <c r="E534" s="101" t="s">
        <v>4</v>
      </c>
    </row>
    <row r="535" spans="1:5" x14ac:dyDescent="0.35">
      <c r="C535" s="79" t="s">
        <v>107</v>
      </c>
      <c r="D535" s="79" t="s">
        <v>107</v>
      </c>
    </row>
    <row r="536" spans="1:5" x14ac:dyDescent="0.35">
      <c r="C536" s="79" t="s">
        <v>107</v>
      </c>
      <c r="D536" s="79" t="s">
        <v>107</v>
      </c>
    </row>
    <row r="537" spans="1:5" x14ac:dyDescent="0.35">
      <c r="C537" s="79" t="s">
        <v>107</v>
      </c>
      <c r="D537" s="79" t="s">
        <v>107</v>
      </c>
      <c r="E537" s="101">
        <v>-0.20000000000000018</v>
      </c>
    </row>
    <row r="538" spans="1:5" x14ac:dyDescent="0.35">
      <c r="C538" s="79" t="s">
        <v>107</v>
      </c>
      <c r="D538" s="79" t="s">
        <v>107</v>
      </c>
    </row>
    <row r="539" spans="1:5" x14ac:dyDescent="0.35">
      <c r="C539" s="79" t="s">
        <v>107</v>
      </c>
      <c r="D539" s="79" t="s">
        <v>107</v>
      </c>
      <c r="E539" s="101" t="s">
        <v>162</v>
      </c>
    </row>
    <row r="540" spans="1:5" x14ac:dyDescent="0.35">
      <c r="C540" s="79" t="s">
        <v>107</v>
      </c>
      <c r="D540" s="79" t="s">
        <v>107</v>
      </c>
      <c r="E540" s="93">
        <v>18</v>
      </c>
    </row>
    <row r="541" spans="1:5" x14ac:dyDescent="0.35">
      <c r="C541" s="79" t="s">
        <v>107</v>
      </c>
      <c r="D541" s="79" t="s">
        <v>107</v>
      </c>
    </row>
    <row r="542" spans="1:5" x14ac:dyDescent="0.35">
      <c r="A542" s="90" t="s">
        <v>164</v>
      </c>
      <c r="B542" s="90" t="s">
        <v>165</v>
      </c>
      <c r="E542" s="101" t="s">
        <v>163</v>
      </c>
    </row>
    <row r="544" spans="1:5" x14ac:dyDescent="0.35">
      <c r="A544" s="90" t="s">
        <v>1</v>
      </c>
      <c r="B544" s="90" t="s">
        <v>32</v>
      </c>
      <c r="C544" s="79" t="s">
        <v>0</v>
      </c>
      <c r="D544" s="79" t="s">
        <v>46</v>
      </c>
      <c r="E544" s="101" t="s">
        <v>2</v>
      </c>
    </row>
    <row r="545" spans="1:5" x14ac:dyDescent="0.35">
      <c r="A545" s="90" t="s">
        <v>6</v>
      </c>
      <c r="B545" s="90">
        <v>3</v>
      </c>
      <c r="C545" s="79">
        <v>4.5</v>
      </c>
      <c r="D545" s="79">
        <v>97</v>
      </c>
    </row>
    <row r="546" spans="1:5" x14ac:dyDescent="0.35">
      <c r="C546" s="79" t="s">
        <v>107</v>
      </c>
      <c r="D546" s="79" t="s">
        <v>107</v>
      </c>
    </row>
    <row r="547" spans="1:5" x14ac:dyDescent="0.35">
      <c r="C547" s="79" t="s">
        <v>107</v>
      </c>
      <c r="D547" s="79" t="s">
        <v>107</v>
      </c>
    </row>
    <row r="548" spans="1:5" x14ac:dyDescent="0.35">
      <c r="C548" s="79" t="s">
        <v>107</v>
      </c>
      <c r="D548" s="79" t="s">
        <v>107</v>
      </c>
    </row>
    <row r="549" spans="1:5" x14ac:dyDescent="0.35">
      <c r="C549" s="79" t="s">
        <v>107</v>
      </c>
      <c r="D549" s="79" t="s">
        <v>107</v>
      </c>
      <c r="E549" s="101">
        <v>4.5</v>
      </c>
    </row>
    <row r="550" spans="1:5" x14ac:dyDescent="0.35">
      <c r="C550" s="79" t="s">
        <v>107</v>
      </c>
      <c r="D550" s="79" t="s">
        <v>107</v>
      </c>
    </row>
    <row r="551" spans="1:5" x14ac:dyDescent="0.35">
      <c r="C551" s="79" t="s">
        <v>107</v>
      </c>
      <c r="D551" s="79" t="s">
        <v>107</v>
      </c>
    </row>
    <row r="552" spans="1:5" x14ac:dyDescent="0.35">
      <c r="C552" s="79" t="s">
        <v>107</v>
      </c>
      <c r="D552" s="79" t="s">
        <v>107</v>
      </c>
    </row>
    <row r="553" spans="1:5" x14ac:dyDescent="0.35">
      <c r="C553" s="79" t="s">
        <v>107</v>
      </c>
      <c r="D553" s="79" t="s">
        <v>107</v>
      </c>
    </row>
    <row r="554" spans="1:5" x14ac:dyDescent="0.35">
      <c r="C554" s="79" t="s">
        <v>107</v>
      </c>
      <c r="D554" s="79" t="s">
        <v>107</v>
      </c>
      <c r="E554" s="101" t="s">
        <v>3</v>
      </c>
    </row>
    <row r="555" spans="1:5" x14ac:dyDescent="0.35">
      <c r="C555" s="79" t="s">
        <v>107</v>
      </c>
      <c r="D555" s="79" t="s">
        <v>107</v>
      </c>
    </row>
    <row r="556" spans="1:5" x14ac:dyDescent="0.35">
      <c r="C556" s="79" t="s">
        <v>107</v>
      </c>
      <c r="D556" s="79" t="s">
        <v>107</v>
      </c>
      <c r="E556" s="101">
        <v>5</v>
      </c>
    </row>
    <row r="557" spans="1:5" x14ac:dyDescent="0.35">
      <c r="C557" s="79" t="s">
        <v>107</v>
      </c>
      <c r="D557" s="79" t="s">
        <v>107</v>
      </c>
    </row>
    <row r="558" spans="1:5" x14ac:dyDescent="0.35">
      <c r="C558" s="79" t="s">
        <v>107</v>
      </c>
      <c r="D558" s="79" t="s">
        <v>107</v>
      </c>
    </row>
    <row r="559" spans="1:5" x14ac:dyDescent="0.35">
      <c r="C559" s="79" t="s">
        <v>107</v>
      </c>
      <c r="D559" s="79" t="s">
        <v>107</v>
      </c>
      <c r="E559" s="101" t="s">
        <v>50</v>
      </c>
    </row>
    <row r="560" spans="1:5" x14ac:dyDescent="0.35">
      <c r="C560" s="79" t="s">
        <v>107</v>
      </c>
      <c r="D560" s="79" t="s">
        <v>107</v>
      </c>
      <c r="E560" s="101" t="s">
        <v>4</v>
      </c>
    </row>
    <row r="561" spans="1:5" x14ac:dyDescent="0.35">
      <c r="C561" s="79" t="s">
        <v>107</v>
      </c>
      <c r="D561" s="79" t="s">
        <v>107</v>
      </c>
    </row>
    <row r="562" spans="1:5" x14ac:dyDescent="0.35">
      <c r="C562" s="79" t="s">
        <v>107</v>
      </c>
      <c r="D562" s="79" t="s">
        <v>107</v>
      </c>
    </row>
    <row r="563" spans="1:5" x14ac:dyDescent="0.35">
      <c r="C563" s="79" t="s">
        <v>107</v>
      </c>
      <c r="D563" s="79" t="s">
        <v>107</v>
      </c>
      <c r="E563" s="101">
        <v>-0.5</v>
      </c>
    </row>
    <row r="564" spans="1:5" x14ac:dyDescent="0.35">
      <c r="C564" s="79" t="s">
        <v>107</v>
      </c>
      <c r="D564" s="79" t="s">
        <v>107</v>
      </c>
    </row>
    <row r="565" spans="1:5" x14ac:dyDescent="0.35">
      <c r="C565" s="79" t="s">
        <v>107</v>
      </c>
      <c r="D565" s="79" t="s">
        <v>107</v>
      </c>
      <c r="E565" s="101" t="s">
        <v>162</v>
      </c>
    </row>
    <row r="566" spans="1:5" x14ac:dyDescent="0.35">
      <c r="C566" s="79" t="s">
        <v>107</v>
      </c>
      <c r="D566" s="79" t="s">
        <v>107</v>
      </c>
      <c r="E566" s="93">
        <v>19</v>
      </c>
    </row>
    <row r="567" spans="1:5" x14ac:dyDescent="0.35">
      <c r="C567" s="79" t="s">
        <v>107</v>
      </c>
      <c r="D567" s="79" t="s">
        <v>107</v>
      </c>
    </row>
    <row r="568" spans="1:5" x14ac:dyDescent="0.35">
      <c r="A568" s="90" t="s">
        <v>164</v>
      </c>
      <c r="B568" s="90" t="s">
        <v>165</v>
      </c>
      <c r="E568" s="101" t="s">
        <v>163</v>
      </c>
    </row>
    <row r="570" spans="1:5" x14ac:dyDescent="0.35">
      <c r="A570" s="90" t="s">
        <v>1</v>
      </c>
      <c r="B570" s="90" t="s">
        <v>32</v>
      </c>
      <c r="C570" s="79" t="s">
        <v>0</v>
      </c>
      <c r="D570" s="79" t="s">
        <v>46</v>
      </c>
      <c r="E570" s="101" t="s">
        <v>2</v>
      </c>
    </row>
    <row r="571" spans="1:5" x14ac:dyDescent="0.35">
      <c r="A571" s="90" t="s">
        <v>49</v>
      </c>
      <c r="B571" s="90">
        <v>3</v>
      </c>
      <c r="C571" s="79">
        <v>6</v>
      </c>
      <c r="D571" s="79">
        <v>97</v>
      </c>
    </row>
    <row r="572" spans="1:5" x14ac:dyDescent="0.35">
      <c r="C572" s="79" t="s">
        <v>107</v>
      </c>
      <c r="D572" s="79" t="s">
        <v>107</v>
      </c>
    </row>
    <row r="573" spans="1:5" x14ac:dyDescent="0.35">
      <c r="C573" s="79" t="s">
        <v>107</v>
      </c>
      <c r="D573" s="79" t="s">
        <v>107</v>
      </c>
    </row>
    <row r="574" spans="1:5" x14ac:dyDescent="0.35">
      <c r="C574" s="79" t="s">
        <v>107</v>
      </c>
      <c r="D574" s="79" t="s">
        <v>107</v>
      </c>
    </row>
    <row r="575" spans="1:5" x14ac:dyDescent="0.35">
      <c r="C575" s="79" t="s">
        <v>107</v>
      </c>
      <c r="D575" s="79" t="s">
        <v>107</v>
      </c>
      <c r="E575" s="101">
        <v>6</v>
      </c>
    </row>
    <row r="576" spans="1:5" x14ac:dyDescent="0.35">
      <c r="C576" s="79" t="s">
        <v>107</v>
      </c>
      <c r="D576" s="79" t="s">
        <v>107</v>
      </c>
    </row>
    <row r="577" spans="3:5" x14ac:dyDescent="0.35">
      <c r="C577" s="79" t="s">
        <v>107</v>
      </c>
      <c r="D577" s="79" t="s">
        <v>107</v>
      </c>
    </row>
    <row r="578" spans="3:5" x14ac:dyDescent="0.35">
      <c r="C578" s="79" t="s">
        <v>107</v>
      </c>
      <c r="D578" s="79" t="s">
        <v>107</v>
      </c>
    </row>
    <row r="579" spans="3:5" x14ac:dyDescent="0.35">
      <c r="C579" s="79" t="s">
        <v>107</v>
      </c>
      <c r="D579" s="79" t="s">
        <v>107</v>
      </c>
    </row>
    <row r="580" spans="3:5" x14ac:dyDescent="0.35">
      <c r="C580" s="79" t="s">
        <v>107</v>
      </c>
      <c r="D580" s="79" t="s">
        <v>107</v>
      </c>
      <c r="E580" s="101" t="s">
        <v>3</v>
      </c>
    </row>
    <row r="581" spans="3:5" x14ac:dyDescent="0.35">
      <c r="C581" s="79" t="s">
        <v>107</v>
      </c>
      <c r="D581" s="79" t="s">
        <v>107</v>
      </c>
    </row>
    <row r="582" spans="3:5" x14ac:dyDescent="0.35">
      <c r="C582" s="79" t="s">
        <v>107</v>
      </c>
      <c r="D582" s="79" t="s">
        <v>107</v>
      </c>
    </row>
    <row r="583" spans="3:5" x14ac:dyDescent="0.35">
      <c r="C583" s="79" t="s">
        <v>107</v>
      </c>
      <c r="D583" s="79" t="s">
        <v>107</v>
      </c>
    </row>
    <row r="584" spans="3:5" x14ac:dyDescent="0.35">
      <c r="C584" s="79" t="s">
        <v>107</v>
      </c>
      <c r="D584" s="79" t="s">
        <v>107</v>
      </c>
    </row>
    <row r="585" spans="3:5" x14ac:dyDescent="0.35">
      <c r="C585" s="79" t="s">
        <v>107</v>
      </c>
      <c r="D585" s="79" t="s">
        <v>107</v>
      </c>
      <c r="E585" s="101" t="s">
        <v>50</v>
      </c>
    </row>
    <row r="586" spans="3:5" x14ac:dyDescent="0.35">
      <c r="C586" s="79" t="s">
        <v>107</v>
      </c>
      <c r="D586" s="79" t="s">
        <v>107</v>
      </c>
      <c r="E586" s="101" t="s">
        <v>4</v>
      </c>
    </row>
    <row r="587" spans="3:5" x14ac:dyDescent="0.35">
      <c r="C587" s="79" t="s">
        <v>107</v>
      </c>
      <c r="D587" s="79" t="s">
        <v>107</v>
      </c>
    </row>
    <row r="588" spans="3:5" x14ac:dyDescent="0.35">
      <c r="C588" s="79" t="s">
        <v>107</v>
      </c>
      <c r="D588" s="79" t="s">
        <v>107</v>
      </c>
    </row>
    <row r="589" spans="3:5" x14ac:dyDescent="0.35">
      <c r="C589" s="79" t="s">
        <v>107</v>
      </c>
      <c r="D589" s="79" t="s">
        <v>107</v>
      </c>
      <c r="E589" s="101" t="s">
        <v>107</v>
      </c>
    </row>
    <row r="590" spans="3:5" x14ac:dyDescent="0.35">
      <c r="C590" s="79" t="s">
        <v>107</v>
      </c>
      <c r="D590" s="79" t="s">
        <v>107</v>
      </c>
    </row>
    <row r="591" spans="3:5" x14ac:dyDescent="0.35">
      <c r="C591" s="79" t="s">
        <v>107</v>
      </c>
      <c r="D591" s="79" t="s">
        <v>107</v>
      </c>
      <c r="E591" s="101" t="s">
        <v>162</v>
      </c>
    </row>
    <row r="592" spans="3:5" x14ac:dyDescent="0.35">
      <c r="C592" s="79" t="s">
        <v>107</v>
      </c>
      <c r="D592" s="79" t="s">
        <v>107</v>
      </c>
      <c r="E592" s="93">
        <v>20</v>
      </c>
    </row>
    <row r="593" spans="1:5" x14ac:dyDescent="0.35">
      <c r="C593" s="79" t="s">
        <v>107</v>
      </c>
      <c r="D593" s="79" t="s">
        <v>107</v>
      </c>
    </row>
    <row r="594" spans="1:5" x14ac:dyDescent="0.35">
      <c r="A594" s="90" t="s">
        <v>164</v>
      </c>
      <c r="B594" s="90" t="s">
        <v>165</v>
      </c>
      <c r="E594" s="101" t="s">
        <v>163</v>
      </c>
    </row>
    <row r="596" spans="1:5" x14ac:dyDescent="0.35">
      <c r="A596" s="90" t="s">
        <v>1</v>
      </c>
      <c r="B596" s="90" t="s">
        <v>32</v>
      </c>
      <c r="C596" s="79" t="s">
        <v>0</v>
      </c>
      <c r="D596" s="79" t="s">
        <v>46</v>
      </c>
      <c r="E596" s="101" t="s">
        <v>2</v>
      </c>
    </row>
    <row r="597" spans="1:5" x14ac:dyDescent="0.35">
      <c r="A597" s="90" t="s">
        <v>70</v>
      </c>
      <c r="B597" s="90">
        <v>5</v>
      </c>
      <c r="C597" s="79">
        <v>9</v>
      </c>
      <c r="D597" s="79">
        <v>95</v>
      </c>
    </row>
    <row r="598" spans="1:5" x14ac:dyDescent="0.35">
      <c r="C598" s="79" t="s">
        <v>107</v>
      </c>
      <c r="D598" s="79" t="s">
        <v>107</v>
      </c>
    </row>
    <row r="599" spans="1:5" x14ac:dyDescent="0.35">
      <c r="C599" s="79" t="s">
        <v>107</v>
      </c>
      <c r="D599" s="79" t="s">
        <v>107</v>
      </c>
    </row>
    <row r="600" spans="1:5" x14ac:dyDescent="0.35">
      <c r="C600" s="79" t="s">
        <v>107</v>
      </c>
      <c r="D600" s="79" t="s">
        <v>107</v>
      </c>
    </row>
    <row r="601" spans="1:5" x14ac:dyDescent="0.35">
      <c r="C601" s="79" t="s">
        <v>107</v>
      </c>
      <c r="D601" s="79" t="s">
        <v>107</v>
      </c>
      <c r="E601" s="101">
        <v>9</v>
      </c>
    </row>
    <row r="602" spans="1:5" x14ac:dyDescent="0.35">
      <c r="C602" s="79" t="s">
        <v>107</v>
      </c>
      <c r="D602" s="79" t="s">
        <v>107</v>
      </c>
    </row>
    <row r="603" spans="1:5" x14ac:dyDescent="0.35">
      <c r="C603" s="79" t="s">
        <v>107</v>
      </c>
      <c r="D603" s="79" t="s">
        <v>107</v>
      </c>
    </row>
    <row r="604" spans="1:5" x14ac:dyDescent="0.35">
      <c r="C604" s="79" t="s">
        <v>107</v>
      </c>
      <c r="D604" s="79" t="s">
        <v>107</v>
      </c>
    </row>
    <row r="605" spans="1:5" x14ac:dyDescent="0.35">
      <c r="C605" s="79" t="s">
        <v>107</v>
      </c>
      <c r="D605" s="79" t="s">
        <v>107</v>
      </c>
    </row>
    <row r="606" spans="1:5" x14ac:dyDescent="0.35">
      <c r="C606" s="79" t="s">
        <v>107</v>
      </c>
      <c r="D606" s="79" t="s">
        <v>107</v>
      </c>
      <c r="E606" s="101" t="s">
        <v>3</v>
      </c>
    </row>
    <row r="607" spans="1:5" x14ac:dyDescent="0.35">
      <c r="C607" s="79" t="s">
        <v>107</v>
      </c>
      <c r="D607" s="79" t="s">
        <v>107</v>
      </c>
    </row>
    <row r="608" spans="1:5" x14ac:dyDescent="0.35">
      <c r="C608" s="79" t="s">
        <v>107</v>
      </c>
      <c r="D608" s="79" t="s">
        <v>107</v>
      </c>
      <c r="E608" s="101">
        <v>10</v>
      </c>
    </row>
    <row r="609" spans="1:5" x14ac:dyDescent="0.35">
      <c r="C609" s="79" t="s">
        <v>107</v>
      </c>
      <c r="D609" s="79" t="s">
        <v>107</v>
      </c>
    </row>
    <row r="610" spans="1:5" x14ac:dyDescent="0.35">
      <c r="C610" s="79" t="s">
        <v>107</v>
      </c>
      <c r="D610" s="79" t="s">
        <v>107</v>
      </c>
    </row>
    <row r="611" spans="1:5" x14ac:dyDescent="0.35">
      <c r="C611" s="79" t="s">
        <v>107</v>
      </c>
      <c r="D611" s="79" t="s">
        <v>107</v>
      </c>
      <c r="E611" s="101" t="s">
        <v>50</v>
      </c>
    </row>
    <row r="612" spans="1:5" x14ac:dyDescent="0.35">
      <c r="C612" s="79" t="s">
        <v>107</v>
      </c>
      <c r="D612" s="79" t="s">
        <v>107</v>
      </c>
      <c r="E612" s="101" t="s">
        <v>4</v>
      </c>
    </row>
    <row r="613" spans="1:5" x14ac:dyDescent="0.35">
      <c r="C613" s="79" t="s">
        <v>107</v>
      </c>
      <c r="D613" s="79" t="s">
        <v>107</v>
      </c>
    </row>
    <row r="614" spans="1:5" x14ac:dyDescent="0.35">
      <c r="C614" s="79" t="s">
        <v>107</v>
      </c>
      <c r="D614" s="79" t="s">
        <v>107</v>
      </c>
    </row>
    <row r="615" spans="1:5" x14ac:dyDescent="0.35">
      <c r="C615" s="79" t="s">
        <v>107</v>
      </c>
      <c r="D615" s="79" t="s">
        <v>107</v>
      </c>
      <c r="E615" s="101">
        <v>-1</v>
      </c>
    </row>
    <row r="616" spans="1:5" x14ac:dyDescent="0.35">
      <c r="C616" s="79" t="s">
        <v>107</v>
      </c>
      <c r="D616" s="79" t="s">
        <v>107</v>
      </c>
    </row>
    <row r="617" spans="1:5" x14ac:dyDescent="0.35">
      <c r="C617" s="79" t="s">
        <v>107</v>
      </c>
      <c r="D617" s="79" t="s">
        <v>107</v>
      </c>
      <c r="E617" s="101" t="s">
        <v>162</v>
      </c>
    </row>
    <row r="618" spans="1:5" x14ac:dyDescent="0.35">
      <c r="C618" s="79" t="s">
        <v>107</v>
      </c>
      <c r="D618" s="79" t="s">
        <v>107</v>
      </c>
      <c r="E618" s="93">
        <v>21</v>
      </c>
    </row>
    <row r="619" spans="1:5" x14ac:dyDescent="0.35">
      <c r="C619" s="79" t="s">
        <v>107</v>
      </c>
      <c r="D619" s="79" t="s">
        <v>107</v>
      </c>
    </row>
    <row r="620" spans="1:5" x14ac:dyDescent="0.35">
      <c r="A620" s="90" t="s">
        <v>164</v>
      </c>
      <c r="B620" s="90" t="s">
        <v>165</v>
      </c>
      <c r="E620" s="101" t="s">
        <v>163</v>
      </c>
    </row>
  </sheetData>
  <dataValidations count="1">
    <dataValidation type="list" allowBlank="1" showInputMessage="1" showErrorMessage="1" sqref="A4:A26">
      <formula1>OFFSET(épicerie,0,0,COUNTA(épicerie))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4</vt:i4>
      </vt:variant>
    </vt:vector>
  </HeadingPairs>
  <TitlesOfParts>
    <vt:vector size="13" baseType="lpstr">
      <vt:lpstr>Feuil2</vt:lpstr>
      <vt:lpstr>Commande</vt:lpstr>
      <vt:lpstr>grapphique</vt:lpstr>
      <vt:lpstr>avoir-crédit</vt:lpstr>
      <vt:lpstr>Articles</vt:lpstr>
      <vt:lpstr>Caisse</vt:lpstr>
      <vt:lpstr>Caisse_6</vt:lpstr>
      <vt:lpstr>Caisse_5</vt:lpstr>
      <vt:lpstr>Sauvegarde</vt:lpstr>
      <vt:lpstr>épicerie</vt:lpstr>
      <vt:lpstr>Moyen_paiement</vt:lpstr>
      <vt:lpstr>N°TK</vt:lpstr>
      <vt:lpstr>Commande!Zone_d_impression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louis</dc:creator>
  <cp:lastModifiedBy>Pierrot</cp:lastModifiedBy>
  <cp:lastPrinted>2016-05-04T18:07:24Z</cp:lastPrinted>
  <dcterms:created xsi:type="dcterms:W3CDTF">2009-07-12T14:21:39Z</dcterms:created>
  <dcterms:modified xsi:type="dcterms:W3CDTF">2016-05-05T10:56:44Z</dcterms:modified>
</cp:coreProperties>
</file>