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1176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0" i="1"/>
  <c r="Y9"/>
  <c r="Y8"/>
  <c r="Y7"/>
  <c r="Y6"/>
  <c r="Y5"/>
  <c r="Y4"/>
  <c r="Y3"/>
  <c r="Y2"/>
  <c r="AA3"/>
  <c r="AB3"/>
  <c r="AC3"/>
  <c r="AD3"/>
  <c r="AE3"/>
  <c r="AF3"/>
  <c r="AG3"/>
  <c r="AA4"/>
  <c r="AB4"/>
  <c r="AC4"/>
  <c r="AD4"/>
  <c r="AE4"/>
  <c r="AF4"/>
  <c r="AG4"/>
  <c r="AA5"/>
  <c r="AB5"/>
  <c r="AC5"/>
  <c r="AD5"/>
  <c r="AE5"/>
  <c r="AF5"/>
  <c r="AG5"/>
  <c r="AA6"/>
  <c r="AB6"/>
  <c r="AC6"/>
  <c r="AD6"/>
  <c r="AE6"/>
  <c r="AF6"/>
  <c r="AG6"/>
  <c r="AA7"/>
  <c r="AB7"/>
  <c r="AC7"/>
  <c r="AD7"/>
  <c r="AE7"/>
  <c r="AF7"/>
  <c r="AG7"/>
  <c r="AA8"/>
  <c r="AB8"/>
  <c r="AC8"/>
  <c r="AD8"/>
  <c r="AE8"/>
  <c r="AF8"/>
  <c r="AG8"/>
  <c r="AA9"/>
  <c r="AB9"/>
  <c r="AC9"/>
  <c r="AD9"/>
  <c r="AE9"/>
  <c r="AF9"/>
  <c r="AG9"/>
  <c r="AA10"/>
  <c r="AB10"/>
  <c r="AC10"/>
  <c r="AD10"/>
  <c r="AE10"/>
  <c r="AF10"/>
  <c r="AG10"/>
  <c r="AG2" l="1"/>
  <c r="AF2"/>
  <c r="AE2"/>
  <c r="AD2"/>
  <c r="AC2"/>
  <c r="AB2"/>
  <c r="AA2"/>
</calcChain>
</file>

<file path=xl/sharedStrings.xml><?xml version="1.0" encoding="utf-8"?>
<sst xmlns="http://schemas.openxmlformats.org/spreadsheetml/2006/main" count="76" uniqueCount="53">
  <si>
    <t>fchreference</t>
  </si>
  <si>
    <t>DateFrom</t>
  </si>
  <si>
    <t>LocationFromName</t>
  </si>
  <si>
    <t>Pays</t>
  </si>
  <si>
    <t>Zone</t>
  </si>
  <si>
    <t>status</t>
  </si>
  <si>
    <t>Customer</t>
  </si>
  <si>
    <t>DateBooked</t>
  </si>
  <si>
    <t>Agent</t>
  </si>
  <si>
    <t>Cpte Client</t>
  </si>
  <si>
    <t>FCHCharge</t>
  </si>
  <si>
    <t>Commission</t>
  </si>
  <si>
    <t>GrossAmount</t>
  </si>
  <si>
    <t>VATonCommission</t>
  </si>
  <si>
    <t>FCHAmount</t>
  </si>
  <si>
    <t>ExcessWaiver</t>
  </si>
  <si>
    <t>PRIX BRUT</t>
  </si>
  <si>
    <t>O FRANCHISE</t>
  </si>
  <si>
    <t>TVA FR</t>
  </si>
  <si>
    <t>COMMISSION</t>
  </si>
  <si>
    <t>TVA S/COM</t>
  </si>
  <si>
    <t>TARIF NET</t>
  </si>
  <si>
    <t>MODE ECHEANCE</t>
  </si>
  <si>
    <t>DATE ECHEANCE</t>
  </si>
  <si>
    <t>F731523R</t>
  </si>
  <si>
    <t>Aix en Provence RRS TGV</t>
  </si>
  <si>
    <t>France</t>
  </si>
  <si>
    <t>15 J avant Départ</t>
  </si>
  <si>
    <t>F192259R</t>
  </si>
  <si>
    <t>Faro Airport</t>
  </si>
  <si>
    <t>Portugal</t>
  </si>
  <si>
    <t>CEE</t>
  </si>
  <si>
    <t>A la Commande</t>
  </si>
  <si>
    <t>15 J apres Départ</t>
  </si>
  <si>
    <t>F349155R</t>
  </si>
  <si>
    <t>Fin de mois</t>
  </si>
  <si>
    <t>F488934R</t>
  </si>
  <si>
    <t>Nice International Airport</t>
  </si>
  <si>
    <t>LE 10 M+2</t>
  </si>
  <si>
    <t>LE 10 M+1</t>
  </si>
  <si>
    <t>F459827R</t>
  </si>
  <si>
    <t>Paris CDG Airport (Terminal 1+2)</t>
  </si>
  <si>
    <t>05 du mois</t>
  </si>
  <si>
    <t>F567124R</t>
  </si>
  <si>
    <t>Perpignan RRS TGV SNCF</t>
  </si>
  <si>
    <t>F777654R</t>
  </si>
  <si>
    <t>Ajaccio Airport</t>
  </si>
  <si>
    <t>F238785R</t>
  </si>
  <si>
    <t>Las Vegas Airport</t>
  </si>
  <si>
    <t>Etats-Unis</t>
  </si>
  <si>
    <t>HORS CEE</t>
  </si>
  <si>
    <t>F798914R</t>
  </si>
  <si>
    <t>Houston Intercontinental Airport Iah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</si>
</sst>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 applyAlignment="1">
      <alignment horizontal="left"/>
    </xf>
    <xf numFmtId="14" fontId="2" fillId="0" borderId="0" xfId="0" applyNumberFormat="1" applyFont="1" applyAlignment="1">
      <alignment horizontal="left"/>
    </xf>
    <xf numFmtId="0" fontId="2" fillId="2" borderId="1" xfId="0" applyFont="1" applyFill="1" applyBorder="1" applyAlignment="1">
      <alignment horizontal="center"/>
    </xf>
    <xf numFmtId="44" fontId="2" fillId="2" borderId="1" xfId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0" fillId="3" borderId="0" xfId="0" applyFill="1" applyAlignment="1">
      <alignment horizontal="left"/>
    </xf>
    <xf numFmtId="44" fontId="0" fillId="3" borderId="0" xfId="1" applyFont="1" applyFill="1"/>
    <xf numFmtId="14" fontId="0" fillId="5" borderId="0" xfId="0" applyNumberFormat="1" applyFill="1" applyAlignment="1">
      <alignment horizontal="left"/>
    </xf>
    <xf numFmtId="0" fontId="0" fillId="5" borderId="0" xfId="0" applyFill="1" applyAlignment="1">
      <alignment horizontal="center"/>
    </xf>
    <xf numFmtId="14" fontId="0" fillId="4" borderId="0" xfId="0" applyNumberFormat="1" applyFill="1" applyAlignment="1">
      <alignment horizontal="center"/>
    </xf>
    <xf numFmtId="0" fontId="2" fillId="4" borderId="2" xfId="0" applyFont="1" applyFill="1" applyBorder="1" applyAlignment="1">
      <alignment horizontal="center"/>
    </xf>
    <xf numFmtId="14" fontId="0" fillId="6" borderId="0" xfId="0" applyNumberFormat="1" applyFill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238125</xdr:colOff>
      <xdr:row>10</xdr:row>
      <xdr:rowOff>171450</xdr:rowOff>
    </xdr:from>
    <xdr:to>
      <xdr:col>30</xdr:col>
      <xdr:colOff>428624</xdr:colOff>
      <xdr:row>16</xdr:row>
      <xdr:rowOff>47625</xdr:rowOff>
    </xdr:to>
    <xdr:sp macro="" textlink="">
      <xdr:nvSpPr>
        <xdr:cNvPr id="2" name="ZoneTexte 1"/>
        <xdr:cNvSpPr txBox="1"/>
      </xdr:nvSpPr>
      <xdr:spPr>
        <a:xfrm flipH="1">
          <a:off x="4819650" y="2076450"/>
          <a:ext cx="6391274" cy="1019175"/>
        </a:xfrm>
        <a:prstGeom prst="rect">
          <a:avLst/>
        </a:prstGeom>
        <a:ln w="381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Je cherche la solution pour déterminer une date d’échéance à un fichier de facturation</a:t>
          </a:r>
          <a:br>
            <a:rPr lang="fr-FR"/>
          </a:br>
          <a:r>
            <a:rPr lang="fr-FR"/>
            <a:t>En colonne B j'ai une date de prestation sur laquelle sera calculé la date d’échéance</a:t>
          </a:r>
          <a:br>
            <a:rPr lang="fr-FR"/>
          </a:br>
          <a:r>
            <a:rPr lang="fr-FR"/>
            <a:t>En colonne X j'ai les modalités de calcul de la date d’échéance (15 J avant Départ, Fin de mois, LE 10 M+1....)</a:t>
          </a:r>
          <a:br>
            <a:rPr lang="fr-FR"/>
          </a:br>
          <a:r>
            <a:rPr lang="fr-FR"/>
            <a:t>En colonne Y Je dois récupérer la formule de calcul pour avoir la date d’échéance</a:t>
          </a:r>
          <a:br>
            <a:rPr lang="fr-FR"/>
          </a:br>
          <a:r>
            <a:rPr lang="fr-FR"/>
            <a:t>En colonne AA et AB j'ai ma table de calcul ou j'ai prédéfini les formules suivants les modes de d'echeances.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10"/>
  <sheetViews>
    <sheetView tabSelected="1" workbookViewId="0">
      <selection activeCell="Y1" sqref="Y1"/>
    </sheetView>
  </sheetViews>
  <sheetFormatPr baseColWidth="10" defaultRowHeight="15"/>
  <cols>
    <col min="1" max="1" width="12.42578125" bestFit="1" customWidth="1"/>
    <col min="2" max="2" width="10.7109375" bestFit="1" customWidth="1"/>
    <col min="3" max="3" width="33.7109375" hidden="1" customWidth="1"/>
    <col min="4" max="4" width="9.85546875" hidden="1" customWidth="1"/>
    <col min="5" max="5" width="9.42578125" hidden="1" customWidth="1"/>
    <col min="6" max="6" width="6.28515625" hidden="1" customWidth="1"/>
    <col min="7" max="7" width="9.5703125" hidden="1" customWidth="1"/>
    <col min="8" max="8" width="11.85546875" customWidth="1"/>
    <col min="9" max="9" width="6.28515625" hidden="1" customWidth="1"/>
    <col min="10" max="10" width="10.85546875" hidden="1" customWidth="1"/>
    <col min="11" max="11" width="10.5703125" hidden="1" customWidth="1"/>
    <col min="12" max="12" width="11.85546875" hidden="1" customWidth="1"/>
    <col min="13" max="13" width="13.140625" hidden="1" customWidth="1"/>
    <col min="14" max="14" width="17.85546875" hidden="1" customWidth="1"/>
    <col min="15" max="15" width="11.5703125" hidden="1" customWidth="1"/>
    <col min="16" max="16" width="13.140625" hidden="1" customWidth="1"/>
    <col min="17" max="17" width="11.42578125" hidden="1" customWidth="1"/>
    <col min="18" max="18" width="11.5703125" hidden="1" customWidth="1"/>
    <col min="19" max="19" width="14.140625" hidden="1" customWidth="1"/>
    <col min="20" max="20" width="8.5703125" hidden="1" customWidth="1"/>
    <col min="21" max="21" width="14.7109375" hidden="1" customWidth="1"/>
    <col min="22" max="22" width="12.7109375" hidden="1" customWidth="1"/>
    <col min="23" max="23" width="11.28515625" hidden="1" customWidth="1"/>
    <col min="24" max="24" width="16.42578125" bestFit="1" customWidth="1"/>
    <col min="25" max="25" width="15.28515625" style="9" bestFit="1" customWidth="1"/>
    <col min="27" max="33" width="16.28515625" style="9" customWidth="1"/>
  </cols>
  <sheetData>
    <row r="1" spans="1:33">
      <c r="A1" s="1" t="s">
        <v>0</v>
      </c>
      <c r="B1" s="2" t="s">
        <v>1</v>
      </c>
      <c r="C1" s="1" t="s">
        <v>2</v>
      </c>
      <c r="D1" s="3" t="s">
        <v>3</v>
      </c>
      <c r="E1" s="3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3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/>
      <c r="R1" s="4" t="s">
        <v>16</v>
      </c>
      <c r="S1" s="4" t="s">
        <v>17</v>
      </c>
      <c r="T1" s="4" t="s">
        <v>18</v>
      </c>
      <c r="U1" s="4" t="s">
        <v>19</v>
      </c>
      <c r="V1" s="4" t="s">
        <v>20</v>
      </c>
      <c r="W1" s="4" t="s">
        <v>21</v>
      </c>
      <c r="X1" s="5" t="s">
        <v>22</v>
      </c>
      <c r="Y1" s="5" t="s">
        <v>23</v>
      </c>
      <c r="Z1" s="6"/>
      <c r="AA1" s="15" t="s">
        <v>27</v>
      </c>
      <c r="AB1" s="15" t="s">
        <v>33</v>
      </c>
      <c r="AC1" s="15" t="s">
        <v>35</v>
      </c>
      <c r="AD1" s="15" t="s">
        <v>39</v>
      </c>
      <c r="AE1" s="15" t="s">
        <v>42</v>
      </c>
      <c r="AF1" s="15" t="s">
        <v>38</v>
      </c>
      <c r="AG1" s="15" t="s">
        <v>32</v>
      </c>
    </row>
    <row r="2" spans="1:33">
      <c r="A2" s="7" t="s">
        <v>24</v>
      </c>
      <c r="B2" s="12">
        <v>41826</v>
      </c>
      <c r="C2" s="7" t="s">
        <v>25</v>
      </c>
      <c r="D2" s="7" t="s">
        <v>26</v>
      </c>
      <c r="E2" s="7" t="s">
        <v>26</v>
      </c>
      <c r="F2" s="7">
        <v>0</v>
      </c>
      <c r="G2" s="10"/>
      <c r="H2" s="8">
        <v>41795</v>
      </c>
      <c r="I2" s="10"/>
      <c r="J2" s="10"/>
      <c r="K2" s="10"/>
      <c r="L2" s="10"/>
      <c r="M2" s="10"/>
      <c r="N2" s="10"/>
      <c r="O2" s="10"/>
      <c r="P2" s="10"/>
      <c r="Q2" s="10"/>
      <c r="R2" s="11"/>
      <c r="S2" s="11"/>
      <c r="T2" s="11"/>
      <c r="U2" s="11"/>
      <c r="V2" s="11"/>
      <c r="W2" s="11"/>
      <c r="X2" s="13" t="s">
        <v>27</v>
      </c>
      <c r="Y2" s="16">
        <f>HLOOKUP(X2,$AA$1:$AG$10,2,FALSE)</f>
        <v>41811</v>
      </c>
      <c r="AA2" s="14">
        <f>DATE(YEAR($B2),MONTH($B2),DAY($B2)-15)</f>
        <v>41811</v>
      </c>
      <c r="AB2" s="14">
        <f>DATE(YEAR($B2),MONTH($B2),DAY($B2)+15)</f>
        <v>41841</v>
      </c>
      <c r="AC2" s="14">
        <f>EOMONTH($B2,0)</f>
        <v>41851</v>
      </c>
      <c r="AD2" s="14">
        <f>EOMONTH($B2,0)+10</f>
        <v>41861</v>
      </c>
      <c r="AE2" s="14">
        <f>EOMONTH($B2,0)+5</f>
        <v>41856</v>
      </c>
      <c r="AF2" s="14">
        <f>EOMONTH($B2,1)+10</f>
        <v>41892</v>
      </c>
      <c r="AG2" s="14">
        <f>$H2</f>
        <v>41795</v>
      </c>
    </row>
    <row r="3" spans="1:33">
      <c r="A3" s="7" t="s">
        <v>28</v>
      </c>
      <c r="B3" s="12">
        <v>41820</v>
      </c>
      <c r="C3" s="7" t="s">
        <v>29</v>
      </c>
      <c r="D3" s="7" t="s">
        <v>30</v>
      </c>
      <c r="E3" s="7" t="s">
        <v>31</v>
      </c>
      <c r="F3" s="7">
        <v>0</v>
      </c>
      <c r="G3" s="10"/>
      <c r="H3" s="8">
        <v>41795</v>
      </c>
      <c r="I3" s="10"/>
      <c r="J3" s="10"/>
      <c r="K3" s="10"/>
      <c r="L3" s="10"/>
      <c r="M3" s="10"/>
      <c r="N3" s="10"/>
      <c r="O3" s="10"/>
      <c r="P3" s="10"/>
      <c r="Q3" s="10"/>
      <c r="R3" s="11"/>
      <c r="S3" s="11"/>
      <c r="T3" s="11"/>
      <c r="U3" s="11"/>
      <c r="V3" s="11"/>
      <c r="W3" s="11"/>
      <c r="X3" s="13" t="s">
        <v>32</v>
      </c>
      <c r="Y3" s="16">
        <f>HLOOKUP(X3,$AA$1:$AG$10,3,FALSE)</f>
        <v>41795</v>
      </c>
      <c r="AA3" s="14">
        <f t="shared" ref="AA3:AA10" si="0">DATE(YEAR($B3),MONTH($B3),DAY($B3)-15)</f>
        <v>41805</v>
      </c>
      <c r="AB3" s="14">
        <f t="shared" ref="AB3:AB10" si="1">DATE(YEAR($B3),MONTH($B3),DAY($B3)+15)</f>
        <v>41835</v>
      </c>
      <c r="AC3" s="14">
        <f t="shared" ref="AC3:AC10" si="2">EOMONTH($B3,0)</f>
        <v>41820</v>
      </c>
      <c r="AD3" s="14">
        <f t="shared" ref="AD3:AD10" si="3">EOMONTH($B3,0)+10</f>
        <v>41830</v>
      </c>
      <c r="AE3" s="14">
        <f t="shared" ref="AE3:AE10" si="4">EOMONTH($B3,0)+5</f>
        <v>41825</v>
      </c>
      <c r="AF3" s="14">
        <f t="shared" ref="AF3:AF10" si="5">EOMONTH($B3,1)+10</f>
        <v>41861</v>
      </c>
      <c r="AG3" s="14">
        <f t="shared" ref="AG3:AG10" si="6">$H3</f>
        <v>41795</v>
      </c>
    </row>
    <row r="4" spans="1:33">
      <c r="A4" s="7" t="s">
        <v>34</v>
      </c>
      <c r="B4" s="12">
        <v>41820</v>
      </c>
      <c r="C4" s="7" t="s">
        <v>29</v>
      </c>
      <c r="D4" s="7" t="s">
        <v>30</v>
      </c>
      <c r="E4" s="7" t="s">
        <v>31</v>
      </c>
      <c r="F4" s="7">
        <v>1</v>
      </c>
      <c r="G4" s="10"/>
      <c r="H4" s="8">
        <v>41795</v>
      </c>
      <c r="I4" s="10"/>
      <c r="J4" s="10"/>
      <c r="K4" s="10"/>
      <c r="L4" s="10"/>
      <c r="M4" s="10"/>
      <c r="N4" s="10"/>
      <c r="O4" s="10"/>
      <c r="P4" s="10"/>
      <c r="Q4" s="10"/>
      <c r="R4" s="11"/>
      <c r="S4" s="11"/>
      <c r="T4" s="11"/>
      <c r="U4" s="11"/>
      <c r="V4" s="11"/>
      <c r="W4" s="11"/>
      <c r="X4" s="13" t="s">
        <v>32</v>
      </c>
      <c r="Y4" s="16">
        <f>HLOOKUP(X4,$AA$1:$AG$10,4,FALSE)</f>
        <v>41795</v>
      </c>
      <c r="AA4" s="14">
        <f t="shared" si="0"/>
        <v>41805</v>
      </c>
      <c r="AB4" s="14">
        <f t="shared" si="1"/>
        <v>41835</v>
      </c>
      <c r="AC4" s="14">
        <f t="shared" si="2"/>
        <v>41820</v>
      </c>
      <c r="AD4" s="14">
        <f t="shared" si="3"/>
        <v>41830</v>
      </c>
      <c r="AE4" s="14">
        <f t="shared" si="4"/>
        <v>41825</v>
      </c>
      <c r="AF4" s="14">
        <f t="shared" si="5"/>
        <v>41861</v>
      </c>
      <c r="AG4" s="14">
        <f t="shared" si="6"/>
        <v>41795</v>
      </c>
    </row>
    <row r="5" spans="1:33">
      <c r="A5" s="7" t="s">
        <v>36</v>
      </c>
      <c r="B5" s="12">
        <v>41803</v>
      </c>
      <c r="C5" s="7" t="s">
        <v>37</v>
      </c>
      <c r="D5" s="7" t="s">
        <v>26</v>
      </c>
      <c r="E5" s="7" t="s">
        <v>26</v>
      </c>
      <c r="F5" s="7">
        <v>0</v>
      </c>
      <c r="G5" s="10"/>
      <c r="H5" s="8">
        <v>41795</v>
      </c>
      <c r="I5" s="10"/>
      <c r="J5" s="10"/>
      <c r="K5" s="10"/>
      <c r="L5" s="10"/>
      <c r="M5" s="10"/>
      <c r="N5" s="10"/>
      <c r="O5" s="10"/>
      <c r="P5" s="10"/>
      <c r="Q5" s="10"/>
      <c r="R5" s="11"/>
      <c r="S5" s="11"/>
      <c r="T5" s="11"/>
      <c r="U5" s="11"/>
      <c r="V5" s="11"/>
      <c r="W5" s="11"/>
      <c r="X5" s="13" t="s">
        <v>38</v>
      </c>
      <c r="Y5" s="16">
        <f>HLOOKUP(X5,$AA$1:$AG$10,5,FALSE)</f>
        <v>41861</v>
      </c>
      <c r="AA5" s="14">
        <f t="shared" si="0"/>
        <v>41788</v>
      </c>
      <c r="AB5" s="14">
        <f t="shared" si="1"/>
        <v>41818</v>
      </c>
      <c r="AC5" s="14">
        <f t="shared" si="2"/>
        <v>41820</v>
      </c>
      <c r="AD5" s="14">
        <f t="shared" si="3"/>
        <v>41830</v>
      </c>
      <c r="AE5" s="14">
        <f t="shared" si="4"/>
        <v>41825</v>
      </c>
      <c r="AF5" s="14">
        <f t="shared" si="5"/>
        <v>41861</v>
      </c>
      <c r="AG5" s="14">
        <f t="shared" si="6"/>
        <v>41795</v>
      </c>
    </row>
    <row r="6" spans="1:33">
      <c r="A6" s="7" t="s">
        <v>40</v>
      </c>
      <c r="B6" s="12">
        <v>41819</v>
      </c>
      <c r="C6" s="7" t="s">
        <v>41</v>
      </c>
      <c r="D6" s="7" t="s">
        <v>26</v>
      </c>
      <c r="E6" s="7" t="s">
        <v>26</v>
      </c>
      <c r="F6" s="7">
        <v>0</v>
      </c>
      <c r="G6" s="10"/>
      <c r="H6" s="8">
        <v>41790</v>
      </c>
      <c r="I6" s="10"/>
      <c r="J6" s="10"/>
      <c r="K6" s="10"/>
      <c r="L6" s="10"/>
      <c r="M6" s="10"/>
      <c r="N6" s="10"/>
      <c r="O6" s="10"/>
      <c r="P6" s="10"/>
      <c r="Q6" s="10"/>
      <c r="R6" s="11"/>
      <c r="S6" s="11"/>
      <c r="T6" s="11"/>
      <c r="U6" s="11"/>
      <c r="V6" s="11"/>
      <c r="W6" s="11"/>
      <c r="X6" s="13" t="s">
        <v>32</v>
      </c>
      <c r="Y6" s="16">
        <f>HLOOKUP(X6,$AA$1:$AG$10,6,FALSE)</f>
        <v>41790</v>
      </c>
      <c r="AA6" s="14">
        <f t="shared" si="0"/>
        <v>41804</v>
      </c>
      <c r="AB6" s="14">
        <f t="shared" si="1"/>
        <v>41834</v>
      </c>
      <c r="AC6" s="14">
        <f t="shared" si="2"/>
        <v>41820</v>
      </c>
      <c r="AD6" s="14">
        <f t="shared" si="3"/>
        <v>41830</v>
      </c>
      <c r="AE6" s="14">
        <f t="shared" si="4"/>
        <v>41825</v>
      </c>
      <c r="AF6" s="14">
        <f t="shared" si="5"/>
        <v>41861</v>
      </c>
      <c r="AG6" s="14">
        <f t="shared" si="6"/>
        <v>41790</v>
      </c>
    </row>
    <row r="7" spans="1:33">
      <c r="A7" s="7" t="s">
        <v>43</v>
      </c>
      <c r="B7" s="12">
        <v>41796</v>
      </c>
      <c r="C7" s="7" t="s">
        <v>44</v>
      </c>
      <c r="D7" s="7" t="s">
        <v>26</v>
      </c>
      <c r="E7" s="7" t="s">
        <v>26</v>
      </c>
      <c r="F7" s="7">
        <v>0</v>
      </c>
      <c r="G7" s="10"/>
      <c r="H7" s="8">
        <v>41794</v>
      </c>
      <c r="I7" s="10"/>
      <c r="J7" s="10"/>
      <c r="K7" s="10"/>
      <c r="L7" s="10"/>
      <c r="M7" s="10"/>
      <c r="N7" s="10"/>
      <c r="O7" s="10"/>
      <c r="P7" s="10"/>
      <c r="Q7" s="10"/>
      <c r="R7" s="11"/>
      <c r="S7" s="11"/>
      <c r="T7" s="11"/>
      <c r="U7" s="11"/>
      <c r="V7" s="11"/>
      <c r="W7" s="11"/>
      <c r="X7" s="13" t="s">
        <v>38</v>
      </c>
      <c r="Y7" s="16">
        <f>HLOOKUP(X7,$AA$1:$AG$10,7,FALSE)</f>
        <v>41861</v>
      </c>
      <c r="AA7" s="14">
        <f t="shared" si="0"/>
        <v>41781</v>
      </c>
      <c r="AB7" s="14">
        <f t="shared" si="1"/>
        <v>41811</v>
      </c>
      <c r="AC7" s="14">
        <f t="shared" si="2"/>
        <v>41820</v>
      </c>
      <c r="AD7" s="14">
        <f t="shared" si="3"/>
        <v>41830</v>
      </c>
      <c r="AE7" s="14">
        <f t="shared" si="4"/>
        <v>41825</v>
      </c>
      <c r="AF7" s="14">
        <f t="shared" si="5"/>
        <v>41861</v>
      </c>
      <c r="AG7" s="14">
        <f t="shared" si="6"/>
        <v>41794</v>
      </c>
    </row>
    <row r="8" spans="1:33">
      <c r="A8" s="7" t="s">
        <v>45</v>
      </c>
      <c r="B8" s="12">
        <v>41808</v>
      </c>
      <c r="C8" s="7" t="s">
        <v>46</v>
      </c>
      <c r="D8" s="7" t="s">
        <v>26</v>
      </c>
      <c r="E8" s="7" t="s">
        <v>26</v>
      </c>
      <c r="F8" s="7">
        <v>0</v>
      </c>
      <c r="G8" s="10"/>
      <c r="H8" s="8">
        <v>41794</v>
      </c>
      <c r="I8" s="10"/>
      <c r="J8" s="10"/>
      <c r="K8" s="10"/>
      <c r="L8" s="10"/>
      <c r="M8" s="10"/>
      <c r="N8" s="10"/>
      <c r="O8" s="10"/>
      <c r="P8" s="10"/>
      <c r="Q8" s="10"/>
      <c r="R8" s="11"/>
      <c r="S8" s="11"/>
      <c r="T8" s="11"/>
      <c r="U8" s="11"/>
      <c r="V8" s="11"/>
      <c r="W8" s="11"/>
      <c r="X8" s="13" t="s">
        <v>38</v>
      </c>
      <c r="Y8" s="16">
        <f>HLOOKUP(X8,$AA$1:$AG$10,8,FALSE)</f>
        <v>41861</v>
      </c>
      <c r="AA8" s="14">
        <f t="shared" si="0"/>
        <v>41793</v>
      </c>
      <c r="AB8" s="14">
        <f t="shared" si="1"/>
        <v>41823</v>
      </c>
      <c r="AC8" s="14">
        <f t="shared" si="2"/>
        <v>41820</v>
      </c>
      <c r="AD8" s="14">
        <f t="shared" si="3"/>
        <v>41830</v>
      </c>
      <c r="AE8" s="14">
        <f t="shared" si="4"/>
        <v>41825</v>
      </c>
      <c r="AF8" s="14">
        <f t="shared" si="5"/>
        <v>41861</v>
      </c>
      <c r="AG8" s="14">
        <f t="shared" si="6"/>
        <v>41794</v>
      </c>
    </row>
    <row r="9" spans="1:33">
      <c r="A9" s="7" t="s">
        <v>47</v>
      </c>
      <c r="B9" s="12">
        <v>41859</v>
      </c>
      <c r="C9" s="7" t="s">
        <v>48</v>
      </c>
      <c r="D9" s="7" t="s">
        <v>49</v>
      </c>
      <c r="E9" s="7" t="s">
        <v>50</v>
      </c>
      <c r="F9" s="7">
        <v>0</v>
      </c>
      <c r="G9" s="10"/>
      <c r="H9" s="8">
        <v>41794</v>
      </c>
      <c r="I9" s="10"/>
      <c r="J9" s="10"/>
      <c r="K9" s="10"/>
      <c r="L9" s="10"/>
      <c r="M9" s="10"/>
      <c r="N9" s="10"/>
      <c r="O9" s="10"/>
      <c r="P9" s="10"/>
      <c r="Q9" s="10"/>
      <c r="R9" s="11"/>
      <c r="S9" s="11"/>
      <c r="T9" s="11"/>
      <c r="U9" s="11"/>
      <c r="V9" s="11"/>
      <c r="W9" s="11"/>
      <c r="X9" s="13" t="s">
        <v>38</v>
      </c>
      <c r="Y9" s="16">
        <f>HLOOKUP(X9,$AA$1:$AG$10,9,FALSE)</f>
        <v>41922</v>
      </c>
      <c r="AA9" s="14">
        <f t="shared" si="0"/>
        <v>41844</v>
      </c>
      <c r="AB9" s="14">
        <f t="shared" si="1"/>
        <v>41874</v>
      </c>
      <c r="AC9" s="14">
        <f t="shared" si="2"/>
        <v>41882</v>
      </c>
      <c r="AD9" s="14">
        <f t="shared" si="3"/>
        <v>41892</v>
      </c>
      <c r="AE9" s="14">
        <f t="shared" si="4"/>
        <v>41887</v>
      </c>
      <c r="AF9" s="14">
        <f t="shared" si="5"/>
        <v>41922</v>
      </c>
      <c r="AG9" s="14">
        <f t="shared" si="6"/>
        <v>41794</v>
      </c>
    </row>
    <row r="10" spans="1:33">
      <c r="A10" s="7" t="s">
        <v>51</v>
      </c>
      <c r="B10" s="12">
        <v>41828</v>
      </c>
      <c r="C10" s="7" t="s">
        <v>52</v>
      </c>
      <c r="D10" s="7" t="s">
        <v>49</v>
      </c>
      <c r="E10" s="7" t="s">
        <v>50</v>
      </c>
      <c r="F10" s="7">
        <v>0</v>
      </c>
      <c r="G10" s="10"/>
      <c r="H10" s="8">
        <v>41794</v>
      </c>
      <c r="I10" s="10"/>
      <c r="J10" s="10"/>
      <c r="K10" s="10"/>
      <c r="L10" s="10"/>
      <c r="M10" s="10"/>
      <c r="N10" s="10"/>
      <c r="O10" s="10"/>
      <c r="P10" s="10"/>
      <c r="Q10" s="10"/>
      <c r="R10" s="11"/>
      <c r="S10" s="11"/>
      <c r="T10" s="11"/>
      <c r="U10" s="11"/>
      <c r="V10" s="11"/>
      <c r="W10" s="11"/>
      <c r="X10" s="13" t="s">
        <v>38</v>
      </c>
      <c r="Y10" s="16">
        <f>HLOOKUP(X10,$AA$1:$AG$10,10,FALSE)</f>
        <v>41892</v>
      </c>
      <c r="AA10" s="14">
        <f t="shared" si="0"/>
        <v>41813</v>
      </c>
      <c r="AB10" s="14">
        <f t="shared" si="1"/>
        <v>41843</v>
      </c>
      <c r="AC10" s="14">
        <f t="shared" si="2"/>
        <v>41851</v>
      </c>
      <c r="AD10" s="14">
        <f t="shared" si="3"/>
        <v>41861</v>
      </c>
      <c r="AE10" s="14">
        <f t="shared" si="4"/>
        <v>41856</v>
      </c>
      <c r="AF10" s="14">
        <f t="shared" si="5"/>
        <v>41892</v>
      </c>
      <c r="AG10" s="14">
        <f t="shared" si="6"/>
        <v>41794</v>
      </c>
    </row>
  </sheetData>
  <dataValidations count="1">
    <dataValidation type="list" allowBlank="1" showInputMessage="1" showErrorMessage="1" sqref="X2:X10">
      <formula1>$AA$1:$AG$1</formula1>
    </dataValidation>
  </dataValidations>
  <pageMargins left="0.7" right="0.7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Eddie GOUILLARD</dc:creator>
  <cp:lastModifiedBy>Pierre</cp:lastModifiedBy>
  <dcterms:created xsi:type="dcterms:W3CDTF">2014-06-06T08:26:50Z</dcterms:created>
  <dcterms:modified xsi:type="dcterms:W3CDTF">2014-06-06T09:13:43Z</dcterms:modified>
</cp:coreProperties>
</file>