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 defaultThemeVersion="124226"/>
  <bookViews>
    <workbookView xWindow="90" yWindow="810" windowWidth="20730" windowHeight="11760" activeTab="3"/>
  </bookViews>
  <sheets>
    <sheet name="Recap" sheetId="10" r:id="rId1"/>
    <sheet name="Pers" sheetId="9" r:id="rId2"/>
    <sheet name="Serv" sheetId="8" r:id="rId3"/>
    <sheet name="Jan" sheetId="1" r:id="rId4"/>
  </sheets>
  <functionGroups/>
  <definedNames>
    <definedName name="_xlnm._FilterDatabase" localSheetId="3" hidden="1">Jan!$B$3:$B$28</definedName>
    <definedName name="_xlnm._FilterDatabase" localSheetId="0" hidden="1">Recap!$D$3:$D$103</definedName>
    <definedName name="Age">Recap!$CT$6:$CU$60</definedName>
    <definedName name="_xlnm.Criteria" localSheetId="3">Jan!$A$4:$A$8</definedName>
    <definedName name="Fev">#REF!</definedName>
    <definedName name="Janv">Jan!$A$3:$CW$28</definedName>
    <definedName name="Journalier">Pers!$T$45:$V$56</definedName>
    <definedName name="Mars">#REF!</definedName>
    <definedName name="Personnel">Pers!$A$2:$Q$170</definedName>
    <definedName name="Recap">Recap!$A$3:$S$103</definedName>
    <definedName name="Service">Serv!$A$3:$N$724</definedName>
    <definedName name="Taux">Pers!$S$1:$AE$13</definedName>
    <definedName name="_xlnm.Print_Area" localSheetId="1">Pers!$S$1:$AG$58</definedName>
  </definedNames>
  <calcPr calcId="125725"/>
</workbook>
</file>

<file path=xl/calcChain.xml><?xml version="1.0" encoding="utf-8"?>
<calcChain xmlns="http://schemas.openxmlformats.org/spreadsheetml/2006/main">
  <c r="M7" i="1"/>
  <c r="L7"/>
  <c r="M6"/>
  <c r="L6"/>
  <c r="M5"/>
  <c r="L5"/>
  <c r="I5"/>
  <c r="J5"/>
  <c r="O5"/>
  <c r="P5"/>
  <c r="R5"/>
  <c r="S5"/>
  <c r="U5"/>
  <c r="V5"/>
  <c r="X5"/>
  <c r="Y5"/>
  <c r="AA5"/>
  <c r="AB5"/>
  <c r="AD5"/>
  <c r="AE5"/>
  <c r="AG5"/>
  <c r="AH5"/>
  <c r="AJ5"/>
  <c r="AK5"/>
  <c r="AM5"/>
  <c r="AN5"/>
  <c r="AP5"/>
  <c r="AQ5"/>
  <c r="AS5"/>
  <c r="AT5"/>
  <c r="AV5"/>
  <c r="AW5"/>
  <c r="AY5"/>
  <c r="AZ5"/>
  <c r="BB5"/>
  <c r="BC5"/>
  <c r="BE5"/>
  <c r="BF5"/>
  <c r="BH5"/>
  <c r="BI5"/>
  <c r="BK5"/>
  <c r="BL5"/>
  <c r="BN5"/>
  <c r="BO5"/>
  <c r="BQ5"/>
  <c r="BR5"/>
  <c r="BT5"/>
  <c r="BU5"/>
  <c r="BW5"/>
  <c r="BX5"/>
  <c r="BZ5"/>
  <c r="CA5"/>
  <c r="CC5"/>
  <c r="CD5"/>
  <c r="CF5"/>
  <c r="CG5"/>
  <c r="CI5"/>
  <c r="CJ5"/>
  <c r="CL5"/>
  <c r="CM5"/>
  <c r="CO5"/>
  <c r="CP5"/>
  <c r="CR5"/>
  <c r="CS5"/>
  <c r="I6"/>
  <c r="J6"/>
  <c r="O6"/>
  <c r="P6"/>
  <c r="R6"/>
  <c r="S6"/>
  <c r="U6"/>
  <c r="V6"/>
  <c r="X6"/>
  <c r="Y6"/>
  <c r="AA6"/>
  <c r="AB6"/>
  <c r="AD6"/>
  <c r="AE6"/>
  <c r="AG6"/>
  <c r="AH6"/>
  <c r="AJ6"/>
  <c r="AK6"/>
  <c r="AM6"/>
  <c r="AN6"/>
  <c r="AP6"/>
  <c r="AQ6"/>
  <c r="AS6"/>
  <c r="AT6"/>
  <c r="AV6"/>
  <c r="AW6"/>
  <c r="AY6"/>
  <c r="AZ6"/>
  <c r="BB6"/>
  <c r="BC6"/>
  <c r="BE6"/>
  <c r="BG6" s="1"/>
  <c r="BF6"/>
  <c r="BH6"/>
  <c r="BI6"/>
  <c r="BK6"/>
  <c r="BL6"/>
  <c r="BN6"/>
  <c r="BO6"/>
  <c r="BQ6"/>
  <c r="BR6"/>
  <c r="BT6"/>
  <c r="BU6"/>
  <c r="BW6"/>
  <c r="BX6"/>
  <c r="BZ6"/>
  <c r="CA6"/>
  <c r="CC6"/>
  <c r="CD6"/>
  <c r="CF6"/>
  <c r="CG6"/>
  <c r="CI6"/>
  <c r="CJ6"/>
  <c r="CL6"/>
  <c r="CM6"/>
  <c r="CO6"/>
  <c r="CP6"/>
  <c r="CR6"/>
  <c r="CS6"/>
  <c r="I7"/>
  <c r="J7"/>
  <c r="O7"/>
  <c r="P7"/>
  <c r="R7"/>
  <c r="S7"/>
  <c r="U7"/>
  <c r="V7"/>
  <c r="X7"/>
  <c r="Y7"/>
  <c r="AA7"/>
  <c r="AB7"/>
  <c r="AD7"/>
  <c r="AE7"/>
  <c r="AG7"/>
  <c r="AH7"/>
  <c r="AJ7"/>
  <c r="AK7"/>
  <c r="AM7"/>
  <c r="AN7"/>
  <c r="AP7"/>
  <c r="AQ7"/>
  <c r="AS7"/>
  <c r="AT7"/>
  <c r="AV7"/>
  <c r="AW7"/>
  <c r="AY7"/>
  <c r="AZ7"/>
  <c r="BB7"/>
  <c r="BC7"/>
  <c r="BE7"/>
  <c r="BF7"/>
  <c r="BH7"/>
  <c r="BI7"/>
  <c r="BK7"/>
  <c r="BL7"/>
  <c r="BN7"/>
  <c r="BO7"/>
  <c r="BQ7"/>
  <c r="BR7"/>
  <c r="BT7"/>
  <c r="BU7"/>
  <c r="BW7"/>
  <c r="BX7"/>
  <c r="BZ7"/>
  <c r="CA7"/>
  <c r="CC7"/>
  <c r="CD7"/>
  <c r="CF7"/>
  <c r="CG7"/>
  <c r="CI7"/>
  <c r="CJ7"/>
  <c r="CL7"/>
  <c r="CM7"/>
  <c r="CO7"/>
  <c r="CP7"/>
  <c r="CR7"/>
  <c r="CS7"/>
  <c r="CK7" l="1"/>
  <c r="BA7"/>
  <c r="AU7"/>
  <c r="AC7"/>
  <c r="CH6"/>
  <c r="CB6"/>
  <c r="BV6"/>
  <c r="BP6"/>
  <c r="BD6"/>
  <c r="AX6"/>
  <c r="T6"/>
  <c r="K6"/>
  <c r="CK5"/>
  <c r="BS5"/>
  <c r="BM5"/>
  <c r="BA5"/>
  <c r="AU5"/>
  <c r="AI5"/>
  <c r="AC5"/>
  <c r="W5"/>
  <c r="Q5"/>
  <c r="CE6"/>
  <c r="BV7"/>
  <c r="BM7"/>
  <c r="BD7"/>
  <c r="AX7"/>
  <c r="AO7"/>
  <c r="AL7"/>
  <c r="AI6"/>
  <c r="Z6"/>
  <c r="N7"/>
  <c r="K7"/>
  <c r="Q6"/>
  <c r="CT7"/>
  <c r="CQ7"/>
  <c r="CQ6"/>
  <c r="CN6"/>
  <c r="CN7"/>
  <c r="CH7"/>
  <c r="CE5"/>
  <c r="BY7"/>
  <c r="BY6"/>
  <c r="BY5"/>
  <c r="BS7"/>
  <c r="BS6"/>
  <c r="BM6"/>
  <c r="BJ7"/>
  <c r="BJ6"/>
  <c r="BG7"/>
  <c r="BG5"/>
  <c r="BA6"/>
  <c r="AX5"/>
  <c r="AU6"/>
  <c r="AO5"/>
  <c r="AI7"/>
  <c r="W7"/>
  <c r="W6"/>
  <c r="Q7"/>
  <c r="N6"/>
  <c r="CT5"/>
  <c r="CT6"/>
  <c r="CQ5"/>
  <c r="CN5"/>
  <c r="CK6"/>
  <c r="CH5"/>
  <c r="CE7"/>
  <c r="CB7"/>
  <c r="CB5"/>
  <c r="BV5"/>
  <c r="BP7"/>
  <c r="BP5"/>
  <c r="BJ5"/>
  <c r="BD5"/>
  <c r="AR6"/>
  <c r="AR5"/>
  <c r="AR7"/>
  <c r="AO6"/>
  <c r="AL5"/>
  <c r="AL6"/>
  <c r="AF5"/>
  <c r="AF7"/>
  <c r="AF6"/>
  <c r="AC6"/>
  <c r="Z7"/>
  <c r="Z5"/>
  <c r="T5"/>
  <c r="T7"/>
  <c r="N5"/>
  <c r="K5"/>
  <c r="AJ1"/>
  <c r="CV27"/>
  <c r="CU27"/>
  <c r="CS27"/>
  <c r="CR27"/>
  <c r="CP27"/>
  <c r="CO27"/>
  <c r="CM27"/>
  <c r="CL27"/>
  <c r="CJ27"/>
  <c r="CI27"/>
  <c r="CG27"/>
  <c r="CF27"/>
  <c r="CD27"/>
  <c r="CC27"/>
  <c r="CA27"/>
  <c r="BZ27"/>
  <c r="BX27"/>
  <c r="BW27"/>
  <c r="BU27"/>
  <c r="BT27"/>
  <c r="BR27"/>
  <c r="BS27" s="1"/>
  <c r="BQ27"/>
  <c r="BO27"/>
  <c r="BP27" s="1"/>
  <c r="BN27"/>
  <c r="BL27"/>
  <c r="BM27" s="1"/>
  <c r="BK27"/>
  <c r="BI27"/>
  <c r="BH27"/>
  <c r="BF27"/>
  <c r="BG27" s="1"/>
  <c r="BE27"/>
  <c r="BC27"/>
  <c r="BD27" s="1"/>
  <c r="BB27"/>
  <c r="AZ27"/>
  <c r="BA27" s="1"/>
  <c r="AY27"/>
  <c r="AW27"/>
  <c r="AV27"/>
  <c r="AT27"/>
  <c r="AU27" s="1"/>
  <c r="AS27"/>
  <c r="AQ27"/>
  <c r="AR27" s="1"/>
  <c r="AP27"/>
  <c r="AN27"/>
  <c r="AO27" s="1"/>
  <c r="AM27"/>
  <c r="AK27"/>
  <c r="AJ27"/>
  <c r="AH27"/>
  <c r="AI27" s="1"/>
  <c r="AG27"/>
  <c r="AE27"/>
  <c r="AF27" s="1"/>
  <c r="AD27"/>
  <c r="AB27"/>
  <c r="AC27" s="1"/>
  <c r="AA27"/>
  <c r="Y27"/>
  <c r="X27"/>
  <c r="V27"/>
  <c r="W27" s="1"/>
  <c r="U27"/>
  <c r="S27"/>
  <c r="T27" s="1"/>
  <c r="R27"/>
  <c r="P27"/>
  <c r="Q27" s="1"/>
  <c r="O27"/>
  <c r="M27"/>
  <c r="L27"/>
  <c r="J27"/>
  <c r="I27"/>
  <c r="CV26"/>
  <c r="CU26"/>
  <c r="CS26"/>
  <c r="CR26"/>
  <c r="CP26"/>
  <c r="CO26"/>
  <c r="CM26"/>
  <c r="CL26"/>
  <c r="CN26" s="1"/>
  <c r="CJ26"/>
  <c r="CI26"/>
  <c r="CG26"/>
  <c r="CF26"/>
  <c r="CH26" s="1"/>
  <c r="CD26"/>
  <c r="CC26"/>
  <c r="CA26"/>
  <c r="BZ26"/>
  <c r="BX26"/>
  <c r="BW26"/>
  <c r="BU26"/>
  <c r="BT26"/>
  <c r="BR26"/>
  <c r="BQ26"/>
  <c r="BO26"/>
  <c r="BP26" s="1"/>
  <c r="BN26"/>
  <c r="BL26"/>
  <c r="BK26"/>
  <c r="BI26"/>
  <c r="BH26"/>
  <c r="BF26"/>
  <c r="BE26"/>
  <c r="BC26"/>
  <c r="BD26" s="1"/>
  <c r="BB26"/>
  <c r="AZ26"/>
  <c r="BA26" s="1"/>
  <c r="AY26"/>
  <c r="AW26"/>
  <c r="AV26"/>
  <c r="AT26"/>
  <c r="AU26" s="1"/>
  <c r="AS26"/>
  <c r="AQ26"/>
  <c r="AP26"/>
  <c r="AN26"/>
  <c r="AM26"/>
  <c r="AK26"/>
  <c r="AJ26"/>
  <c r="AH26"/>
  <c r="AG26"/>
  <c r="AE26"/>
  <c r="AF26" s="1"/>
  <c r="AD26"/>
  <c r="AB26"/>
  <c r="AC26" s="1"/>
  <c r="AA26"/>
  <c r="Y26"/>
  <c r="Z26" s="1"/>
  <c r="X26"/>
  <c r="V26"/>
  <c r="W26" s="1"/>
  <c r="U26"/>
  <c r="S26"/>
  <c r="R26"/>
  <c r="T26" s="1"/>
  <c r="P26"/>
  <c r="O26"/>
  <c r="M26"/>
  <c r="L26"/>
  <c r="J26"/>
  <c r="I26"/>
  <c r="CV25"/>
  <c r="CU25"/>
  <c r="CS25"/>
  <c r="CR25"/>
  <c r="CP25"/>
  <c r="CO25"/>
  <c r="CM25"/>
  <c r="CL25"/>
  <c r="CJ25"/>
  <c r="CI25"/>
  <c r="CG25"/>
  <c r="CF25"/>
  <c r="CD25"/>
  <c r="CC25"/>
  <c r="CA25"/>
  <c r="CB25" s="1"/>
  <c r="BZ25"/>
  <c r="BX25"/>
  <c r="BW25"/>
  <c r="BU25"/>
  <c r="BT25"/>
  <c r="BR25"/>
  <c r="BQ25"/>
  <c r="BO25"/>
  <c r="BP25" s="1"/>
  <c r="BN25"/>
  <c r="BL25"/>
  <c r="BM25" s="1"/>
  <c r="BK25"/>
  <c r="BI25"/>
  <c r="BJ25" s="1"/>
  <c r="BH25"/>
  <c r="BF25"/>
  <c r="BG25" s="1"/>
  <c r="BE25"/>
  <c r="BC25"/>
  <c r="BB25"/>
  <c r="AZ25"/>
  <c r="AY25"/>
  <c r="AW25"/>
  <c r="AV25"/>
  <c r="AT25"/>
  <c r="AS25"/>
  <c r="AQ25"/>
  <c r="AR25" s="1"/>
  <c r="AP25"/>
  <c r="AN25"/>
  <c r="AO25" s="1"/>
  <c r="AM25"/>
  <c r="AK25"/>
  <c r="AL25" s="1"/>
  <c r="AJ25"/>
  <c r="AH25"/>
  <c r="AI25" s="1"/>
  <c r="AG25"/>
  <c r="AE25"/>
  <c r="AD25"/>
  <c r="AF25" s="1"/>
  <c r="AB25"/>
  <c r="AA25"/>
  <c r="Y25"/>
  <c r="X25"/>
  <c r="V25"/>
  <c r="U25"/>
  <c r="S25"/>
  <c r="R25"/>
  <c r="P25"/>
  <c r="O25"/>
  <c r="M25"/>
  <c r="L25"/>
  <c r="J25"/>
  <c r="I25"/>
  <c r="CV22"/>
  <c r="CU22"/>
  <c r="CS22"/>
  <c r="CR22"/>
  <c r="CP22"/>
  <c r="CO22"/>
  <c r="CM22"/>
  <c r="CL22"/>
  <c r="CJ22"/>
  <c r="CI22"/>
  <c r="CG22"/>
  <c r="CF22"/>
  <c r="CD22"/>
  <c r="CC22"/>
  <c r="CA22"/>
  <c r="BZ22"/>
  <c r="BX22"/>
  <c r="BW22"/>
  <c r="BU22"/>
  <c r="BT22"/>
  <c r="BR22"/>
  <c r="BQ22"/>
  <c r="BO22"/>
  <c r="BN22"/>
  <c r="BL22"/>
  <c r="BK22"/>
  <c r="BI22"/>
  <c r="BH22"/>
  <c r="BF22"/>
  <c r="BE22"/>
  <c r="BC22"/>
  <c r="BB22"/>
  <c r="AZ22"/>
  <c r="AY22"/>
  <c r="AW22"/>
  <c r="AV22"/>
  <c r="AT22"/>
  <c r="AS22"/>
  <c r="AQ22"/>
  <c r="AP22"/>
  <c r="AN22"/>
  <c r="AM22"/>
  <c r="AK22"/>
  <c r="AJ22"/>
  <c r="AH22"/>
  <c r="AG22"/>
  <c r="AE22"/>
  <c r="AD22"/>
  <c r="AB22"/>
  <c r="AA22"/>
  <c r="Y22"/>
  <c r="X22"/>
  <c r="V22"/>
  <c r="U22"/>
  <c r="S22"/>
  <c r="R22"/>
  <c r="P22"/>
  <c r="O22"/>
  <c r="M22"/>
  <c r="L22"/>
  <c r="J22"/>
  <c r="I22"/>
  <c r="K22" s="1"/>
  <c r="CV21"/>
  <c r="CU21"/>
  <c r="CS21"/>
  <c r="CR21"/>
  <c r="CT21" s="1"/>
  <c r="CP21"/>
  <c r="CO21"/>
  <c r="CM21"/>
  <c r="CL21"/>
  <c r="CJ21"/>
  <c r="CI21"/>
  <c r="CG21"/>
  <c r="CF21"/>
  <c r="CD21"/>
  <c r="CC21"/>
  <c r="CE21" s="1"/>
  <c r="CA21"/>
  <c r="BZ21"/>
  <c r="BX21"/>
  <c r="BW21"/>
  <c r="BU21"/>
  <c r="BT21"/>
  <c r="BR21"/>
  <c r="BQ21"/>
  <c r="BO21"/>
  <c r="BN21"/>
  <c r="BL21"/>
  <c r="BK21"/>
  <c r="BI21"/>
  <c r="BH21"/>
  <c r="BF21"/>
  <c r="BG21" s="1"/>
  <c r="BE21"/>
  <c r="BC21"/>
  <c r="BB21"/>
  <c r="AZ21"/>
  <c r="AY21"/>
  <c r="AW21"/>
  <c r="AV21"/>
  <c r="AT21"/>
  <c r="AU21" s="1"/>
  <c r="AS21"/>
  <c r="AQ21"/>
  <c r="AR21" s="1"/>
  <c r="AP21"/>
  <c r="AN21"/>
  <c r="AO21" s="1"/>
  <c r="AM21"/>
  <c r="AK21"/>
  <c r="AL21" s="1"/>
  <c r="AJ21"/>
  <c r="AH21"/>
  <c r="AG21"/>
  <c r="AE21"/>
  <c r="AD21"/>
  <c r="AB21"/>
  <c r="AA21"/>
  <c r="Y21"/>
  <c r="X21"/>
  <c r="V21"/>
  <c r="W21" s="1"/>
  <c r="U21"/>
  <c r="S21"/>
  <c r="T21" s="1"/>
  <c r="R21"/>
  <c r="P21"/>
  <c r="O21"/>
  <c r="M21"/>
  <c r="N21" s="1"/>
  <c r="L21"/>
  <c r="J21"/>
  <c r="I21"/>
  <c r="K21" s="1"/>
  <c r="CV20"/>
  <c r="CU20"/>
  <c r="CS20"/>
  <c r="CR20"/>
  <c r="CP20"/>
  <c r="CO20"/>
  <c r="CM20"/>
  <c r="CL20"/>
  <c r="CJ20"/>
  <c r="CI20"/>
  <c r="CG20"/>
  <c r="CF20"/>
  <c r="CD20"/>
  <c r="CE20" s="1"/>
  <c r="CC20"/>
  <c r="CA20"/>
  <c r="BZ20"/>
  <c r="BX20"/>
  <c r="BW20"/>
  <c r="BU20"/>
  <c r="BT20"/>
  <c r="BR20"/>
  <c r="BQ20"/>
  <c r="BO20"/>
  <c r="BN20"/>
  <c r="BL20"/>
  <c r="BK20"/>
  <c r="BI20"/>
  <c r="BH20"/>
  <c r="BF20"/>
  <c r="BE20"/>
  <c r="BC20"/>
  <c r="BB20"/>
  <c r="AZ20"/>
  <c r="AY20"/>
  <c r="AW20"/>
  <c r="AV20"/>
  <c r="AT20"/>
  <c r="AU20" s="1"/>
  <c r="AS20"/>
  <c r="AQ20"/>
  <c r="AR20" s="1"/>
  <c r="AP20"/>
  <c r="AN20"/>
  <c r="AM20"/>
  <c r="AK20"/>
  <c r="AL20" s="1"/>
  <c r="AJ20"/>
  <c r="AH20"/>
  <c r="AG20"/>
  <c r="AE20"/>
  <c r="AD20"/>
  <c r="AB20"/>
  <c r="AA20"/>
  <c r="Y20"/>
  <c r="X20"/>
  <c r="V20"/>
  <c r="W20" s="1"/>
  <c r="U20"/>
  <c r="S20"/>
  <c r="T20" s="1"/>
  <c r="R20"/>
  <c r="P20"/>
  <c r="O20"/>
  <c r="M20"/>
  <c r="N20" s="1"/>
  <c r="L20"/>
  <c r="J20"/>
  <c r="I20"/>
  <c r="K20" s="1"/>
  <c r="CV17"/>
  <c r="CU17"/>
  <c r="CS17"/>
  <c r="CR17"/>
  <c r="CP17"/>
  <c r="CO17"/>
  <c r="CM17"/>
  <c r="CL17"/>
  <c r="CJ17"/>
  <c r="CI17"/>
  <c r="CG17"/>
  <c r="CF17"/>
  <c r="CD17"/>
  <c r="CE17" s="1"/>
  <c r="CC17"/>
  <c r="CA17"/>
  <c r="BZ17"/>
  <c r="BX17"/>
  <c r="BW17"/>
  <c r="BU17"/>
  <c r="BT17"/>
  <c r="BR17"/>
  <c r="BS17" s="1"/>
  <c r="BQ17"/>
  <c r="BO17"/>
  <c r="BP17" s="1"/>
  <c r="BN17"/>
  <c r="BL17"/>
  <c r="BM17" s="1"/>
  <c r="BK17"/>
  <c r="BI17"/>
  <c r="BH17"/>
  <c r="BJ17" s="1"/>
  <c r="BF17"/>
  <c r="BE17"/>
  <c r="BC17"/>
  <c r="BB17"/>
  <c r="AZ17"/>
  <c r="AY17"/>
  <c r="AW17"/>
  <c r="AV17"/>
  <c r="AX17" s="1"/>
  <c r="AT17"/>
  <c r="AS17"/>
  <c r="AQ17"/>
  <c r="AP17"/>
  <c r="AN17"/>
  <c r="AM17"/>
  <c r="AK17"/>
  <c r="AJ17"/>
  <c r="AH17"/>
  <c r="AG17"/>
  <c r="AE17"/>
  <c r="AD17"/>
  <c r="AB17"/>
  <c r="AA17"/>
  <c r="Y17"/>
  <c r="Z17" s="1"/>
  <c r="X17"/>
  <c r="V17"/>
  <c r="U17"/>
  <c r="S17"/>
  <c r="R17"/>
  <c r="P17"/>
  <c r="O17"/>
  <c r="M17"/>
  <c r="N17" s="1"/>
  <c r="L17"/>
  <c r="J17"/>
  <c r="K17" s="1"/>
  <c r="I17"/>
  <c r="CV16"/>
  <c r="CU16"/>
  <c r="CS16"/>
  <c r="CR16"/>
  <c r="CT16" s="1"/>
  <c r="CP16"/>
  <c r="CO16"/>
  <c r="CM16"/>
  <c r="CL16"/>
  <c r="CJ16"/>
  <c r="CI16"/>
  <c r="CG16"/>
  <c r="CF16"/>
  <c r="CD16"/>
  <c r="CC16"/>
  <c r="CA16"/>
  <c r="BZ16"/>
  <c r="BX16"/>
  <c r="BW16"/>
  <c r="BU16"/>
  <c r="BT16"/>
  <c r="BV16" s="1"/>
  <c r="BR16"/>
  <c r="BQ16"/>
  <c r="BO16"/>
  <c r="BN16"/>
  <c r="BL16"/>
  <c r="BK16"/>
  <c r="BI16"/>
  <c r="BH16"/>
  <c r="BF16"/>
  <c r="BE16"/>
  <c r="BC16"/>
  <c r="BB16"/>
  <c r="AZ16"/>
  <c r="AY16"/>
  <c r="AW16"/>
  <c r="AX16" s="1"/>
  <c r="AV16"/>
  <c r="AT16"/>
  <c r="AS16"/>
  <c r="AQ16"/>
  <c r="AP16"/>
  <c r="AN16"/>
  <c r="AM16"/>
  <c r="AK16"/>
  <c r="AL16" s="1"/>
  <c r="AJ16"/>
  <c r="AH16"/>
  <c r="AI16" s="1"/>
  <c r="AG16"/>
  <c r="AE16"/>
  <c r="AF16" s="1"/>
  <c r="AD16"/>
  <c r="AB16"/>
  <c r="AA16"/>
  <c r="Y16"/>
  <c r="X16"/>
  <c r="V16"/>
  <c r="U16"/>
  <c r="S16"/>
  <c r="R16"/>
  <c r="P16"/>
  <c r="O16"/>
  <c r="M16"/>
  <c r="N16" s="1"/>
  <c r="L16"/>
  <c r="J16"/>
  <c r="K16" s="1"/>
  <c r="I16"/>
  <c r="CV15"/>
  <c r="CU15"/>
  <c r="CS15"/>
  <c r="CR15"/>
  <c r="CP15"/>
  <c r="CO15"/>
  <c r="CM15"/>
  <c r="CL15"/>
  <c r="CJ15"/>
  <c r="CI15"/>
  <c r="CG15"/>
  <c r="CH15" s="1"/>
  <c r="CF15"/>
  <c r="CD15"/>
  <c r="CE15" s="1"/>
  <c r="CC15"/>
  <c r="CA15"/>
  <c r="CB15" s="1"/>
  <c r="BZ15"/>
  <c r="BX15"/>
  <c r="BW15"/>
  <c r="BU15"/>
  <c r="BT15"/>
  <c r="BV15" s="1"/>
  <c r="BR15"/>
  <c r="BQ15"/>
  <c r="BO15"/>
  <c r="BN15"/>
  <c r="BL15"/>
  <c r="BK15"/>
  <c r="BI15"/>
  <c r="BH15"/>
  <c r="BJ15" s="1"/>
  <c r="BF15"/>
  <c r="BE15"/>
  <c r="BC15"/>
  <c r="BB15"/>
  <c r="AZ15"/>
  <c r="AY15"/>
  <c r="AW15"/>
  <c r="AX15" s="1"/>
  <c r="AV15"/>
  <c r="AT15"/>
  <c r="AS15"/>
  <c r="AQ15"/>
  <c r="AP15"/>
  <c r="AN15"/>
  <c r="AO15" s="1"/>
  <c r="AM15"/>
  <c r="AK15"/>
  <c r="AJ15"/>
  <c r="AH15"/>
  <c r="AG15"/>
  <c r="AE15"/>
  <c r="AD15"/>
  <c r="AB15"/>
  <c r="AC15" s="1"/>
  <c r="AA15"/>
  <c r="Y15"/>
  <c r="X15"/>
  <c r="Z15" s="1"/>
  <c r="V15"/>
  <c r="U15"/>
  <c r="S15"/>
  <c r="R15"/>
  <c r="P15"/>
  <c r="O15"/>
  <c r="M15"/>
  <c r="L15"/>
  <c r="J15"/>
  <c r="I15"/>
  <c r="CV12"/>
  <c r="CU12"/>
  <c r="CS12"/>
  <c r="CR12"/>
  <c r="CP12"/>
  <c r="CO12"/>
  <c r="CQ12" s="1"/>
  <c r="CM12"/>
  <c r="CL12"/>
  <c r="CJ12"/>
  <c r="CI12"/>
  <c r="CG12"/>
  <c r="CF12"/>
  <c r="CH12" s="1"/>
  <c r="CD12"/>
  <c r="CC12"/>
  <c r="CA12"/>
  <c r="BZ12"/>
  <c r="BX12"/>
  <c r="BW12"/>
  <c r="BU12"/>
  <c r="BT12"/>
  <c r="BR12"/>
  <c r="BS12" s="1"/>
  <c r="BQ12"/>
  <c r="BO12"/>
  <c r="BN12"/>
  <c r="BL12"/>
  <c r="BK12"/>
  <c r="BI12"/>
  <c r="BH12"/>
  <c r="BF12"/>
  <c r="BG12" s="1"/>
  <c r="BE12"/>
  <c r="BC12"/>
  <c r="BD12" s="1"/>
  <c r="BB12"/>
  <c r="AZ12"/>
  <c r="BA12" s="1"/>
  <c r="AY12"/>
  <c r="AW12"/>
  <c r="AV12"/>
  <c r="AT12"/>
  <c r="AS12"/>
  <c r="AQ12"/>
  <c r="AP12"/>
  <c r="AN12"/>
  <c r="AM12"/>
  <c r="AK12"/>
  <c r="AJ12"/>
  <c r="AH12"/>
  <c r="AI12" s="1"/>
  <c r="AG12"/>
  <c r="AE12"/>
  <c r="AF12" s="1"/>
  <c r="AD12"/>
  <c r="AB12"/>
  <c r="AC12" s="1"/>
  <c r="AA12"/>
  <c r="Y12"/>
  <c r="X12"/>
  <c r="V12"/>
  <c r="U12"/>
  <c r="W12" s="1"/>
  <c r="S12"/>
  <c r="R12"/>
  <c r="P12"/>
  <c r="O12"/>
  <c r="M12"/>
  <c r="L12"/>
  <c r="N12" s="1"/>
  <c r="J12"/>
  <c r="I12"/>
  <c r="CV11"/>
  <c r="CU11"/>
  <c r="CS11"/>
  <c r="CR11"/>
  <c r="CP11"/>
  <c r="CQ11" s="1"/>
  <c r="CO11"/>
  <c r="CM11"/>
  <c r="CL11"/>
  <c r="CJ11"/>
  <c r="CI11"/>
  <c r="CG11"/>
  <c r="CF11"/>
  <c r="CD11"/>
  <c r="CE11" s="1"/>
  <c r="CC11"/>
  <c r="CA11"/>
  <c r="CB11" s="1"/>
  <c r="BZ11"/>
  <c r="BX11"/>
  <c r="BY11" s="1"/>
  <c r="BW11"/>
  <c r="BU11"/>
  <c r="BT11"/>
  <c r="BR11"/>
  <c r="BQ11"/>
  <c r="BO11"/>
  <c r="BN11"/>
  <c r="BL11"/>
  <c r="BK11"/>
  <c r="BI11"/>
  <c r="BH11"/>
  <c r="BF11"/>
  <c r="BG11" s="1"/>
  <c r="BE11"/>
  <c r="BC11"/>
  <c r="BD11" s="1"/>
  <c r="BB11"/>
  <c r="AZ11"/>
  <c r="BA11" s="1"/>
  <c r="AY11"/>
  <c r="AW11"/>
  <c r="AV11"/>
  <c r="AT11"/>
  <c r="AS11"/>
  <c r="AQ11"/>
  <c r="AP11"/>
  <c r="AN11"/>
  <c r="AM11"/>
  <c r="AK11"/>
  <c r="AJ11"/>
  <c r="AH11"/>
  <c r="AI11" s="1"/>
  <c r="AG11"/>
  <c r="AE11"/>
  <c r="AF11" s="1"/>
  <c r="AD11"/>
  <c r="AB11"/>
  <c r="AC11" s="1"/>
  <c r="AA11"/>
  <c r="Y11"/>
  <c r="X11"/>
  <c r="V11"/>
  <c r="U11"/>
  <c r="W11" s="1"/>
  <c r="S11"/>
  <c r="R11"/>
  <c r="P11"/>
  <c r="O11"/>
  <c r="M11"/>
  <c r="L11"/>
  <c r="N11" s="1"/>
  <c r="J11"/>
  <c r="I11"/>
  <c r="CV10"/>
  <c r="CU10"/>
  <c r="CS10"/>
  <c r="CR10"/>
  <c r="CT10" s="1"/>
  <c r="CP10"/>
  <c r="CQ10" s="1"/>
  <c r="CO10"/>
  <c r="CM10"/>
  <c r="CN10" s="1"/>
  <c r="CL10"/>
  <c r="CJ10"/>
  <c r="CI10"/>
  <c r="CG10"/>
  <c r="CF10"/>
  <c r="CD10"/>
  <c r="CE10" s="1"/>
  <c r="CC10"/>
  <c r="CA10"/>
  <c r="CB10" s="1"/>
  <c r="BZ10"/>
  <c r="BX10"/>
  <c r="BY10" s="1"/>
  <c r="BW10"/>
  <c r="BU10"/>
  <c r="BT10"/>
  <c r="BR10"/>
  <c r="BQ10"/>
  <c r="BS10" s="1"/>
  <c r="BO10"/>
  <c r="BN10"/>
  <c r="BL10"/>
  <c r="BK10"/>
  <c r="BI10"/>
  <c r="BH10"/>
  <c r="BJ10" s="1"/>
  <c r="BF10"/>
  <c r="BE10"/>
  <c r="BC10"/>
  <c r="BB10"/>
  <c r="AZ10"/>
  <c r="AY10"/>
  <c r="AW10"/>
  <c r="AV10"/>
  <c r="AT10"/>
  <c r="AS10"/>
  <c r="AU10" s="1"/>
  <c r="AQ10"/>
  <c r="AP10"/>
  <c r="AN10"/>
  <c r="AM10"/>
  <c r="AK10"/>
  <c r="AJ10"/>
  <c r="AL10" s="1"/>
  <c r="AH10"/>
  <c r="AG10"/>
  <c r="AE10"/>
  <c r="AD10"/>
  <c r="AB10"/>
  <c r="AA10"/>
  <c r="Y10"/>
  <c r="X10"/>
  <c r="Z10" s="1"/>
  <c r="V10"/>
  <c r="W10" s="1"/>
  <c r="U10"/>
  <c r="S10"/>
  <c r="R10"/>
  <c r="P10"/>
  <c r="Q10" s="1"/>
  <c r="O10"/>
  <c r="M10"/>
  <c r="N10" s="1"/>
  <c r="L10"/>
  <c r="J10"/>
  <c r="K10" s="1"/>
  <c r="I10"/>
  <c r="AF10" l="1"/>
  <c r="BA10"/>
  <c r="BD10"/>
  <c r="BG10"/>
  <c r="AL11"/>
  <c r="AU11"/>
  <c r="BJ11"/>
  <c r="BS11"/>
  <c r="CH11"/>
  <c r="K12"/>
  <c r="AL12"/>
  <c r="AU12"/>
  <c r="BJ12"/>
  <c r="BY12"/>
  <c r="CB12"/>
  <c r="CE12"/>
  <c r="K15"/>
  <c r="N15"/>
  <c r="Q15"/>
  <c r="AL15"/>
  <c r="BA15"/>
  <c r="BM15"/>
  <c r="CK15"/>
  <c r="CT15"/>
  <c r="Q16"/>
  <c r="Z16"/>
  <c r="AO16"/>
  <c r="BD16"/>
  <c r="BG16"/>
  <c r="BJ16"/>
  <c r="BY16"/>
  <c r="CB16"/>
  <c r="CE16"/>
  <c r="CH16"/>
  <c r="AC17"/>
  <c r="AF17"/>
  <c r="AI17"/>
  <c r="AL17"/>
  <c r="BA17"/>
  <c r="BD17"/>
  <c r="BG17"/>
  <c r="BV17"/>
  <c r="CK17"/>
  <c r="CN17"/>
  <c r="CQ17"/>
  <c r="AC20"/>
  <c r="AI20"/>
  <c r="BA20"/>
  <c r="BG20"/>
  <c r="BM20"/>
  <c r="BS20"/>
  <c r="BY20"/>
  <c r="CH20"/>
  <c r="CN20"/>
  <c r="CQ20"/>
  <c r="AI21"/>
  <c r="BJ21"/>
  <c r="BM21"/>
  <c r="BP21"/>
  <c r="BS21"/>
  <c r="CK21"/>
  <c r="CN21"/>
  <c r="CQ21"/>
  <c r="Q22"/>
  <c r="T22"/>
  <c r="W22"/>
  <c r="AC22"/>
  <c r="AI22"/>
  <c r="AO22"/>
  <c r="AU22"/>
  <c r="BA22"/>
  <c r="BG22"/>
  <c r="BM22"/>
  <c r="BS22"/>
  <c r="BY22"/>
  <c r="CB22"/>
  <c r="CE22"/>
  <c r="CK22"/>
  <c r="CN22"/>
  <c r="CQ22"/>
  <c r="N25"/>
  <c r="Q25"/>
  <c r="T25"/>
  <c r="BD25"/>
  <c r="CE25"/>
  <c r="CH25"/>
  <c r="CK25"/>
  <c r="CN25"/>
  <c r="AR26"/>
  <c r="BJ26"/>
  <c r="BS26"/>
  <c r="BY26"/>
  <c r="CB26"/>
  <c r="CQ26"/>
  <c r="BY27"/>
  <c r="CB27"/>
  <c r="CE27"/>
  <c r="CK27"/>
  <c r="CN27"/>
  <c r="CQ27"/>
  <c r="K27"/>
  <c r="AR10"/>
  <c r="AX10"/>
  <c r="BM10"/>
  <c r="K11"/>
  <c r="T10"/>
  <c r="AC10"/>
  <c r="AI10"/>
  <c r="CH10"/>
  <c r="T11"/>
  <c r="Z11"/>
  <c r="AO11"/>
  <c r="BP11"/>
  <c r="BV11"/>
  <c r="CK11"/>
  <c r="Q12"/>
  <c r="AR12"/>
  <c r="AX12"/>
  <c r="BM12"/>
  <c r="CN12"/>
  <c r="CT12"/>
  <c r="T15"/>
  <c r="AI15"/>
  <c r="AR15"/>
  <c r="BG15"/>
  <c r="BP15"/>
  <c r="CQ15"/>
  <c r="W16"/>
  <c r="AC16"/>
  <c r="AR16"/>
  <c r="BM16"/>
  <c r="BS16"/>
  <c r="CN16"/>
  <c r="T17"/>
  <c r="AO17"/>
  <c r="AU17"/>
  <c r="BY17"/>
  <c r="CT17"/>
  <c r="Q20"/>
  <c r="Z20"/>
  <c r="AF20"/>
  <c r="CK20"/>
  <c r="CT20"/>
  <c r="Q21"/>
  <c r="Z21"/>
  <c r="AF21"/>
  <c r="BA21"/>
  <c r="BV21"/>
  <c r="CB21"/>
  <c r="CH21"/>
  <c r="N22"/>
  <c r="Z22"/>
  <c r="AF22"/>
  <c r="AL22"/>
  <c r="AR22"/>
  <c r="AX22"/>
  <c r="BD22"/>
  <c r="BJ22"/>
  <c r="BP22"/>
  <c r="BV22"/>
  <c r="CH22"/>
  <c r="CT22"/>
  <c r="Z25"/>
  <c r="AU25"/>
  <c r="BA25"/>
  <c r="BV25"/>
  <c r="CQ25"/>
  <c r="N26"/>
  <c r="AI26"/>
  <c r="AO26"/>
  <c r="BV26"/>
  <c r="CE26"/>
  <c r="CK26"/>
  <c r="N27"/>
  <c r="Z27"/>
  <c r="AL27"/>
  <c r="AX27"/>
  <c r="BJ27"/>
  <c r="BV27"/>
  <c r="CH27"/>
  <c r="CT27"/>
  <c r="AO10"/>
  <c r="BP10"/>
  <c r="BV10"/>
  <c r="CK10"/>
  <c r="Q11"/>
  <c r="AR11"/>
  <c r="AX11"/>
  <c r="BM11"/>
  <c r="CN11"/>
  <c r="CT11"/>
  <c r="T12"/>
  <c r="Z12"/>
  <c r="AO12"/>
  <c r="BP12"/>
  <c r="BV12"/>
  <c r="CK12"/>
  <c r="W15"/>
  <c r="AF15"/>
  <c r="AU15"/>
  <c r="BD15"/>
  <c r="BS15"/>
  <c r="BY15"/>
  <c r="CN15"/>
  <c r="T16"/>
  <c r="AU16"/>
  <c r="BA16"/>
  <c r="BP16"/>
  <c r="CK16"/>
  <c r="CQ16"/>
  <c r="Q17"/>
  <c r="W17"/>
  <c r="AR17"/>
  <c r="CB17"/>
  <c r="CH17"/>
  <c r="AO20"/>
  <c r="AX20"/>
  <c r="BD20"/>
  <c r="BJ20"/>
  <c r="BP20"/>
  <c r="BV20"/>
  <c r="CB20"/>
  <c r="AC21"/>
  <c r="AX21"/>
  <c r="BD21"/>
  <c r="BY21"/>
  <c r="W25"/>
  <c r="AC25"/>
  <c r="AX25"/>
  <c r="BS25"/>
  <c r="BY25"/>
  <c r="CT25"/>
  <c r="Q26"/>
  <c r="AL26"/>
  <c r="AX26"/>
  <c r="BG26"/>
  <c r="BM26"/>
  <c r="CT26"/>
  <c r="K26"/>
  <c r="K25"/>
  <c r="CV7"/>
  <c r="CU7"/>
  <c r="CV6"/>
  <c r="CU6"/>
  <c r="CV5"/>
  <c r="CU5"/>
  <c r="K8" l="1"/>
  <c r="N8"/>
  <c r="Q8"/>
  <c r="T8"/>
  <c r="W8"/>
  <c r="Z8"/>
  <c r="AC8"/>
  <c r="AF8"/>
  <c r="K13"/>
  <c r="N13"/>
  <c r="Q13"/>
  <c r="T13"/>
  <c r="W13"/>
  <c r="Z13"/>
  <c r="AC13"/>
  <c r="AF13"/>
  <c r="K18"/>
  <c r="N18"/>
  <c r="Q18"/>
  <c r="T18"/>
  <c r="W18"/>
  <c r="Z18"/>
  <c r="AC18"/>
  <c r="AF18"/>
  <c r="K23"/>
  <c r="N23"/>
  <c r="Q23"/>
  <c r="T23"/>
  <c r="W23"/>
  <c r="Z23"/>
  <c r="AC23"/>
  <c r="AF23"/>
  <c r="K28"/>
  <c r="N28"/>
  <c r="Q28"/>
  <c r="T28"/>
  <c r="W28"/>
  <c r="Z28"/>
  <c r="AC28"/>
  <c r="AF28"/>
  <c r="Q9" l="1"/>
  <c r="Z9"/>
  <c r="AC24"/>
  <c r="N14"/>
  <c r="Q24"/>
  <c r="W24"/>
  <c r="W14"/>
  <c r="AF19"/>
  <c r="Z19"/>
  <c r="Z14"/>
  <c r="Z24"/>
  <c r="T19"/>
  <c r="T14"/>
  <c r="T9"/>
  <c r="N9"/>
  <c r="W19"/>
  <c r="AC14"/>
  <c r="AC9"/>
  <c r="W9"/>
  <c r="AC19"/>
  <c r="K19"/>
  <c r="Q14"/>
  <c r="AF24"/>
  <c r="K24"/>
  <c r="Q19"/>
  <c r="K14"/>
  <c r="AF9"/>
  <c r="T24"/>
  <c r="N19"/>
  <c r="CW28"/>
  <c r="CT28"/>
  <c r="CQ28"/>
  <c r="CN28"/>
  <c r="CK28"/>
  <c r="CH28"/>
  <c r="CE28"/>
  <c r="CB28"/>
  <c r="BY28"/>
  <c r="BV28"/>
  <c r="BS28"/>
  <c r="BP28"/>
  <c r="BM28"/>
  <c r="BJ28"/>
  <c r="BG28"/>
  <c r="BD28"/>
  <c r="BA28"/>
  <c r="AX28"/>
  <c r="AU28"/>
  <c r="AR28"/>
  <c r="AO28"/>
  <c r="AL28"/>
  <c r="AI28"/>
  <c r="CW23"/>
  <c r="CT23"/>
  <c r="CQ23"/>
  <c r="CN23"/>
  <c r="CK23"/>
  <c r="CH23"/>
  <c r="CE23"/>
  <c r="CB23"/>
  <c r="BY23"/>
  <c r="BV23"/>
  <c r="BS23"/>
  <c r="BP23"/>
  <c r="BM23"/>
  <c r="BJ23"/>
  <c r="BG23"/>
  <c r="BD23"/>
  <c r="BA23"/>
  <c r="AX23"/>
  <c r="AU23"/>
  <c r="AR23"/>
  <c r="AO23"/>
  <c r="AL23"/>
  <c r="AI23"/>
  <c r="CW18"/>
  <c r="CT18"/>
  <c r="CQ18"/>
  <c r="CN18"/>
  <c r="CK18"/>
  <c r="CH18"/>
  <c r="CE18"/>
  <c r="CB18"/>
  <c r="BY18"/>
  <c r="BV18"/>
  <c r="BS18"/>
  <c r="BP18"/>
  <c r="BM18"/>
  <c r="BJ18"/>
  <c r="BG18"/>
  <c r="BD18"/>
  <c r="BA18"/>
  <c r="AX18"/>
  <c r="AU18"/>
  <c r="AR18"/>
  <c r="AO18"/>
  <c r="AL18"/>
  <c r="AI18"/>
  <c r="CW13"/>
  <c r="CT13"/>
  <c r="CQ13"/>
  <c r="CN13"/>
  <c r="CK13"/>
  <c r="CH13"/>
  <c r="CE13"/>
  <c r="CB13"/>
  <c r="BY13"/>
  <c r="BV13"/>
  <c r="BS13"/>
  <c r="BP13"/>
  <c r="BM13"/>
  <c r="BJ13"/>
  <c r="BG13"/>
  <c r="BD13"/>
  <c r="BA13"/>
  <c r="AX13"/>
  <c r="AU13"/>
  <c r="AR13"/>
  <c r="AO13"/>
  <c r="AL13"/>
  <c r="AI13"/>
  <c r="CT8"/>
  <c r="AF14" l="1"/>
  <c r="N24"/>
  <c r="K9"/>
  <c r="AF4"/>
  <c r="T4"/>
  <c r="N4"/>
  <c r="Z4"/>
  <c r="L116" i="8"/>
  <c r="K116"/>
  <c r="J116"/>
  <c r="I116"/>
  <c r="L115"/>
  <c r="K115"/>
  <c r="J115"/>
  <c r="M115" s="1"/>
  <c r="N115" s="1"/>
  <c r="I115"/>
  <c r="L114"/>
  <c r="K114"/>
  <c r="M114" s="1"/>
  <c r="J114"/>
  <c r="I114"/>
  <c r="L113"/>
  <c r="K113"/>
  <c r="J113"/>
  <c r="I113"/>
  <c r="L112"/>
  <c r="M112" s="1"/>
  <c r="K112"/>
  <c r="J112"/>
  <c r="I112"/>
  <c r="L111"/>
  <c r="K111"/>
  <c r="J111"/>
  <c r="I111"/>
  <c r="L110"/>
  <c r="K110"/>
  <c r="J110"/>
  <c r="M110" s="1"/>
  <c r="I110"/>
  <c r="L109"/>
  <c r="K109"/>
  <c r="J109"/>
  <c r="M109" s="1"/>
  <c r="N109" s="1"/>
  <c r="I109"/>
  <c r="L108"/>
  <c r="K108"/>
  <c r="J108"/>
  <c r="M108" s="1"/>
  <c r="I108"/>
  <c r="L107"/>
  <c r="K107"/>
  <c r="J107"/>
  <c r="I107"/>
  <c r="L106"/>
  <c r="K106"/>
  <c r="M106" s="1"/>
  <c r="J106"/>
  <c r="I106"/>
  <c r="L105"/>
  <c r="K105"/>
  <c r="J105"/>
  <c r="I105"/>
  <c r="M104"/>
  <c r="L104"/>
  <c r="K104"/>
  <c r="J104"/>
  <c r="I104"/>
  <c r="N104" s="1"/>
  <c r="L103"/>
  <c r="K103"/>
  <c r="J103"/>
  <c r="I103"/>
  <c r="L102"/>
  <c r="K102"/>
  <c r="J102"/>
  <c r="M102" s="1"/>
  <c r="I102"/>
  <c r="L101"/>
  <c r="K101"/>
  <c r="J101"/>
  <c r="M101" s="1"/>
  <c r="N101" s="1"/>
  <c r="I101"/>
  <c r="L100"/>
  <c r="K100"/>
  <c r="J100"/>
  <c r="M100" s="1"/>
  <c r="I100"/>
  <c r="L99"/>
  <c r="K99"/>
  <c r="J99"/>
  <c r="I99"/>
  <c r="L98"/>
  <c r="K98"/>
  <c r="M98" s="1"/>
  <c r="J98"/>
  <c r="I98"/>
  <c r="L97"/>
  <c r="K97"/>
  <c r="J97"/>
  <c r="I97"/>
  <c r="M96"/>
  <c r="L96"/>
  <c r="K96"/>
  <c r="J96"/>
  <c r="I96"/>
  <c r="L95"/>
  <c r="K95"/>
  <c r="J95"/>
  <c r="I95"/>
  <c r="L94"/>
  <c r="K94"/>
  <c r="J94"/>
  <c r="I94"/>
  <c r="L93"/>
  <c r="K93"/>
  <c r="J93"/>
  <c r="I93"/>
  <c r="L92"/>
  <c r="K92"/>
  <c r="J92"/>
  <c r="I92"/>
  <c r="L91"/>
  <c r="K91"/>
  <c r="J91"/>
  <c r="I91"/>
  <c r="L90"/>
  <c r="K90"/>
  <c r="M90" s="1"/>
  <c r="J90"/>
  <c r="I90"/>
  <c r="L89"/>
  <c r="K89"/>
  <c r="J89"/>
  <c r="I89"/>
  <c r="L88"/>
  <c r="K88"/>
  <c r="J88"/>
  <c r="M88" s="1"/>
  <c r="I88"/>
  <c r="L87"/>
  <c r="K87"/>
  <c r="J87"/>
  <c r="I87"/>
  <c r="L86"/>
  <c r="K86"/>
  <c r="J86"/>
  <c r="M86" s="1"/>
  <c r="I86"/>
  <c r="L85"/>
  <c r="K85"/>
  <c r="J85"/>
  <c r="M85" s="1"/>
  <c r="N85" s="1"/>
  <c r="I85"/>
  <c r="L84"/>
  <c r="K84"/>
  <c r="J84"/>
  <c r="I84"/>
  <c r="L83"/>
  <c r="K83"/>
  <c r="J83"/>
  <c r="I83"/>
  <c r="L82"/>
  <c r="K82"/>
  <c r="J82"/>
  <c r="I82"/>
  <c r="L81"/>
  <c r="K81"/>
  <c r="J81"/>
  <c r="I81"/>
  <c r="L80"/>
  <c r="K80"/>
  <c r="M80" s="1"/>
  <c r="J80"/>
  <c r="I80"/>
  <c r="L79"/>
  <c r="K79"/>
  <c r="J79"/>
  <c r="I79"/>
  <c r="L78"/>
  <c r="K78"/>
  <c r="J78"/>
  <c r="I78"/>
  <c r="L77"/>
  <c r="K77"/>
  <c r="J77"/>
  <c r="I77"/>
  <c r="L76"/>
  <c r="K76"/>
  <c r="J76"/>
  <c r="I76"/>
  <c r="L75"/>
  <c r="K75"/>
  <c r="J75"/>
  <c r="I75"/>
  <c r="L74"/>
  <c r="K74"/>
  <c r="J74"/>
  <c r="I74"/>
  <c r="L73"/>
  <c r="K73"/>
  <c r="J73"/>
  <c r="I73"/>
  <c r="L72"/>
  <c r="K72"/>
  <c r="J72"/>
  <c r="I72"/>
  <c r="L71"/>
  <c r="K71"/>
  <c r="J71"/>
  <c r="I71"/>
  <c r="L70"/>
  <c r="K70"/>
  <c r="J70"/>
  <c r="I70"/>
  <c r="L69"/>
  <c r="K69"/>
  <c r="J69"/>
  <c r="I69"/>
  <c r="L68"/>
  <c r="K68"/>
  <c r="J68"/>
  <c r="I68"/>
  <c r="L67"/>
  <c r="K67"/>
  <c r="J67"/>
  <c r="I67"/>
  <c r="L66"/>
  <c r="K66"/>
  <c r="J66"/>
  <c r="I66"/>
  <c r="L65"/>
  <c r="K65"/>
  <c r="J65"/>
  <c r="I65"/>
  <c r="L64"/>
  <c r="K64"/>
  <c r="J64"/>
  <c r="I64"/>
  <c r="L63"/>
  <c r="K63"/>
  <c r="J63"/>
  <c r="I63"/>
  <c r="L62"/>
  <c r="K62"/>
  <c r="J62"/>
  <c r="I62"/>
  <c r="L61"/>
  <c r="K61"/>
  <c r="J61"/>
  <c r="I61"/>
  <c r="L60"/>
  <c r="K60"/>
  <c r="J60"/>
  <c r="I60"/>
  <c r="L59"/>
  <c r="K59"/>
  <c r="J59"/>
  <c r="I59"/>
  <c r="L58"/>
  <c r="K58"/>
  <c r="J58"/>
  <c r="I58"/>
  <c r="L57"/>
  <c r="K57"/>
  <c r="J57"/>
  <c r="I57"/>
  <c r="L56"/>
  <c r="K56"/>
  <c r="J56"/>
  <c r="I56"/>
  <c r="L55"/>
  <c r="K55"/>
  <c r="J55"/>
  <c r="I55"/>
  <c r="L54"/>
  <c r="K54"/>
  <c r="J54"/>
  <c r="I54"/>
  <c r="L53"/>
  <c r="K53"/>
  <c r="J53"/>
  <c r="I53"/>
  <c r="L52"/>
  <c r="K52"/>
  <c r="J52"/>
  <c r="I52"/>
  <c r="L51"/>
  <c r="K51"/>
  <c r="J51"/>
  <c r="I51"/>
  <c r="L50"/>
  <c r="K50"/>
  <c r="J50"/>
  <c r="I50"/>
  <c r="L49"/>
  <c r="K49"/>
  <c r="J49"/>
  <c r="I49"/>
  <c r="L48"/>
  <c r="K48"/>
  <c r="J48"/>
  <c r="I48"/>
  <c r="L47"/>
  <c r="K47"/>
  <c r="J47"/>
  <c r="I47"/>
  <c r="L46"/>
  <c r="K46"/>
  <c r="J46"/>
  <c r="I46"/>
  <c r="L45"/>
  <c r="K45"/>
  <c r="J45"/>
  <c r="I45"/>
  <c r="L44"/>
  <c r="K44"/>
  <c r="J44"/>
  <c r="I44"/>
  <c r="L43"/>
  <c r="K43"/>
  <c r="J43"/>
  <c r="I43"/>
  <c r="L42"/>
  <c r="K42"/>
  <c r="J42"/>
  <c r="I42"/>
  <c r="L41"/>
  <c r="K41"/>
  <c r="J41"/>
  <c r="I41"/>
  <c r="L40"/>
  <c r="K40"/>
  <c r="J40"/>
  <c r="I40"/>
  <c r="L39"/>
  <c r="K39"/>
  <c r="J39"/>
  <c r="I39"/>
  <c r="L38"/>
  <c r="K38"/>
  <c r="J38"/>
  <c r="I38"/>
  <c r="L37"/>
  <c r="K37"/>
  <c r="J37"/>
  <c r="I37"/>
  <c r="L36"/>
  <c r="K36"/>
  <c r="J36"/>
  <c r="I36"/>
  <c r="L35"/>
  <c r="K35"/>
  <c r="J35"/>
  <c r="I35"/>
  <c r="L34"/>
  <c r="K34"/>
  <c r="J34"/>
  <c r="I34"/>
  <c r="L33"/>
  <c r="K33"/>
  <c r="J33"/>
  <c r="I33"/>
  <c r="L32"/>
  <c r="K32"/>
  <c r="J32"/>
  <c r="I32"/>
  <c r="L31"/>
  <c r="K31"/>
  <c r="J31"/>
  <c r="I31"/>
  <c r="L30"/>
  <c r="K30"/>
  <c r="J30"/>
  <c r="I30"/>
  <c r="L29"/>
  <c r="K29"/>
  <c r="J29"/>
  <c r="I29"/>
  <c r="L28"/>
  <c r="M28" s="1"/>
  <c r="K28"/>
  <c r="J28"/>
  <c r="I28"/>
  <c r="L27"/>
  <c r="K27"/>
  <c r="J27"/>
  <c r="I27"/>
  <c r="L26"/>
  <c r="K26"/>
  <c r="J26"/>
  <c r="I26"/>
  <c r="L25"/>
  <c r="K25"/>
  <c r="J25"/>
  <c r="I25"/>
  <c r="L24"/>
  <c r="K24"/>
  <c r="J24"/>
  <c r="I24"/>
  <c r="L23"/>
  <c r="K23"/>
  <c r="J23"/>
  <c r="I23"/>
  <c r="L22"/>
  <c r="K22"/>
  <c r="J22"/>
  <c r="I22"/>
  <c r="L21"/>
  <c r="K21"/>
  <c r="J21"/>
  <c r="I21"/>
  <c r="L20"/>
  <c r="K20"/>
  <c r="J20"/>
  <c r="I20"/>
  <c r="L19"/>
  <c r="K19"/>
  <c r="J19"/>
  <c r="I19"/>
  <c r="L18"/>
  <c r="K18"/>
  <c r="J18"/>
  <c r="I18"/>
  <c r="L17"/>
  <c r="K17"/>
  <c r="J17"/>
  <c r="I17"/>
  <c r="L16"/>
  <c r="K16"/>
  <c r="J16"/>
  <c r="I16"/>
  <c r="L15"/>
  <c r="K15"/>
  <c r="J15"/>
  <c r="I15"/>
  <c r="L14"/>
  <c r="K14"/>
  <c r="J14"/>
  <c r="I14"/>
  <c r="L13"/>
  <c r="K13"/>
  <c r="J13"/>
  <c r="I13"/>
  <c r="L12"/>
  <c r="K12"/>
  <c r="J12"/>
  <c r="I12"/>
  <c r="L11"/>
  <c r="K11"/>
  <c r="J11"/>
  <c r="I11"/>
  <c r="M10"/>
  <c r="L10"/>
  <c r="K10"/>
  <c r="J10"/>
  <c r="I10"/>
  <c r="N10" s="1"/>
  <c r="L9"/>
  <c r="K9"/>
  <c r="J9"/>
  <c r="I9"/>
  <c r="M8"/>
  <c r="L8"/>
  <c r="K8"/>
  <c r="J8"/>
  <c r="I8"/>
  <c r="N8" s="1"/>
  <c r="L7"/>
  <c r="K7"/>
  <c r="M7" s="1"/>
  <c r="J7"/>
  <c r="I7"/>
  <c r="N7" s="1"/>
  <c r="M12" l="1"/>
  <c r="N12" s="1"/>
  <c r="M13"/>
  <c r="M36"/>
  <c r="M38"/>
  <c r="M40"/>
  <c r="M46"/>
  <c r="M68"/>
  <c r="N68" s="1"/>
  <c r="M69"/>
  <c r="M72"/>
  <c r="M77"/>
  <c r="N77" s="1"/>
  <c r="M9"/>
  <c r="M14"/>
  <c r="M18"/>
  <c r="M64"/>
  <c r="M82"/>
  <c r="N82" s="1"/>
  <c r="N80"/>
  <c r="M78"/>
  <c r="M76"/>
  <c r="N76" s="1"/>
  <c r="M92"/>
  <c r="M93"/>
  <c r="N93" s="1"/>
  <c r="M94"/>
  <c r="N94" s="1"/>
  <c r="N88"/>
  <c r="N69"/>
  <c r="M84"/>
  <c r="N84" s="1"/>
  <c r="N72"/>
  <c r="M70"/>
  <c r="N70" s="1"/>
  <c r="M74"/>
  <c r="N74" s="1"/>
  <c r="M66"/>
  <c r="N66" s="1"/>
  <c r="N64"/>
  <c r="M56"/>
  <c r="M60"/>
  <c r="N60" s="1"/>
  <c r="M61"/>
  <c r="N61" s="1"/>
  <c r="M62"/>
  <c r="N62" s="1"/>
  <c r="M48"/>
  <c r="M50"/>
  <c r="N38"/>
  <c r="N46"/>
  <c r="M32"/>
  <c r="N32" s="1"/>
  <c r="M34"/>
  <c r="N34" s="1"/>
  <c r="N40"/>
  <c r="M103"/>
  <c r="N103" s="1"/>
  <c r="N106"/>
  <c r="M111"/>
  <c r="N111" s="1"/>
  <c r="N114"/>
  <c r="M97"/>
  <c r="N97" s="1"/>
  <c r="N100"/>
  <c r="M105"/>
  <c r="N105" s="1"/>
  <c r="N108"/>
  <c r="M113"/>
  <c r="N113" s="1"/>
  <c r="M99"/>
  <c r="N99" s="1"/>
  <c r="N102"/>
  <c r="M107"/>
  <c r="N107" s="1"/>
  <c r="N110"/>
  <c r="M116"/>
  <c r="N96"/>
  <c r="N112"/>
  <c r="M95"/>
  <c r="N95" s="1"/>
  <c r="N98"/>
  <c r="M43"/>
  <c r="N43" s="1"/>
  <c r="M45"/>
  <c r="N45" s="1"/>
  <c r="M47"/>
  <c r="N47" s="1"/>
  <c r="N56"/>
  <c r="M65"/>
  <c r="N65" s="1"/>
  <c r="M73"/>
  <c r="N73" s="1"/>
  <c r="M81"/>
  <c r="N81" s="1"/>
  <c r="M89"/>
  <c r="N89" s="1"/>
  <c r="N92"/>
  <c r="M51"/>
  <c r="N51" s="1"/>
  <c r="M52"/>
  <c r="M53"/>
  <c r="N53" s="1"/>
  <c r="M54"/>
  <c r="N54" s="1"/>
  <c r="M55"/>
  <c r="N55" s="1"/>
  <c r="M67"/>
  <c r="N67" s="1"/>
  <c r="M75"/>
  <c r="N75" s="1"/>
  <c r="N78"/>
  <c r="M83"/>
  <c r="N83" s="1"/>
  <c r="N86"/>
  <c r="M91"/>
  <c r="N91" s="1"/>
  <c r="M44"/>
  <c r="N44" s="1"/>
  <c r="N48"/>
  <c r="M58"/>
  <c r="N58" s="1"/>
  <c r="M63"/>
  <c r="N63" s="1"/>
  <c r="M71"/>
  <c r="N71" s="1"/>
  <c r="M79"/>
  <c r="N79" s="1"/>
  <c r="M87"/>
  <c r="N87" s="1"/>
  <c r="N90"/>
  <c r="M49"/>
  <c r="N49" s="1"/>
  <c r="N52"/>
  <c r="M57"/>
  <c r="N57" s="1"/>
  <c r="M59"/>
  <c r="N59" s="1"/>
  <c r="N50"/>
  <c r="M30"/>
  <c r="N30" s="1"/>
  <c r="M42"/>
  <c r="N42" s="1"/>
  <c r="M41"/>
  <c r="N41" s="1"/>
  <c r="M26"/>
  <c r="N26" s="1"/>
  <c r="M39"/>
  <c r="N39" s="1"/>
  <c r="M24"/>
  <c r="N24" s="1"/>
  <c r="M37"/>
  <c r="N37" s="1"/>
  <c r="M35"/>
  <c r="N35" s="1"/>
  <c r="N36"/>
  <c r="M20"/>
  <c r="N20" s="1"/>
  <c r="M22"/>
  <c r="N22" s="1"/>
  <c r="M33"/>
  <c r="N33" s="1"/>
  <c r="N28"/>
  <c r="M27"/>
  <c r="N27" s="1"/>
  <c r="M29"/>
  <c r="N29" s="1"/>
  <c r="M31"/>
  <c r="M17"/>
  <c r="N17" s="1"/>
  <c r="M16"/>
  <c r="N16" s="1"/>
  <c r="N31"/>
  <c r="M23"/>
  <c r="N23" s="1"/>
  <c r="M25"/>
  <c r="N25" s="1"/>
  <c r="N13"/>
  <c r="M19"/>
  <c r="N19" s="1"/>
  <c r="M15"/>
  <c r="N15" s="1"/>
  <c r="N18"/>
  <c r="M21"/>
  <c r="N21" s="1"/>
  <c r="N14"/>
  <c r="M11"/>
  <c r="N11" s="1"/>
  <c r="N9"/>
  <c r="N116"/>
  <c r="L252" l="1"/>
  <c r="K252"/>
  <c r="J252"/>
  <c r="M252" s="1"/>
  <c r="N252" s="1"/>
  <c r="I252"/>
  <c r="L251"/>
  <c r="K251"/>
  <c r="J251"/>
  <c r="M251" s="1"/>
  <c r="N251" s="1"/>
  <c r="I251"/>
  <c r="L250"/>
  <c r="K250"/>
  <c r="J250"/>
  <c r="M250" s="1"/>
  <c r="N250" s="1"/>
  <c r="I250"/>
  <c r="L249"/>
  <c r="K249"/>
  <c r="J249"/>
  <c r="M249" s="1"/>
  <c r="N249" s="1"/>
  <c r="I249"/>
  <c r="L248"/>
  <c r="K248"/>
  <c r="J248"/>
  <c r="M248" s="1"/>
  <c r="N248" s="1"/>
  <c r="I248"/>
  <c r="L247"/>
  <c r="K247"/>
  <c r="J247"/>
  <c r="M247" s="1"/>
  <c r="N247" s="1"/>
  <c r="I247"/>
  <c r="L246"/>
  <c r="K246"/>
  <c r="J246"/>
  <c r="M246" s="1"/>
  <c r="N246" s="1"/>
  <c r="I246"/>
  <c r="L245"/>
  <c r="K245"/>
  <c r="J245"/>
  <c r="M245" s="1"/>
  <c r="N245" s="1"/>
  <c r="I245"/>
  <c r="L244"/>
  <c r="K244"/>
  <c r="J244"/>
  <c r="M244" s="1"/>
  <c r="N244" s="1"/>
  <c r="I244"/>
  <c r="L243"/>
  <c r="K243"/>
  <c r="J243"/>
  <c r="M243" s="1"/>
  <c r="N243" s="1"/>
  <c r="I243"/>
  <c r="L242"/>
  <c r="K242"/>
  <c r="J242"/>
  <c r="M242" s="1"/>
  <c r="N242" s="1"/>
  <c r="I242"/>
  <c r="L241"/>
  <c r="K241"/>
  <c r="J241"/>
  <c r="M241" s="1"/>
  <c r="N241" s="1"/>
  <c r="I241"/>
  <c r="L240"/>
  <c r="K240"/>
  <c r="J240"/>
  <c r="M240" s="1"/>
  <c r="N240" s="1"/>
  <c r="I240"/>
  <c r="L239"/>
  <c r="K239"/>
  <c r="J239"/>
  <c r="M239" s="1"/>
  <c r="N239" s="1"/>
  <c r="I239"/>
  <c r="L238"/>
  <c r="K238"/>
  <c r="J238"/>
  <c r="M238" s="1"/>
  <c r="N238" s="1"/>
  <c r="I238"/>
  <c r="L237"/>
  <c r="K237"/>
  <c r="J237"/>
  <c r="M237" s="1"/>
  <c r="N237" s="1"/>
  <c r="I237"/>
  <c r="L236"/>
  <c r="K236"/>
  <c r="J236"/>
  <c r="M236" s="1"/>
  <c r="N236" s="1"/>
  <c r="I236"/>
  <c r="L235"/>
  <c r="K235"/>
  <c r="J235"/>
  <c r="M235" s="1"/>
  <c r="N235" s="1"/>
  <c r="I235"/>
  <c r="L234"/>
  <c r="K234"/>
  <c r="J234"/>
  <c r="M234" s="1"/>
  <c r="N234" s="1"/>
  <c r="I234"/>
  <c r="L233"/>
  <c r="K233"/>
  <c r="J233"/>
  <c r="M233" s="1"/>
  <c r="N233" s="1"/>
  <c r="I233"/>
  <c r="L232"/>
  <c r="K232"/>
  <c r="J232"/>
  <c r="M232" s="1"/>
  <c r="N232" s="1"/>
  <c r="I232"/>
  <c r="L231"/>
  <c r="K231"/>
  <c r="J231"/>
  <c r="M231" s="1"/>
  <c r="N231" s="1"/>
  <c r="I231"/>
  <c r="L230"/>
  <c r="K230"/>
  <c r="J230"/>
  <c r="M230" s="1"/>
  <c r="N230" s="1"/>
  <c r="I230"/>
  <c r="L229"/>
  <c r="K229"/>
  <c r="J229"/>
  <c r="M229" s="1"/>
  <c r="N229" s="1"/>
  <c r="I229"/>
  <c r="L228"/>
  <c r="K228"/>
  <c r="J228"/>
  <c r="M228" s="1"/>
  <c r="N228" s="1"/>
  <c r="I228"/>
  <c r="L227"/>
  <c r="K227"/>
  <c r="J227"/>
  <c r="M227" s="1"/>
  <c r="N227" s="1"/>
  <c r="I227"/>
  <c r="L226"/>
  <c r="K226"/>
  <c r="J226"/>
  <c r="M226" s="1"/>
  <c r="N226" s="1"/>
  <c r="I226"/>
  <c r="L225"/>
  <c r="K225"/>
  <c r="J225"/>
  <c r="M225" s="1"/>
  <c r="N225" s="1"/>
  <c r="I225"/>
  <c r="L224"/>
  <c r="K224"/>
  <c r="J224"/>
  <c r="M224" s="1"/>
  <c r="N224" s="1"/>
  <c r="I224"/>
  <c r="L223"/>
  <c r="K223"/>
  <c r="J223"/>
  <c r="M223" s="1"/>
  <c r="N223" s="1"/>
  <c r="I223"/>
  <c r="L222"/>
  <c r="K222"/>
  <c r="J222"/>
  <c r="M222" s="1"/>
  <c r="I222"/>
  <c r="L221"/>
  <c r="K221"/>
  <c r="J221"/>
  <c r="M221" s="1"/>
  <c r="N221" s="1"/>
  <c r="I221"/>
  <c r="L220"/>
  <c r="K220"/>
  <c r="J220"/>
  <c r="M220" s="1"/>
  <c r="I220"/>
  <c r="L219"/>
  <c r="K219"/>
  <c r="J219"/>
  <c r="M219" s="1"/>
  <c r="N219" s="1"/>
  <c r="I219"/>
  <c r="L218"/>
  <c r="K218"/>
  <c r="J218"/>
  <c r="M218" s="1"/>
  <c r="I218"/>
  <c r="L217"/>
  <c r="K217"/>
  <c r="J217"/>
  <c r="M217" s="1"/>
  <c r="N217" s="1"/>
  <c r="I217"/>
  <c r="L216"/>
  <c r="K216"/>
  <c r="J216"/>
  <c r="M216" s="1"/>
  <c r="I216"/>
  <c r="L215"/>
  <c r="K215"/>
  <c r="J215"/>
  <c r="M215" s="1"/>
  <c r="N215" s="1"/>
  <c r="I215"/>
  <c r="L214"/>
  <c r="K214"/>
  <c r="J214"/>
  <c r="M214" s="1"/>
  <c r="I214"/>
  <c r="L213"/>
  <c r="K213"/>
  <c r="J213"/>
  <c r="M213" s="1"/>
  <c r="N213" s="1"/>
  <c r="I213"/>
  <c r="M212"/>
  <c r="L212"/>
  <c r="K212"/>
  <c r="J212"/>
  <c r="I212"/>
  <c r="N212" s="1"/>
  <c r="L211"/>
  <c r="K211"/>
  <c r="J211"/>
  <c r="M211" s="1"/>
  <c r="N211" s="1"/>
  <c r="I211"/>
  <c r="M210"/>
  <c r="L210"/>
  <c r="K210"/>
  <c r="J210"/>
  <c r="I210"/>
  <c r="N210" s="1"/>
  <c r="L209"/>
  <c r="K209"/>
  <c r="J209"/>
  <c r="M209" s="1"/>
  <c r="N209" s="1"/>
  <c r="I209"/>
  <c r="M208"/>
  <c r="L208"/>
  <c r="K208"/>
  <c r="J208"/>
  <c r="I208"/>
  <c r="N208" s="1"/>
  <c r="L207"/>
  <c r="K207"/>
  <c r="J207"/>
  <c r="M207" s="1"/>
  <c r="N207" s="1"/>
  <c r="I207"/>
  <c r="M206"/>
  <c r="L206"/>
  <c r="K206"/>
  <c r="J206"/>
  <c r="I206"/>
  <c r="N206" s="1"/>
  <c r="L205"/>
  <c r="K205"/>
  <c r="J205"/>
  <c r="M205" s="1"/>
  <c r="N205" s="1"/>
  <c r="I205"/>
  <c r="M204"/>
  <c r="L204"/>
  <c r="K204"/>
  <c r="J204"/>
  <c r="I204"/>
  <c r="N204" s="1"/>
  <c r="L203"/>
  <c r="K203"/>
  <c r="J203"/>
  <c r="M203" s="1"/>
  <c r="N203" s="1"/>
  <c r="I203"/>
  <c r="M202"/>
  <c r="L202"/>
  <c r="K202"/>
  <c r="J202"/>
  <c r="I202"/>
  <c r="N202" s="1"/>
  <c r="L201"/>
  <c r="K201"/>
  <c r="J201"/>
  <c r="M201" s="1"/>
  <c r="N201" s="1"/>
  <c r="I201"/>
  <c r="M200"/>
  <c r="L200"/>
  <c r="K200"/>
  <c r="J200"/>
  <c r="I200"/>
  <c r="N200" s="1"/>
  <c r="L199"/>
  <c r="K199"/>
  <c r="J199"/>
  <c r="M199" s="1"/>
  <c r="N199" s="1"/>
  <c r="I199"/>
  <c r="M198"/>
  <c r="L198"/>
  <c r="K198"/>
  <c r="J198"/>
  <c r="I198"/>
  <c r="N198" s="1"/>
  <c r="L197"/>
  <c r="K197"/>
  <c r="J197"/>
  <c r="M197" s="1"/>
  <c r="N197" s="1"/>
  <c r="I197"/>
  <c r="M196"/>
  <c r="L196"/>
  <c r="K196"/>
  <c r="J196"/>
  <c r="I196"/>
  <c r="N196" s="1"/>
  <c r="L195"/>
  <c r="K195"/>
  <c r="J195"/>
  <c r="M195" s="1"/>
  <c r="N195" s="1"/>
  <c r="I195"/>
  <c r="M194"/>
  <c r="L194"/>
  <c r="K194"/>
  <c r="J194"/>
  <c r="I194"/>
  <c r="N194" s="1"/>
  <c r="L193"/>
  <c r="K193"/>
  <c r="J193"/>
  <c r="M193" s="1"/>
  <c r="N193" s="1"/>
  <c r="I193"/>
  <c r="M192"/>
  <c r="L192"/>
  <c r="K192"/>
  <c r="J192"/>
  <c r="I192"/>
  <c r="N192" s="1"/>
  <c r="L191"/>
  <c r="K191"/>
  <c r="J191"/>
  <c r="M191" s="1"/>
  <c r="N191" s="1"/>
  <c r="I191"/>
  <c r="M190"/>
  <c r="L190"/>
  <c r="K190"/>
  <c r="J190"/>
  <c r="I190"/>
  <c r="N190" s="1"/>
  <c r="L189"/>
  <c r="K189"/>
  <c r="J189"/>
  <c r="M189" s="1"/>
  <c r="N189" s="1"/>
  <c r="I189"/>
  <c r="M188"/>
  <c r="L188"/>
  <c r="K188"/>
  <c r="J188"/>
  <c r="I188"/>
  <c r="N188" s="1"/>
  <c r="L187"/>
  <c r="K187"/>
  <c r="J187"/>
  <c r="M187" s="1"/>
  <c r="N187" s="1"/>
  <c r="I187"/>
  <c r="M186"/>
  <c r="L186"/>
  <c r="K186"/>
  <c r="J186"/>
  <c r="I186"/>
  <c r="N186" s="1"/>
  <c r="L185"/>
  <c r="K185"/>
  <c r="J185"/>
  <c r="M185" s="1"/>
  <c r="N185" s="1"/>
  <c r="I185"/>
  <c r="M184"/>
  <c r="L184"/>
  <c r="K184"/>
  <c r="J184"/>
  <c r="I184"/>
  <c r="N184" s="1"/>
  <c r="L183"/>
  <c r="K183"/>
  <c r="J183"/>
  <c r="M183" s="1"/>
  <c r="N183" s="1"/>
  <c r="I183"/>
  <c r="M182"/>
  <c r="L182"/>
  <c r="K182"/>
  <c r="J182"/>
  <c r="I182"/>
  <c r="N182" s="1"/>
  <c r="L181"/>
  <c r="K181"/>
  <c r="J181"/>
  <c r="M181" s="1"/>
  <c r="N181" s="1"/>
  <c r="I181"/>
  <c r="M180"/>
  <c r="L180"/>
  <c r="K180"/>
  <c r="J180"/>
  <c r="I180"/>
  <c r="N180" s="1"/>
  <c r="L179"/>
  <c r="K179"/>
  <c r="J179"/>
  <c r="M179" s="1"/>
  <c r="N179" s="1"/>
  <c r="I179"/>
  <c r="M178"/>
  <c r="L178"/>
  <c r="K178"/>
  <c r="J178"/>
  <c r="I178"/>
  <c r="N178" s="1"/>
  <c r="L177"/>
  <c r="K177"/>
  <c r="J177"/>
  <c r="M177" s="1"/>
  <c r="N177" s="1"/>
  <c r="I177"/>
  <c r="M176"/>
  <c r="L176"/>
  <c r="K176"/>
  <c r="J176"/>
  <c r="I176"/>
  <c r="N176" s="1"/>
  <c r="L175"/>
  <c r="K175"/>
  <c r="J175"/>
  <c r="M175" s="1"/>
  <c r="N175" s="1"/>
  <c r="I175"/>
  <c r="M174"/>
  <c r="L174"/>
  <c r="K174"/>
  <c r="J174"/>
  <c r="I174"/>
  <c r="N174" s="1"/>
  <c r="L173"/>
  <c r="K173"/>
  <c r="J173"/>
  <c r="M173" s="1"/>
  <c r="N173" s="1"/>
  <c r="I173"/>
  <c r="M172"/>
  <c r="L172"/>
  <c r="K172"/>
  <c r="J172"/>
  <c r="I172"/>
  <c r="N172" s="1"/>
  <c r="L171"/>
  <c r="K171"/>
  <c r="J171"/>
  <c r="M171" s="1"/>
  <c r="N171" s="1"/>
  <c r="I171"/>
  <c r="M170"/>
  <c r="L170"/>
  <c r="K170"/>
  <c r="J170"/>
  <c r="I170"/>
  <c r="N170" s="1"/>
  <c r="L169"/>
  <c r="K169"/>
  <c r="J169"/>
  <c r="M169" s="1"/>
  <c r="N169" s="1"/>
  <c r="I169"/>
  <c r="M168"/>
  <c r="L168"/>
  <c r="K168"/>
  <c r="J168"/>
  <c r="I168"/>
  <c r="N168" s="1"/>
  <c r="L167"/>
  <c r="K167"/>
  <c r="J167"/>
  <c r="M167" s="1"/>
  <c r="N167" s="1"/>
  <c r="I167"/>
  <c r="M166"/>
  <c r="L166"/>
  <c r="K166"/>
  <c r="J166"/>
  <c r="I166"/>
  <c r="N166" s="1"/>
  <c r="L165"/>
  <c r="K165"/>
  <c r="J165"/>
  <c r="M165" s="1"/>
  <c r="N165" s="1"/>
  <c r="I165"/>
  <c r="M164"/>
  <c r="L164"/>
  <c r="K164"/>
  <c r="J164"/>
  <c r="I164"/>
  <c r="N164" s="1"/>
  <c r="L163"/>
  <c r="K163"/>
  <c r="J163"/>
  <c r="M163" s="1"/>
  <c r="N163" s="1"/>
  <c r="I163"/>
  <c r="M162"/>
  <c r="L162"/>
  <c r="K162"/>
  <c r="J162"/>
  <c r="I162"/>
  <c r="N162" s="1"/>
  <c r="L161"/>
  <c r="K161"/>
  <c r="J161"/>
  <c r="M161" s="1"/>
  <c r="N161" s="1"/>
  <c r="I161"/>
  <c r="M160"/>
  <c r="L160"/>
  <c r="K160"/>
  <c r="J160"/>
  <c r="I160"/>
  <c r="N160" s="1"/>
  <c r="L159"/>
  <c r="K159"/>
  <c r="J159"/>
  <c r="M159" s="1"/>
  <c r="N159" s="1"/>
  <c r="I159"/>
  <c r="M158"/>
  <c r="L158"/>
  <c r="K158"/>
  <c r="J158"/>
  <c r="I158"/>
  <c r="N158" s="1"/>
  <c r="L157"/>
  <c r="K157"/>
  <c r="J157"/>
  <c r="M157" s="1"/>
  <c r="N157" s="1"/>
  <c r="I157"/>
  <c r="M156"/>
  <c r="L156"/>
  <c r="K156"/>
  <c r="J156"/>
  <c r="I156"/>
  <c r="N156" s="1"/>
  <c r="L155"/>
  <c r="K155"/>
  <c r="J155"/>
  <c r="M155" s="1"/>
  <c r="N155" s="1"/>
  <c r="I155"/>
  <c r="M154"/>
  <c r="L154"/>
  <c r="K154"/>
  <c r="J154"/>
  <c r="I154"/>
  <c r="N154" s="1"/>
  <c r="L153"/>
  <c r="K153"/>
  <c r="J153"/>
  <c r="M153" s="1"/>
  <c r="N153" s="1"/>
  <c r="I153"/>
  <c r="M152"/>
  <c r="L152"/>
  <c r="K152"/>
  <c r="J152"/>
  <c r="I152"/>
  <c r="N152" s="1"/>
  <c r="L151"/>
  <c r="K151"/>
  <c r="J151"/>
  <c r="M151" s="1"/>
  <c r="N151" s="1"/>
  <c r="I151"/>
  <c r="M150"/>
  <c r="L150"/>
  <c r="K150"/>
  <c r="J150"/>
  <c r="I150"/>
  <c r="N150" s="1"/>
  <c r="L149"/>
  <c r="K149"/>
  <c r="J149"/>
  <c r="M149" s="1"/>
  <c r="N149" s="1"/>
  <c r="I149"/>
  <c r="M148"/>
  <c r="L148"/>
  <c r="K148"/>
  <c r="J148"/>
  <c r="I148"/>
  <c r="N148" s="1"/>
  <c r="L147"/>
  <c r="K147"/>
  <c r="J147"/>
  <c r="M147" s="1"/>
  <c r="N147" s="1"/>
  <c r="I147"/>
  <c r="M146"/>
  <c r="L146"/>
  <c r="K146"/>
  <c r="J146"/>
  <c r="I146"/>
  <c r="N146" s="1"/>
  <c r="L145"/>
  <c r="K145"/>
  <c r="J145"/>
  <c r="M145" s="1"/>
  <c r="I145"/>
  <c r="M144"/>
  <c r="L144"/>
  <c r="K144"/>
  <c r="J144"/>
  <c r="I144"/>
  <c r="N144" s="1"/>
  <c r="L143"/>
  <c r="K143"/>
  <c r="J143"/>
  <c r="M143" s="1"/>
  <c r="I143"/>
  <c r="N143" s="1"/>
  <c r="M142"/>
  <c r="L142"/>
  <c r="K142"/>
  <c r="J142"/>
  <c r="I142"/>
  <c r="N142" s="1"/>
  <c r="L141"/>
  <c r="K141"/>
  <c r="J141"/>
  <c r="M141" s="1"/>
  <c r="I141"/>
  <c r="M140"/>
  <c r="L140"/>
  <c r="K140"/>
  <c r="J140"/>
  <c r="I140"/>
  <c r="N140" s="1"/>
  <c r="L139"/>
  <c r="K139"/>
  <c r="J139"/>
  <c r="M139" s="1"/>
  <c r="I139"/>
  <c r="N139" s="1"/>
  <c r="M138"/>
  <c r="L138"/>
  <c r="K138"/>
  <c r="J138"/>
  <c r="I138"/>
  <c r="N138" s="1"/>
  <c r="L137"/>
  <c r="K137"/>
  <c r="J137"/>
  <c r="M137" s="1"/>
  <c r="I137"/>
  <c r="M136"/>
  <c r="L136"/>
  <c r="K136"/>
  <c r="J136"/>
  <c r="I136"/>
  <c r="N136" s="1"/>
  <c r="L135"/>
  <c r="K135"/>
  <c r="J135"/>
  <c r="M135" s="1"/>
  <c r="I135"/>
  <c r="N135" s="1"/>
  <c r="M134"/>
  <c r="L134"/>
  <c r="K134"/>
  <c r="J134"/>
  <c r="I134"/>
  <c r="N134" s="1"/>
  <c r="L133"/>
  <c r="K133"/>
  <c r="J133"/>
  <c r="M133" s="1"/>
  <c r="I133"/>
  <c r="M132"/>
  <c r="L132"/>
  <c r="K132"/>
  <c r="J132"/>
  <c r="I132"/>
  <c r="N132" s="1"/>
  <c r="L131"/>
  <c r="K131"/>
  <c r="M131" s="1"/>
  <c r="J131"/>
  <c r="I131"/>
  <c r="M130"/>
  <c r="L130"/>
  <c r="K130"/>
  <c r="J130"/>
  <c r="I130"/>
  <c r="N130" s="1"/>
  <c r="L129"/>
  <c r="K129"/>
  <c r="M129" s="1"/>
  <c r="J129"/>
  <c r="I129"/>
  <c r="N129" s="1"/>
  <c r="M128"/>
  <c r="L128"/>
  <c r="K128"/>
  <c r="J128"/>
  <c r="I128"/>
  <c r="N128" s="1"/>
  <c r="L127"/>
  <c r="K127"/>
  <c r="J127"/>
  <c r="I127"/>
  <c r="M126"/>
  <c r="L126"/>
  <c r="K126"/>
  <c r="J126"/>
  <c r="I126"/>
  <c r="N126" s="1"/>
  <c r="M127" l="1"/>
  <c r="N127" s="1"/>
  <c r="N133"/>
  <c r="N141"/>
  <c r="N214"/>
  <c r="N216"/>
  <c r="N218"/>
  <c r="N220"/>
  <c r="N222"/>
  <c r="N137"/>
  <c r="N145"/>
  <c r="N131"/>
  <c r="A24" i="1" l="1"/>
  <c r="A19"/>
  <c r="A14"/>
  <c r="A9"/>
  <c r="CW8"/>
  <c r="CQ8"/>
  <c r="CN8"/>
  <c r="CK8"/>
  <c r="CH8"/>
  <c r="CE8"/>
  <c r="CB8"/>
  <c r="BY8"/>
  <c r="BV8"/>
  <c r="BS8"/>
  <c r="BP8"/>
  <c r="BM8"/>
  <c r="BJ8"/>
  <c r="BG8"/>
  <c r="BD8"/>
  <c r="BA8"/>
  <c r="AX8"/>
  <c r="AU8"/>
  <c r="AR8"/>
  <c r="AO8"/>
  <c r="AL8"/>
  <c r="AI8"/>
  <c r="CW10" l="1"/>
  <c r="CW25"/>
  <c r="CW27"/>
  <c r="CW6"/>
  <c r="CW11"/>
  <c r="BV19"/>
  <c r="CW5"/>
  <c r="CW7"/>
  <c r="CN9"/>
  <c r="CW20"/>
  <c r="CW21"/>
  <c r="BP24"/>
  <c r="CW12"/>
  <c r="CW17"/>
  <c r="CB19"/>
  <c r="CW15"/>
  <c r="CN14"/>
  <c r="CW22"/>
  <c r="CW26"/>
  <c r="AL9"/>
  <c r="BJ9"/>
  <c r="BP14"/>
  <c r="CW16"/>
  <c r="AR19"/>
  <c r="BG19"/>
  <c r="CN19"/>
  <c r="AL24"/>
  <c r="AU24"/>
  <c r="BJ24"/>
  <c r="CH24"/>
  <c r="CQ24"/>
  <c r="A26"/>
  <c r="A27"/>
  <c r="A21"/>
  <c r="A22"/>
  <c r="A16"/>
  <c r="A17"/>
  <c r="A11"/>
  <c r="A12"/>
  <c r="AL19" l="1"/>
  <c r="CH19"/>
  <c r="CN24"/>
  <c r="AL4"/>
  <c r="BD14"/>
  <c r="CK24"/>
  <c r="BV9"/>
  <c r="BY14"/>
  <c r="AR9"/>
  <c r="CE19"/>
  <c r="AX9"/>
  <c r="BA9"/>
  <c r="AI24"/>
  <c r="BS24"/>
  <c r="CT24"/>
  <c r="AX24"/>
  <c r="AR24"/>
  <c r="BY24"/>
  <c r="CE24"/>
  <c r="BM24"/>
  <c r="BA24"/>
  <c r="BV24"/>
  <c r="BD24"/>
  <c r="BG24"/>
  <c r="AO24"/>
  <c r="CB24"/>
  <c r="CW24"/>
  <c r="BP19"/>
  <c r="BY19"/>
  <c r="CT19"/>
  <c r="BM19"/>
  <c r="BJ19"/>
  <c r="BS19"/>
  <c r="CK19"/>
  <c r="BD19"/>
  <c r="BA19"/>
  <c r="AI19"/>
  <c r="AX19"/>
  <c r="CW19"/>
  <c r="AU19"/>
  <c r="AO19"/>
  <c r="CQ19"/>
  <c r="AU14"/>
  <c r="CQ14"/>
  <c r="CT14"/>
  <c r="AR14"/>
  <c r="BA14"/>
  <c r="CB14"/>
  <c r="BG14"/>
  <c r="AI14"/>
  <c r="BV14"/>
  <c r="BJ14"/>
  <c r="CK14"/>
  <c r="AO14"/>
  <c r="BS14"/>
  <c r="CW14"/>
  <c r="CE14"/>
  <c r="AX14"/>
  <c r="CH14"/>
  <c r="AL14"/>
  <c r="BM14"/>
  <c r="BY9"/>
  <c r="CB9"/>
  <c r="CW9"/>
  <c r="AO9"/>
  <c r="CH9"/>
  <c r="CT9"/>
  <c r="CQ9"/>
  <c r="BS9"/>
  <c r="BP9"/>
  <c r="AI9"/>
  <c r="CK9"/>
  <c r="BD9"/>
  <c r="BG9"/>
  <c r="CE9"/>
  <c r="AU9"/>
  <c r="BM9"/>
  <c r="CT4"/>
  <c r="CW4"/>
  <c r="BP4"/>
  <c r="B27"/>
  <c r="B26"/>
  <c r="B25"/>
  <c r="B28"/>
  <c r="B24"/>
  <c r="B11"/>
  <c r="B10"/>
  <c r="B13"/>
  <c r="B9"/>
  <c r="B12"/>
  <c r="B15"/>
  <c r="B18"/>
  <c r="B14"/>
  <c r="B17"/>
  <c r="B16"/>
  <c r="B23"/>
  <c r="B19"/>
  <c r="B22"/>
  <c r="B21"/>
  <c r="B20"/>
  <c r="CH4"/>
  <c r="CN4"/>
  <c r="BD4"/>
  <c r="AX4"/>
  <c r="BJ4"/>
  <c r="CB4"/>
  <c r="AR4"/>
  <c r="BV4"/>
  <c r="L125" i="8"/>
  <c r="K125"/>
  <c r="J125"/>
  <c r="I125"/>
  <c r="L124"/>
  <c r="M124" s="1"/>
  <c r="K124"/>
  <c r="J124"/>
  <c r="I124"/>
  <c r="L123"/>
  <c r="K123"/>
  <c r="J123"/>
  <c r="I123"/>
  <c r="L122"/>
  <c r="K122"/>
  <c r="J122"/>
  <c r="I122"/>
  <c r="L121"/>
  <c r="K121"/>
  <c r="J121"/>
  <c r="I121"/>
  <c r="L120"/>
  <c r="K120"/>
  <c r="J120"/>
  <c r="I120"/>
  <c r="L119"/>
  <c r="K119"/>
  <c r="J119"/>
  <c r="I119"/>
  <c r="L118"/>
  <c r="K118"/>
  <c r="J118"/>
  <c r="I118"/>
  <c r="L117"/>
  <c r="K117"/>
  <c r="J117"/>
  <c r="I117"/>
  <c r="L6"/>
  <c r="K6"/>
  <c r="J6"/>
  <c r="I6"/>
  <c r="A4" i="1"/>
  <c r="D103" i="10"/>
  <c r="C103"/>
  <c r="B103"/>
  <c r="A103"/>
  <c r="D102"/>
  <c r="C102"/>
  <c r="B102"/>
  <c r="A102"/>
  <c r="D101"/>
  <c r="C101"/>
  <c r="B101"/>
  <c r="A101"/>
  <c r="D100"/>
  <c r="C100"/>
  <c r="B100"/>
  <c r="F100" s="1"/>
  <c r="G100" s="1"/>
  <c r="A100"/>
  <c r="D99"/>
  <c r="C99"/>
  <c r="B99"/>
  <c r="F99" s="1"/>
  <c r="G99" s="1"/>
  <c r="A99"/>
  <c r="D98"/>
  <c r="C98"/>
  <c r="B98"/>
  <c r="A98"/>
  <c r="D97"/>
  <c r="C97"/>
  <c r="B97"/>
  <c r="A97"/>
  <c r="D96"/>
  <c r="C96"/>
  <c r="B96"/>
  <c r="F96" s="1"/>
  <c r="G96" s="1"/>
  <c r="A96"/>
  <c r="D95"/>
  <c r="C95"/>
  <c r="B95"/>
  <c r="A95"/>
  <c r="D94"/>
  <c r="C94"/>
  <c r="B94"/>
  <c r="F94" s="1"/>
  <c r="G94" s="1"/>
  <c r="A94"/>
  <c r="D93"/>
  <c r="C93"/>
  <c r="B93"/>
  <c r="A93"/>
  <c r="D92"/>
  <c r="C92"/>
  <c r="B92"/>
  <c r="F92" s="1"/>
  <c r="G92" s="1"/>
  <c r="A92"/>
  <c r="D91"/>
  <c r="C91"/>
  <c r="B91"/>
  <c r="A91"/>
  <c r="D90"/>
  <c r="C90"/>
  <c r="B90"/>
  <c r="A90"/>
  <c r="D89"/>
  <c r="C89"/>
  <c r="B89"/>
  <c r="F89" s="1"/>
  <c r="G89" s="1"/>
  <c r="A89"/>
  <c r="D88"/>
  <c r="C88"/>
  <c r="B88"/>
  <c r="F88" s="1"/>
  <c r="G88" s="1"/>
  <c r="A88"/>
  <c r="D87"/>
  <c r="C87"/>
  <c r="B87"/>
  <c r="A87"/>
  <c r="D86"/>
  <c r="C86"/>
  <c r="B86"/>
  <c r="F86" s="1"/>
  <c r="G86" s="1"/>
  <c r="A86"/>
  <c r="D85"/>
  <c r="C85"/>
  <c r="B85"/>
  <c r="A85"/>
  <c r="D84"/>
  <c r="C84"/>
  <c r="B84"/>
  <c r="F84" s="1"/>
  <c r="G84" s="1"/>
  <c r="A84"/>
  <c r="D83"/>
  <c r="C83"/>
  <c r="B83"/>
  <c r="F83" s="1"/>
  <c r="G83" s="1"/>
  <c r="A83"/>
  <c r="D82"/>
  <c r="C82"/>
  <c r="B82"/>
  <c r="F82" s="1"/>
  <c r="G82" s="1"/>
  <c r="A82"/>
  <c r="D81"/>
  <c r="C81"/>
  <c r="B81"/>
  <c r="F81" s="1"/>
  <c r="G81" s="1"/>
  <c r="A81"/>
  <c r="D80"/>
  <c r="C80"/>
  <c r="B80"/>
  <c r="F80" s="1"/>
  <c r="G80" s="1"/>
  <c r="A80"/>
  <c r="D79"/>
  <c r="C79"/>
  <c r="B79"/>
  <c r="F79" s="1"/>
  <c r="G79" s="1"/>
  <c r="A79"/>
  <c r="D78"/>
  <c r="C78"/>
  <c r="B78"/>
  <c r="F78" s="1"/>
  <c r="G78" s="1"/>
  <c r="A78"/>
  <c r="D77"/>
  <c r="C77"/>
  <c r="B77"/>
  <c r="F77" s="1"/>
  <c r="G77" s="1"/>
  <c r="A77"/>
  <c r="D76"/>
  <c r="C76"/>
  <c r="B76"/>
  <c r="F76" s="1"/>
  <c r="G76" s="1"/>
  <c r="A76"/>
  <c r="D75"/>
  <c r="C75"/>
  <c r="B75"/>
  <c r="F75" s="1"/>
  <c r="G75" s="1"/>
  <c r="A75"/>
  <c r="D74"/>
  <c r="C74"/>
  <c r="B74"/>
  <c r="F74" s="1"/>
  <c r="G74" s="1"/>
  <c r="A74"/>
  <c r="D73"/>
  <c r="C73"/>
  <c r="B73"/>
  <c r="F73" s="1"/>
  <c r="G73" s="1"/>
  <c r="A73"/>
  <c r="D72"/>
  <c r="C72"/>
  <c r="B72"/>
  <c r="F72" s="1"/>
  <c r="G72" s="1"/>
  <c r="A72"/>
  <c r="D71"/>
  <c r="C71"/>
  <c r="B71"/>
  <c r="F71" s="1"/>
  <c r="G71" s="1"/>
  <c r="A71"/>
  <c r="D70"/>
  <c r="C70"/>
  <c r="B70"/>
  <c r="F70" s="1"/>
  <c r="G70" s="1"/>
  <c r="A70"/>
  <c r="D69"/>
  <c r="C69"/>
  <c r="B69"/>
  <c r="F69" s="1"/>
  <c r="G69" s="1"/>
  <c r="A69"/>
  <c r="D68"/>
  <c r="C68"/>
  <c r="B68"/>
  <c r="F68" s="1"/>
  <c r="G68" s="1"/>
  <c r="A68"/>
  <c r="D67"/>
  <c r="C67"/>
  <c r="B67"/>
  <c r="F67" s="1"/>
  <c r="G67" s="1"/>
  <c r="A67"/>
  <c r="D66"/>
  <c r="C66"/>
  <c r="B66"/>
  <c r="F66" s="1"/>
  <c r="G66" s="1"/>
  <c r="A66"/>
  <c r="D65"/>
  <c r="C65"/>
  <c r="B65"/>
  <c r="F65" s="1"/>
  <c r="G65" s="1"/>
  <c r="A65"/>
  <c r="D64"/>
  <c r="C64"/>
  <c r="B64"/>
  <c r="F64" s="1"/>
  <c r="G64" s="1"/>
  <c r="A64"/>
  <c r="D63"/>
  <c r="C63"/>
  <c r="B63"/>
  <c r="F63" s="1"/>
  <c r="G63" s="1"/>
  <c r="A63"/>
  <c r="D62"/>
  <c r="C62"/>
  <c r="B62"/>
  <c r="F62" s="1"/>
  <c r="G62" s="1"/>
  <c r="A62"/>
  <c r="D61"/>
  <c r="C61"/>
  <c r="B61"/>
  <c r="F61" s="1"/>
  <c r="G61" s="1"/>
  <c r="A61"/>
  <c r="D60"/>
  <c r="C60"/>
  <c r="B60"/>
  <c r="F60" s="1"/>
  <c r="G60" s="1"/>
  <c r="A60"/>
  <c r="D59"/>
  <c r="C59"/>
  <c r="B59"/>
  <c r="F59" s="1"/>
  <c r="G59" s="1"/>
  <c r="A59"/>
  <c r="D58"/>
  <c r="C58"/>
  <c r="B58"/>
  <c r="F58" s="1"/>
  <c r="G58" s="1"/>
  <c r="A58"/>
  <c r="D57"/>
  <c r="C57"/>
  <c r="B57"/>
  <c r="F57" s="1"/>
  <c r="G57" s="1"/>
  <c r="A57"/>
  <c r="D56"/>
  <c r="C56"/>
  <c r="B56"/>
  <c r="F56" s="1"/>
  <c r="G56" s="1"/>
  <c r="A56"/>
  <c r="D55"/>
  <c r="C55"/>
  <c r="B55"/>
  <c r="F55" s="1"/>
  <c r="G55" s="1"/>
  <c r="A55"/>
  <c r="D54"/>
  <c r="C54"/>
  <c r="B54"/>
  <c r="F54" s="1"/>
  <c r="G54" s="1"/>
  <c r="A54"/>
  <c r="D53"/>
  <c r="C53"/>
  <c r="B53"/>
  <c r="F53" s="1"/>
  <c r="G53" s="1"/>
  <c r="A53"/>
  <c r="D52"/>
  <c r="C52"/>
  <c r="B52"/>
  <c r="F52" s="1"/>
  <c r="G52" s="1"/>
  <c r="A52"/>
  <c r="D51"/>
  <c r="C51"/>
  <c r="B51"/>
  <c r="F51" s="1"/>
  <c r="G51" s="1"/>
  <c r="A51"/>
  <c r="D50"/>
  <c r="C50"/>
  <c r="B50"/>
  <c r="F50" s="1"/>
  <c r="G50" s="1"/>
  <c r="A50"/>
  <c r="D49"/>
  <c r="C49"/>
  <c r="B49"/>
  <c r="F49" s="1"/>
  <c r="G49" s="1"/>
  <c r="A49"/>
  <c r="D48"/>
  <c r="C48"/>
  <c r="B48"/>
  <c r="F48" s="1"/>
  <c r="G48" s="1"/>
  <c r="A48"/>
  <c r="D47"/>
  <c r="C47"/>
  <c r="B47"/>
  <c r="F47" s="1"/>
  <c r="G47" s="1"/>
  <c r="A47"/>
  <c r="D46"/>
  <c r="C46"/>
  <c r="B46"/>
  <c r="F46" s="1"/>
  <c r="G46" s="1"/>
  <c r="A46"/>
  <c r="D45"/>
  <c r="C45"/>
  <c r="B45"/>
  <c r="F45" s="1"/>
  <c r="G45" s="1"/>
  <c r="A45"/>
  <c r="D44"/>
  <c r="C44"/>
  <c r="B44"/>
  <c r="F44" s="1"/>
  <c r="G44" s="1"/>
  <c r="A44"/>
  <c r="D43"/>
  <c r="C43"/>
  <c r="B43"/>
  <c r="F43" s="1"/>
  <c r="G43" s="1"/>
  <c r="A43"/>
  <c r="D42"/>
  <c r="C42"/>
  <c r="B42"/>
  <c r="F42" s="1"/>
  <c r="G42" s="1"/>
  <c r="A42"/>
  <c r="D41"/>
  <c r="C41"/>
  <c r="B41"/>
  <c r="F41" s="1"/>
  <c r="G41" s="1"/>
  <c r="A41"/>
  <c r="D40"/>
  <c r="C40"/>
  <c r="B40"/>
  <c r="F40" s="1"/>
  <c r="G40" s="1"/>
  <c r="A40"/>
  <c r="D39"/>
  <c r="C39"/>
  <c r="B39"/>
  <c r="F39" s="1"/>
  <c r="G39" s="1"/>
  <c r="A39"/>
  <c r="D38"/>
  <c r="C38"/>
  <c r="B38"/>
  <c r="F38" s="1"/>
  <c r="G38" s="1"/>
  <c r="A38"/>
  <c r="D37"/>
  <c r="C37"/>
  <c r="B37"/>
  <c r="F37" s="1"/>
  <c r="G37" s="1"/>
  <c r="A37"/>
  <c r="D36"/>
  <c r="C36"/>
  <c r="B36"/>
  <c r="F36" s="1"/>
  <c r="G36" s="1"/>
  <c r="A36"/>
  <c r="D35"/>
  <c r="C35"/>
  <c r="B35"/>
  <c r="F35" s="1"/>
  <c r="G35" s="1"/>
  <c r="A35"/>
  <c r="D34"/>
  <c r="C34"/>
  <c r="B34"/>
  <c r="F34" s="1"/>
  <c r="G34" s="1"/>
  <c r="A34"/>
  <c r="D33"/>
  <c r="C33"/>
  <c r="B33"/>
  <c r="F33" s="1"/>
  <c r="G33" s="1"/>
  <c r="A33"/>
  <c r="D32"/>
  <c r="C32"/>
  <c r="B32"/>
  <c r="F32" s="1"/>
  <c r="G32" s="1"/>
  <c r="A32"/>
  <c r="D31"/>
  <c r="C31"/>
  <c r="B31"/>
  <c r="F31" s="1"/>
  <c r="G31" s="1"/>
  <c r="A31"/>
  <c r="D30"/>
  <c r="C30"/>
  <c r="B30"/>
  <c r="F30" s="1"/>
  <c r="G30" s="1"/>
  <c r="A30"/>
  <c r="D29"/>
  <c r="C29"/>
  <c r="B29"/>
  <c r="F29" s="1"/>
  <c r="G29" s="1"/>
  <c r="A29"/>
  <c r="D28"/>
  <c r="C28"/>
  <c r="B28"/>
  <c r="F28" s="1"/>
  <c r="G28" s="1"/>
  <c r="A28"/>
  <c r="D27"/>
  <c r="C27"/>
  <c r="B27"/>
  <c r="F27" s="1"/>
  <c r="G27" s="1"/>
  <c r="A27"/>
  <c r="D26"/>
  <c r="C26"/>
  <c r="B26"/>
  <c r="F26" s="1"/>
  <c r="G26" s="1"/>
  <c r="A26"/>
  <c r="D25"/>
  <c r="C25"/>
  <c r="B25"/>
  <c r="F25" s="1"/>
  <c r="G25" s="1"/>
  <c r="A25"/>
  <c r="D24"/>
  <c r="C24"/>
  <c r="B24"/>
  <c r="F24" s="1"/>
  <c r="G24" s="1"/>
  <c r="A24"/>
  <c r="D23"/>
  <c r="C23"/>
  <c r="B23"/>
  <c r="F23" s="1"/>
  <c r="G23" s="1"/>
  <c r="A23"/>
  <c r="D22"/>
  <c r="C22"/>
  <c r="B22"/>
  <c r="F22" s="1"/>
  <c r="G22" s="1"/>
  <c r="A22"/>
  <c r="D21"/>
  <c r="C21"/>
  <c r="B21"/>
  <c r="F21" s="1"/>
  <c r="G21" s="1"/>
  <c r="A21"/>
  <c r="D20"/>
  <c r="C20"/>
  <c r="B20"/>
  <c r="F20" s="1"/>
  <c r="G20" s="1"/>
  <c r="A20"/>
  <c r="D19"/>
  <c r="C19"/>
  <c r="B19"/>
  <c r="F19" s="1"/>
  <c r="G19" s="1"/>
  <c r="A19"/>
  <c r="D18"/>
  <c r="C18"/>
  <c r="B18"/>
  <c r="F18" s="1"/>
  <c r="G18" s="1"/>
  <c r="A18"/>
  <c r="D17"/>
  <c r="C17"/>
  <c r="B17"/>
  <c r="F17" s="1"/>
  <c r="G17" s="1"/>
  <c r="A17"/>
  <c r="D16"/>
  <c r="C16"/>
  <c r="B16"/>
  <c r="F16" s="1"/>
  <c r="G16" s="1"/>
  <c r="A16"/>
  <c r="D15"/>
  <c r="C15"/>
  <c r="B15"/>
  <c r="F15" s="1"/>
  <c r="G15" s="1"/>
  <c r="A15"/>
  <c r="D14"/>
  <c r="C14"/>
  <c r="B14"/>
  <c r="F14" s="1"/>
  <c r="G14" s="1"/>
  <c r="A14"/>
  <c r="D13"/>
  <c r="C13"/>
  <c r="B13"/>
  <c r="F13" s="1"/>
  <c r="G13" s="1"/>
  <c r="A13"/>
  <c r="D12"/>
  <c r="C12"/>
  <c r="B12"/>
  <c r="F12" s="1"/>
  <c r="G12" s="1"/>
  <c r="A12"/>
  <c r="D11"/>
  <c r="C11"/>
  <c r="B11"/>
  <c r="F11" s="1"/>
  <c r="G11" s="1"/>
  <c r="A11"/>
  <c r="Z11" s="1"/>
  <c r="D10"/>
  <c r="C10"/>
  <c r="B10"/>
  <c r="F10" s="1"/>
  <c r="G10" s="1"/>
  <c r="A10"/>
  <c r="D9"/>
  <c r="C9"/>
  <c r="B9"/>
  <c r="F9" s="1"/>
  <c r="G9" s="1"/>
  <c r="A9"/>
  <c r="F103"/>
  <c r="G103" s="1"/>
  <c r="F102"/>
  <c r="G102" s="1"/>
  <c r="F101"/>
  <c r="G101" s="1"/>
  <c r="F98"/>
  <c r="G98" s="1"/>
  <c r="F97"/>
  <c r="G97" s="1"/>
  <c r="F95"/>
  <c r="G95" s="1"/>
  <c r="F93"/>
  <c r="G93" s="1"/>
  <c r="F91"/>
  <c r="G91" s="1"/>
  <c r="F90"/>
  <c r="G90" s="1"/>
  <c r="F87"/>
  <c r="G87" s="1"/>
  <c r="F85"/>
  <c r="G85" s="1"/>
  <c r="B8"/>
  <c r="F8" s="1"/>
  <c r="G8" s="1"/>
  <c r="B5"/>
  <c r="F5" s="1"/>
  <c r="G5" s="1"/>
  <c r="B6"/>
  <c r="F6" s="1"/>
  <c r="G6" s="1"/>
  <c r="B7"/>
  <c r="F7" s="1"/>
  <c r="G7" s="1"/>
  <c r="B4"/>
  <c r="F4" s="1"/>
  <c r="G4" s="1"/>
  <c r="F9" i="9"/>
  <c r="Q101"/>
  <c r="P101"/>
  <c r="O101"/>
  <c r="N101"/>
  <c r="M101"/>
  <c r="L101"/>
  <c r="K101"/>
  <c r="J101"/>
  <c r="I101"/>
  <c r="H101"/>
  <c r="G101"/>
  <c r="F101"/>
  <c r="E101"/>
  <c r="Q100"/>
  <c r="P100"/>
  <c r="O100"/>
  <c r="N100"/>
  <c r="M100"/>
  <c r="L100"/>
  <c r="K100"/>
  <c r="J100"/>
  <c r="I100"/>
  <c r="H100"/>
  <c r="G100"/>
  <c r="F100"/>
  <c r="E100"/>
  <c r="Q99"/>
  <c r="P99"/>
  <c r="O99"/>
  <c r="N99"/>
  <c r="M99"/>
  <c r="L99"/>
  <c r="K99"/>
  <c r="J99"/>
  <c r="I99"/>
  <c r="H99"/>
  <c r="G99"/>
  <c r="F99"/>
  <c r="E99"/>
  <c r="Q98"/>
  <c r="P98"/>
  <c r="O98"/>
  <c r="N98"/>
  <c r="M98"/>
  <c r="L98"/>
  <c r="K98"/>
  <c r="J98"/>
  <c r="I98"/>
  <c r="H98"/>
  <c r="G98"/>
  <c r="F98"/>
  <c r="E98"/>
  <c r="Q97"/>
  <c r="P97"/>
  <c r="O97"/>
  <c r="N97"/>
  <c r="M97"/>
  <c r="L97"/>
  <c r="K97"/>
  <c r="J97"/>
  <c r="I97"/>
  <c r="H97"/>
  <c r="G97"/>
  <c r="F97"/>
  <c r="E97"/>
  <c r="Q96"/>
  <c r="P96"/>
  <c r="O96"/>
  <c r="N96"/>
  <c r="M96"/>
  <c r="L96"/>
  <c r="K96"/>
  <c r="J96"/>
  <c r="I96"/>
  <c r="H96"/>
  <c r="G96"/>
  <c r="F96"/>
  <c r="E96"/>
  <c r="Q95"/>
  <c r="P95"/>
  <c r="O95"/>
  <c r="N95"/>
  <c r="M95"/>
  <c r="L95"/>
  <c r="K95"/>
  <c r="J95"/>
  <c r="I95"/>
  <c r="H95"/>
  <c r="G95"/>
  <c r="F95"/>
  <c r="E95"/>
  <c r="Q94"/>
  <c r="P94"/>
  <c r="O94"/>
  <c r="N94"/>
  <c r="M94"/>
  <c r="L94"/>
  <c r="K94"/>
  <c r="J94"/>
  <c r="I94"/>
  <c r="H94"/>
  <c r="G94"/>
  <c r="F94"/>
  <c r="E94"/>
  <c r="Q93"/>
  <c r="P93"/>
  <c r="O93"/>
  <c r="N93"/>
  <c r="M93"/>
  <c r="L93"/>
  <c r="K93"/>
  <c r="J93"/>
  <c r="I93"/>
  <c r="H93"/>
  <c r="G93"/>
  <c r="F93"/>
  <c r="E93"/>
  <c r="Q92"/>
  <c r="P92"/>
  <c r="O92"/>
  <c r="N92"/>
  <c r="M92"/>
  <c r="L92"/>
  <c r="K92"/>
  <c r="J92"/>
  <c r="I92"/>
  <c r="H92"/>
  <c r="G92"/>
  <c r="F92"/>
  <c r="E92"/>
  <c r="Q91"/>
  <c r="P91"/>
  <c r="O91"/>
  <c r="N91"/>
  <c r="M91"/>
  <c r="L91"/>
  <c r="K91"/>
  <c r="J91"/>
  <c r="I91"/>
  <c r="H91"/>
  <c r="G91"/>
  <c r="F91"/>
  <c r="E91"/>
  <c r="Q90"/>
  <c r="P90"/>
  <c r="O90"/>
  <c r="N90"/>
  <c r="M90"/>
  <c r="L90"/>
  <c r="K90"/>
  <c r="J90"/>
  <c r="I90"/>
  <c r="H90"/>
  <c r="G90"/>
  <c r="F90"/>
  <c r="E90"/>
  <c r="Q89"/>
  <c r="P89"/>
  <c r="O89"/>
  <c r="N89"/>
  <c r="M89"/>
  <c r="L89"/>
  <c r="K89"/>
  <c r="J89"/>
  <c r="I89"/>
  <c r="H89"/>
  <c r="G89"/>
  <c r="F89"/>
  <c r="E89"/>
  <c r="Q88"/>
  <c r="P88"/>
  <c r="O88"/>
  <c r="N88"/>
  <c r="M88"/>
  <c r="L88"/>
  <c r="K88"/>
  <c r="J88"/>
  <c r="I88"/>
  <c r="H88"/>
  <c r="G88"/>
  <c r="F88"/>
  <c r="E88"/>
  <c r="Q87"/>
  <c r="P87"/>
  <c r="O87"/>
  <c r="N87"/>
  <c r="M87"/>
  <c r="L87"/>
  <c r="K87"/>
  <c r="J87"/>
  <c r="I87"/>
  <c r="H87"/>
  <c r="G87"/>
  <c r="F87"/>
  <c r="E87"/>
  <c r="Q86"/>
  <c r="P86"/>
  <c r="O86"/>
  <c r="N86"/>
  <c r="M86"/>
  <c r="L86"/>
  <c r="K86"/>
  <c r="J86"/>
  <c r="I86"/>
  <c r="H86"/>
  <c r="G86"/>
  <c r="F86"/>
  <c r="E86"/>
  <c r="Q85"/>
  <c r="P85"/>
  <c r="O85"/>
  <c r="N85"/>
  <c r="M85"/>
  <c r="L85"/>
  <c r="K85"/>
  <c r="J85"/>
  <c r="I85"/>
  <c r="H85"/>
  <c r="G85"/>
  <c r="F85"/>
  <c r="E85"/>
  <c r="Q84"/>
  <c r="P84"/>
  <c r="O84"/>
  <c r="N84"/>
  <c r="M84"/>
  <c r="L84"/>
  <c r="K84"/>
  <c r="J84"/>
  <c r="I84"/>
  <c r="H84"/>
  <c r="G84"/>
  <c r="F84"/>
  <c r="E84"/>
  <c r="Q83"/>
  <c r="P83"/>
  <c r="O83"/>
  <c r="N83"/>
  <c r="M83"/>
  <c r="L83"/>
  <c r="K83"/>
  <c r="J83"/>
  <c r="I83"/>
  <c r="H83"/>
  <c r="G83"/>
  <c r="F83"/>
  <c r="E83"/>
  <c r="Q82"/>
  <c r="P82"/>
  <c r="O82"/>
  <c r="N82"/>
  <c r="M82"/>
  <c r="L82"/>
  <c r="K82"/>
  <c r="J82"/>
  <c r="I82"/>
  <c r="H82"/>
  <c r="G82"/>
  <c r="F82"/>
  <c r="E82"/>
  <c r="Q81"/>
  <c r="P81"/>
  <c r="O81"/>
  <c r="N81"/>
  <c r="M81"/>
  <c r="L81"/>
  <c r="K81"/>
  <c r="J81"/>
  <c r="I81"/>
  <c r="H81"/>
  <c r="G81"/>
  <c r="F81"/>
  <c r="E81"/>
  <c r="Q80"/>
  <c r="P80"/>
  <c r="O80"/>
  <c r="N80"/>
  <c r="M80"/>
  <c r="L80"/>
  <c r="K80"/>
  <c r="J80"/>
  <c r="I80"/>
  <c r="H80"/>
  <c r="G80"/>
  <c r="F80"/>
  <c r="E80"/>
  <c r="Q79"/>
  <c r="P79"/>
  <c r="O79"/>
  <c r="N79"/>
  <c r="M79"/>
  <c r="L79"/>
  <c r="K79"/>
  <c r="J79"/>
  <c r="I79"/>
  <c r="H79"/>
  <c r="G79"/>
  <c r="F79"/>
  <c r="E79"/>
  <c r="Q78"/>
  <c r="P78"/>
  <c r="O78"/>
  <c r="N78"/>
  <c r="M78"/>
  <c r="L78"/>
  <c r="K78"/>
  <c r="J78"/>
  <c r="I78"/>
  <c r="H78"/>
  <c r="G78"/>
  <c r="F78"/>
  <c r="E78"/>
  <c r="Q77"/>
  <c r="P77"/>
  <c r="O77"/>
  <c r="N77"/>
  <c r="M77"/>
  <c r="L77"/>
  <c r="K77"/>
  <c r="J77"/>
  <c r="I77"/>
  <c r="H77"/>
  <c r="G77"/>
  <c r="F77"/>
  <c r="E77"/>
  <c r="Q76"/>
  <c r="P76"/>
  <c r="O76"/>
  <c r="N76"/>
  <c r="M76"/>
  <c r="L76"/>
  <c r="K76"/>
  <c r="J76"/>
  <c r="I76"/>
  <c r="H76"/>
  <c r="G76"/>
  <c r="F76"/>
  <c r="E76"/>
  <c r="Q75"/>
  <c r="P75"/>
  <c r="O75"/>
  <c r="N75"/>
  <c r="M75"/>
  <c r="L75"/>
  <c r="K75"/>
  <c r="J75"/>
  <c r="I75"/>
  <c r="H75"/>
  <c r="G75"/>
  <c r="F75"/>
  <c r="E75"/>
  <c r="Q74"/>
  <c r="P74"/>
  <c r="O74"/>
  <c r="N74"/>
  <c r="M74"/>
  <c r="L74"/>
  <c r="K74"/>
  <c r="J74"/>
  <c r="I74"/>
  <c r="H74"/>
  <c r="G74"/>
  <c r="F74"/>
  <c r="E74"/>
  <c r="Q73"/>
  <c r="P73"/>
  <c r="O73"/>
  <c r="N73"/>
  <c r="M73"/>
  <c r="L73"/>
  <c r="K73"/>
  <c r="J73"/>
  <c r="I73"/>
  <c r="H73"/>
  <c r="G73"/>
  <c r="F73"/>
  <c r="E73"/>
  <c r="Q72"/>
  <c r="P72"/>
  <c r="O72"/>
  <c r="N72"/>
  <c r="M72"/>
  <c r="L72"/>
  <c r="K72"/>
  <c r="J72"/>
  <c r="I72"/>
  <c r="H72"/>
  <c r="G72"/>
  <c r="F72"/>
  <c r="E72"/>
  <c r="Q71"/>
  <c r="P71"/>
  <c r="O71"/>
  <c r="N71"/>
  <c r="M71"/>
  <c r="L71"/>
  <c r="K71"/>
  <c r="J71"/>
  <c r="I71"/>
  <c r="H71"/>
  <c r="G71"/>
  <c r="F71"/>
  <c r="E71"/>
  <c r="Q70"/>
  <c r="P70"/>
  <c r="O70"/>
  <c r="N70"/>
  <c r="M70"/>
  <c r="L70"/>
  <c r="K70"/>
  <c r="J70"/>
  <c r="I70"/>
  <c r="H70"/>
  <c r="G70"/>
  <c r="F70"/>
  <c r="E70"/>
  <c r="Q69"/>
  <c r="P69"/>
  <c r="O69"/>
  <c r="N69"/>
  <c r="M69"/>
  <c r="L69"/>
  <c r="K69"/>
  <c r="J69"/>
  <c r="I69"/>
  <c r="H69"/>
  <c r="G69"/>
  <c r="F69"/>
  <c r="E69"/>
  <c r="Q68"/>
  <c r="P68"/>
  <c r="O68"/>
  <c r="N68"/>
  <c r="M68"/>
  <c r="L68"/>
  <c r="K68"/>
  <c r="J68"/>
  <c r="I68"/>
  <c r="H68"/>
  <c r="G68"/>
  <c r="F68"/>
  <c r="E68"/>
  <c r="Q67"/>
  <c r="P67"/>
  <c r="O67"/>
  <c r="N67"/>
  <c r="M67"/>
  <c r="L67"/>
  <c r="K67"/>
  <c r="J67"/>
  <c r="I67"/>
  <c r="H67"/>
  <c r="G67"/>
  <c r="F67"/>
  <c r="E67"/>
  <c r="Q66"/>
  <c r="P66"/>
  <c r="O66"/>
  <c r="N66"/>
  <c r="M66"/>
  <c r="L66"/>
  <c r="K66"/>
  <c r="J66"/>
  <c r="I66"/>
  <c r="H66"/>
  <c r="G66"/>
  <c r="F66"/>
  <c r="E66"/>
  <c r="Q65"/>
  <c r="P65"/>
  <c r="O65"/>
  <c r="N65"/>
  <c r="M65"/>
  <c r="L65"/>
  <c r="K65"/>
  <c r="J65"/>
  <c r="I65"/>
  <c r="H65"/>
  <c r="G65"/>
  <c r="F65"/>
  <c r="E65"/>
  <c r="Q64"/>
  <c r="P64"/>
  <c r="O64"/>
  <c r="N64"/>
  <c r="M64"/>
  <c r="L64"/>
  <c r="K64"/>
  <c r="J64"/>
  <c r="I64"/>
  <c r="H64"/>
  <c r="G64"/>
  <c r="F64"/>
  <c r="E64"/>
  <c r="Q63"/>
  <c r="P63"/>
  <c r="O63"/>
  <c r="N63"/>
  <c r="M63"/>
  <c r="L63"/>
  <c r="K63"/>
  <c r="J63"/>
  <c r="I63"/>
  <c r="H63"/>
  <c r="G63"/>
  <c r="F63"/>
  <c r="E63"/>
  <c r="Q62"/>
  <c r="P62"/>
  <c r="O62"/>
  <c r="N62"/>
  <c r="M62"/>
  <c r="L62"/>
  <c r="K62"/>
  <c r="J62"/>
  <c r="I62"/>
  <c r="H62"/>
  <c r="G62"/>
  <c r="F62"/>
  <c r="E62"/>
  <c r="Q61"/>
  <c r="P61"/>
  <c r="O61"/>
  <c r="N61"/>
  <c r="M61"/>
  <c r="L61"/>
  <c r="K61"/>
  <c r="J61"/>
  <c r="I61"/>
  <c r="H61"/>
  <c r="G61"/>
  <c r="F61"/>
  <c r="E61"/>
  <c r="Q60"/>
  <c r="P60"/>
  <c r="O60"/>
  <c r="N60"/>
  <c r="M60"/>
  <c r="L60"/>
  <c r="K60"/>
  <c r="J60"/>
  <c r="I60"/>
  <c r="H60"/>
  <c r="G60"/>
  <c r="F60"/>
  <c r="E60"/>
  <c r="Q59"/>
  <c r="P59"/>
  <c r="O59"/>
  <c r="N59"/>
  <c r="M59"/>
  <c r="L59"/>
  <c r="K59"/>
  <c r="J59"/>
  <c r="I59"/>
  <c r="H59"/>
  <c r="G59"/>
  <c r="F59"/>
  <c r="E59"/>
  <c r="Q58"/>
  <c r="P58"/>
  <c r="O58"/>
  <c r="N58"/>
  <c r="M58"/>
  <c r="L58"/>
  <c r="K58"/>
  <c r="J58"/>
  <c r="I58"/>
  <c r="H58"/>
  <c r="G58"/>
  <c r="F58"/>
  <c r="E58"/>
  <c r="Q57"/>
  <c r="P57"/>
  <c r="O57"/>
  <c r="N57"/>
  <c r="M57"/>
  <c r="L57"/>
  <c r="K57"/>
  <c r="J57"/>
  <c r="I57"/>
  <c r="H57"/>
  <c r="G57"/>
  <c r="F57"/>
  <c r="E57"/>
  <c r="Q56"/>
  <c r="P56"/>
  <c r="O56"/>
  <c r="N56"/>
  <c r="M56"/>
  <c r="L56"/>
  <c r="K56"/>
  <c r="J56"/>
  <c r="I56"/>
  <c r="H56"/>
  <c r="G56"/>
  <c r="F56"/>
  <c r="E56"/>
  <c r="Q55"/>
  <c r="P55"/>
  <c r="O55"/>
  <c r="N55"/>
  <c r="M55"/>
  <c r="L55"/>
  <c r="K55"/>
  <c r="J55"/>
  <c r="I55"/>
  <c r="H55"/>
  <c r="G55"/>
  <c r="F55"/>
  <c r="E55"/>
  <c r="Q54"/>
  <c r="P54"/>
  <c r="O54"/>
  <c r="N54"/>
  <c r="M54"/>
  <c r="L54"/>
  <c r="K54"/>
  <c r="J54"/>
  <c r="I54"/>
  <c r="H54"/>
  <c r="G54"/>
  <c r="F54"/>
  <c r="E54"/>
  <c r="Q53"/>
  <c r="P53"/>
  <c r="O53"/>
  <c r="N53"/>
  <c r="M53"/>
  <c r="L53"/>
  <c r="K53"/>
  <c r="J53"/>
  <c r="I53"/>
  <c r="H53"/>
  <c r="G53"/>
  <c r="F53"/>
  <c r="E53"/>
  <c r="Q52"/>
  <c r="P52"/>
  <c r="O52"/>
  <c r="N52"/>
  <c r="M52"/>
  <c r="L52"/>
  <c r="K52"/>
  <c r="J52"/>
  <c r="I52"/>
  <c r="H52"/>
  <c r="G52"/>
  <c r="F52"/>
  <c r="E52"/>
  <c r="Q51"/>
  <c r="P51"/>
  <c r="O51"/>
  <c r="N51"/>
  <c r="M51"/>
  <c r="L51"/>
  <c r="K51"/>
  <c r="J51"/>
  <c r="I51"/>
  <c r="H51"/>
  <c r="G51"/>
  <c r="F51"/>
  <c r="E51"/>
  <c r="Q50"/>
  <c r="P50"/>
  <c r="O50"/>
  <c r="N50"/>
  <c r="M50"/>
  <c r="L50"/>
  <c r="K50"/>
  <c r="J50"/>
  <c r="I50"/>
  <c r="H50"/>
  <c r="G50"/>
  <c r="F50"/>
  <c r="E50"/>
  <c r="Q49"/>
  <c r="P49"/>
  <c r="O49"/>
  <c r="N49"/>
  <c r="M49"/>
  <c r="L49"/>
  <c r="K49"/>
  <c r="J49"/>
  <c r="I49"/>
  <c r="H49"/>
  <c r="G49"/>
  <c r="F49"/>
  <c r="E49"/>
  <c r="Q48"/>
  <c r="P48"/>
  <c r="O48"/>
  <c r="N48"/>
  <c r="M48"/>
  <c r="L48"/>
  <c r="K48"/>
  <c r="J48"/>
  <c r="I48"/>
  <c r="H48"/>
  <c r="G48"/>
  <c r="F48"/>
  <c r="E48"/>
  <c r="Q47"/>
  <c r="P47"/>
  <c r="O47"/>
  <c r="N47"/>
  <c r="M47"/>
  <c r="L47"/>
  <c r="K47"/>
  <c r="J47"/>
  <c r="I47"/>
  <c r="H47"/>
  <c r="G47"/>
  <c r="F47"/>
  <c r="E47"/>
  <c r="Q46"/>
  <c r="P46"/>
  <c r="O46"/>
  <c r="N46"/>
  <c r="M46"/>
  <c r="L46"/>
  <c r="K46"/>
  <c r="J46"/>
  <c r="I46"/>
  <c r="H46"/>
  <c r="G46"/>
  <c r="F46"/>
  <c r="E46"/>
  <c r="Q45"/>
  <c r="P45"/>
  <c r="O45"/>
  <c r="N45"/>
  <c r="M45"/>
  <c r="L45"/>
  <c r="K45"/>
  <c r="J45"/>
  <c r="I45"/>
  <c r="H45"/>
  <c r="G45"/>
  <c r="F45"/>
  <c r="E45"/>
  <c r="Q44"/>
  <c r="P44"/>
  <c r="O44"/>
  <c r="N44"/>
  <c r="M44"/>
  <c r="L44"/>
  <c r="K44"/>
  <c r="J44"/>
  <c r="I44"/>
  <c r="H44"/>
  <c r="G44"/>
  <c r="F44"/>
  <c r="E44"/>
  <c r="Q43"/>
  <c r="P43"/>
  <c r="O43"/>
  <c r="N43"/>
  <c r="M43"/>
  <c r="L43"/>
  <c r="K43"/>
  <c r="J43"/>
  <c r="I43"/>
  <c r="H43"/>
  <c r="G43"/>
  <c r="F43"/>
  <c r="E43"/>
  <c r="Q42"/>
  <c r="P42"/>
  <c r="O42"/>
  <c r="N42"/>
  <c r="M42"/>
  <c r="L42"/>
  <c r="K42"/>
  <c r="J42"/>
  <c r="I42"/>
  <c r="H42"/>
  <c r="G42"/>
  <c r="F42"/>
  <c r="E42"/>
  <c r="Q41"/>
  <c r="P41"/>
  <c r="O41"/>
  <c r="N41"/>
  <c r="M41"/>
  <c r="L41"/>
  <c r="K41"/>
  <c r="J41"/>
  <c r="I41"/>
  <c r="H41"/>
  <c r="G41"/>
  <c r="F41"/>
  <c r="E41"/>
  <c r="Q40"/>
  <c r="P40"/>
  <c r="O40"/>
  <c r="N40"/>
  <c r="M40"/>
  <c r="L40"/>
  <c r="K40"/>
  <c r="J40"/>
  <c r="I40"/>
  <c r="H40"/>
  <c r="G40"/>
  <c r="F40"/>
  <c r="E40"/>
  <c r="Q39"/>
  <c r="P39"/>
  <c r="O39"/>
  <c r="N39"/>
  <c r="M39"/>
  <c r="L39"/>
  <c r="K39"/>
  <c r="J39"/>
  <c r="I39"/>
  <c r="H39"/>
  <c r="G39"/>
  <c r="F39"/>
  <c r="E39"/>
  <c r="Q38"/>
  <c r="P38"/>
  <c r="O38"/>
  <c r="N38"/>
  <c r="M38"/>
  <c r="L38"/>
  <c r="K38"/>
  <c r="J38"/>
  <c r="I38"/>
  <c r="H38"/>
  <c r="G38"/>
  <c r="F38"/>
  <c r="E38"/>
  <c r="Q37"/>
  <c r="P37"/>
  <c r="O37"/>
  <c r="N37"/>
  <c r="M37"/>
  <c r="L37"/>
  <c r="K37"/>
  <c r="J37"/>
  <c r="I37"/>
  <c r="H37"/>
  <c r="G37"/>
  <c r="F37"/>
  <c r="E37"/>
  <c r="Q36"/>
  <c r="P36"/>
  <c r="O36"/>
  <c r="N36"/>
  <c r="M36"/>
  <c r="L36"/>
  <c r="K36"/>
  <c r="J36"/>
  <c r="I36"/>
  <c r="H36"/>
  <c r="G36"/>
  <c r="F36"/>
  <c r="E36"/>
  <c r="Q35"/>
  <c r="P35"/>
  <c r="O35"/>
  <c r="N35"/>
  <c r="M35"/>
  <c r="L35"/>
  <c r="K35"/>
  <c r="J35"/>
  <c r="I35"/>
  <c r="H35"/>
  <c r="G35"/>
  <c r="F35"/>
  <c r="E35"/>
  <c r="Q34"/>
  <c r="P34"/>
  <c r="O34"/>
  <c r="N34"/>
  <c r="M34"/>
  <c r="L34"/>
  <c r="K34"/>
  <c r="J34"/>
  <c r="I34"/>
  <c r="H34"/>
  <c r="G34"/>
  <c r="F34"/>
  <c r="E34"/>
  <c r="Q33"/>
  <c r="P33"/>
  <c r="O33"/>
  <c r="N33"/>
  <c r="M33"/>
  <c r="L33"/>
  <c r="K33"/>
  <c r="J33"/>
  <c r="I33"/>
  <c r="H33"/>
  <c r="G33"/>
  <c r="F33"/>
  <c r="E33"/>
  <c r="Q32"/>
  <c r="P32"/>
  <c r="O32"/>
  <c r="N32"/>
  <c r="M32"/>
  <c r="L32"/>
  <c r="K32"/>
  <c r="J32"/>
  <c r="I32"/>
  <c r="H32"/>
  <c r="G32"/>
  <c r="F32"/>
  <c r="E32"/>
  <c r="Q31"/>
  <c r="P31"/>
  <c r="O31"/>
  <c r="N31"/>
  <c r="M31"/>
  <c r="L31"/>
  <c r="K31"/>
  <c r="J31"/>
  <c r="I31"/>
  <c r="H31"/>
  <c r="G31"/>
  <c r="F31"/>
  <c r="E31"/>
  <c r="Q30"/>
  <c r="P30"/>
  <c r="O30"/>
  <c r="N30"/>
  <c r="M30"/>
  <c r="L30"/>
  <c r="K30"/>
  <c r="J30"/>
  <c r="I30"/>
  <c r="H30"/>
  <c r="G30"/>
  <c r="F30"/>
  <c r="E30"/>
  <c r="Q29"/>
  <c r="P29"/>
  <c r="O29"/>
  <c r="N29"/>
  <c r="M29"/>
  <c r="L29"/>
  <c r="K29"/>
  <c r="J29"/>
  <c r="I29"/>
  <c r="H29"/>
  <c r="G29"/>
  <c r="F29"/>
  <c r="E29"/>
  <c r="Q28"/>
  <c r="P28"/>
  <c r="O28"/>
  <c r="N28"/>
  <c r="M28"/>
  <c r="L28"/>
  <c r="K28"/>
  <c r="J28"/>
  <c r="I28"/>
  <c r="H28"/>
  <c r="G28"/>
  <c r="F28"/>
  <c r="E28"/>
  <c r="Q27"/>
  <c r="P27"/>
  <c r="O27"/>
  <c r="N27"/>
  <c r="M27"/>
  <c r="L27"/>
  <c r="K27"/>
  <c r="J27"/>
  <c r="I27"/>
  <c r="H27"/>
  <c r="G27"/>
  <c r="F27"/>
  <c r="E27"/>
  <c r="Q26"/>
  <c r="P26"/>
  <c r="O26"/>
  <c r="N26"/>
  <c r="M26"/>
  <c r="L26"/>
  <c r="K26"/>
  <c r="J26"/>
  <c r="I26"/>
  <c r="H26"/>
  <c r="G26"/>
  <c r="F26"/>
  <c r="E26"/>
  <c r="Q25"/>
  <c r="P25"/>
  <c r="O25"/>
  <c r="N25"/>
  <c r="M25"/>
  <c r="L25"/>
  <c r="K25"/>
  <c r="J25"/>
  <c r="I25"/>
  <c r="H25"/>
  <c r="G25"/>
  <c r="F25"/>
  <c r="E25"/>
  <c r="Q24"/>
  <c r="P24"/>
  <c r="O24"/>
  <c r="N24"/>
  <c r="M24"/>
  <c r="L24"/>
  <c r="K24"/>
  <c r="J24"/>
  <c r="I24"/>
  <c r="H24"/>
  <c r="G24"/>
  <c r="F24"/>
  <c r="E24"/>
  <c r="Q23"/>
  <c r="P23"/>
  <c r="O23"/>
  <c r="N23"/>
  <c r="M23"/>
  <c r="L23"/>
  <c r="K23"/>
  <c r="J23"/>
  <c r="I23"/>
  <c r="H23"/>
  <c r="G23"/>
  <c r="F23"/>
  <c r="E23"/>
  <c r="Q22"/>
  <c r="P22"/>
  <c r="O22"/>
  <c r="N22"/>
  <c r="M22"/>
  <c r="L22"/>
  <c r="K22"/>
  <c r="J22"/>
  <c r="I22"/>
  <c r="H22"/>
  <c r="G22"/>
  <c r="F22"/>
  <c r="E22"/>
  <c r="Q21"/>
  <c r="P21"/>
  <c r="O21"/>
  <c r="N21"/>
  <c r="M21"/>
  <c r="L21"/>
  <c r="K21"/>
  <c r="J21"/>
  <c r="I21"/>
  <c r="H21"/>
  <c r="G21"/>
  <c r="F21"/>
  <c r="E21"/>
  <c r="Q20"/>
  <c r="P20"/>
  <c r="O20"/>
  <c r="N20"/>
  <c r="M20"/>
  <c r="L20"/>
  <c r="K20"/>
  <c r="J20"/>
  <c r="I20"/>
  <c r="H20"/>
  <c r="G20"/>
  <c r="F20"/>
  <c r="E20"/>
  <c r="Q19"/>
  <c r="P19"/>
  <c r="O19"/>
  <c r="N19"/>
  <c r="M19"/>
  <c r="L19"/>
  <c r="K19"/>
  <c r="J19"/>
  <c r="I19"/>
  <c r="H19"/>
  <c r="G19"/>
  <c r="F19"/>
  <c r="E19"/>
  <c r="Q18"/>
  <c r="P18"/>
  <c r="O18"/>
  <c r="N18"/>
  <c r="M18"/>
  <c r="L18"/>
  <c r="K18"/>
  <c r="J18"/>
  <c r="I18"/>
  <c r="H18"/>
  <c r="G18"/>
  <c r="F18"/>
  <c r="E18"/>
  <c r="Q17"/>
  <c r="P17"/>
  <c r="O17"/>
  <c r="N17"/>
  <c r="M17"/>
  <c r="L17"/>
  <c r="K17"/>
  <c r="J17"/>
  <c r="I17"/>
  <c r="H17"/>
  <c r="G17"/>
  <c r="F17"/>
  <c r="E17"/>
  <c r="Q16"/>
  <c r="P16"/>
  <c r="O16"/>
  <c r="N16"/>
  <c r="M16"/>
  <c r="L16"/>
  <c r="K16"/>
  <c r="J16"/>
  <c r="I16"/>
  <c r="H16"/>
  <c r="G16"/>
  <c r="F16"/>
  <c r="E16"/>
  <c r="Q15"/>
  <c r="P15"/>
  <c r="O15"/>
  <c r="N15"/>
  <c r="M15"/>
  <c r="L15"/>
  <c r="K15"/>
  <c r="J15"/>
  <c r="I15"/>
  <c r="H15"/>
  <c r="G15"/>
  <c r="F15"/>
  <c r="E15"/>
  <c r="Q14"/>
  <c r="P14"/>
  <c r="O14"/>
  <c r="N14"/>
  <c r="M14"/>
  <c r="L14"/>
  <c r="K14"/>
  <c r="J14"/>
  <c r="I14"/>
  <c r="H14"/>
  <c r="G14"/>
  <c r="F14"/>
  <c r="E14"/>
  <c r="Q13"/>
  <c r="P13"/>
  <c r="O13"/>
  <c r="N13"/>
  <c r="M13"/>
  <c r="L13"/>
  <c r="K13"/>
  <c r="J13"/>
  <c r="I13"/>
  <c r="H13"/>
  <c r="G13"/>
  <c r="F13"/>
  <c r="E13"/>
  <c r="Q12"/>
  <c r="P12"/>
  <c r="O12"/>
  <c r="N12"/>
  <c r="M12"/>
  <c r="L12"/>
  <c r="K12"/>
  <c r="J12"/>
  <c r="I12"/>
  <c r="H12"/>
  <c r="G12"/>
  <c r="F12"/>
  <c r="E12"/>
  <c r="Q11"/>
  <c r="P11"/>
  <c r="O11"/>
  <c r="N11"/>
  <c r="M11"/>
  <c r="L11"/>
  <c r="K11"/>
  <c r="J11"/>
  <c r="I11"/>
  <c r="H11"/>
  <c r="G11"/>
  <c r="F11"/>
  <c r="E11"/>
  <c r="Q10"/>
  <c r="P10"/>
  <c r="O10"/>
  <c r="N10"/>
  <c r="M10"/>
  <c r="L10"/>
  <c r="K10"/>
  <c r="J10"/>
  <c r="I10"/>
  <c r="H10"/>
  <c r="G10"/>
  <c r="F10"/>
  <c r="E10"/>
  <c r="Q9"/>
  <c r="P9"/>
  <c r="O9"/>
  <c r="N9"/>
  <c r="M9"/>
  <c r="L9"/>
  <c r="K9"/>
  <c r="J9"/>
  <c r="I9"/>
  <c r="H9"/>
  <c r="G9"/>
  <c r="E9"/>
  <c r="A6" i="10"/>
  <c r="C6"/>
  <c r="D6"/>
  <c r="A7"/>
  <c r="C7"/>
  <c r="D7"/>
  <c r="A8"/>
  <c r="C8"/>
  <c r="D8"/>
  <c r="AD9" l="1"/>
  <c r="AF9"/>
  <c r="AG9"/>
  <c r="AA9"/>
  <c r="AC9" s="1"/>
  <c r="AE9" s="1"/>
  <c r="Y9"/>
  <c r="AD10"/>
  <c r="AF10"/>
  <c r="AG10"/>
  <c r="AA10"/>
  <c r="AC10" s="1"/>
  <c r="AE10" s="1"/>
  <c r="Y10"/>
  <c r="AD12"/>
  <c r="AF12"/>
  <c r="AG12"/>
  <c r="AA12"/>
  <c r="AC12" s="1"/>
  <c r="Y12"/>
  <c r="AD13"/>
  <c r="AF13"/>
  <c r="AG13"/>
  <c r="AA13"/>
  <c r="AC13" s="1"/>
  <c r="AE13" s="1"/>
  <c r="Y13"/>
  <c r="AD14"/>
  <c r="AF14"/>
  <c r="AA14"/>
  <c r="AC14" s="1"/>
  <c r="AE14" s="1"/>
  <c r="AG14"/>
  <c r="Y14"/>
  <c r="AD15"/>
  <c r="AF15"/>
  <c r="AG15"/>
  <c r="Y15"/>
  <c r="AA15"/>
  <c r="AC15" s="1"/>
  <c r="AE15" s="1"/>
  <c r="AD16"/>
  <c r="AF16"/>
  <c r="Y16"/>
  <c r="AG16"/>
  <c r="AA16"/>
  <c r="AC16" s="1"/>
  <c r="AE16" s="1"/>
  <c r="AD17"/>
  <c r="AF17"/>
  <c r="AG17"/>
  <c r="AA17"/>
  <c r="AC17" s="1"/>
  <c r="AE17" s="1"/>
  <c r="Y17"/>
  <c r="AD18"/>
  <c r="AF18"/>
  <c r="AA18"/>
  <c r="AC18" s="1"/>
  <c r="AE18" s="1"/>
  <c r="AG18"/>
  <c r="Y18"/>
  <c r="AD19"/>
  <c r="AF19"/>
  <c r="AG19"/>
  <c r="AA19"/>
  <c r="AC19" s="1"/>
  <c r="AE19" s="1"/>
  <c r="Y19"/>
  <c r="AD20"/>
  <c r="AF20"/>
  <c r="AG20"/>
  <c r="AA20"/>
  <c r="AC20" s="1"/>
  <c r="Y20"/>
  <c r="AD21"/>
  <c r="AF21"/>
  <c r="AG21"/>
  <c r="AA21"/>
  <c r="AC21" s="1"/>
  <c r="AE21" s="1"/>
  <c r="Y21"/>
  <c r="AD22"/>
  <c r="AF22"/>
  <c r="AA22"/>
  <c r="AC22" s="1"/>
  <c r="AE22" s="1"/>
  <c r="Y22"/>
  <c r="AG22"/>
  <c r="AD23"/>
  <c r="AF23"/>
  <c r="AG23"/>
  <c r="Y23"/>
  <c r="AA23"/>
  <c r="AC23" s="1"/>
  <c r="AE23" s="1"/>
  <c r="AD24"/>
  <c r="AF24"/>
  <c r="AG24"/>
  <c r="AA24"/>
  <c r="AC24" s="1"/>
  <c r="Y24"/>
  <c r="AD25"/>
  <c r="AF25"/>
  <c r="AG25"/>
  <c r="AA25"/>
  <c r="AC25" s="1"/>
  <c r="AE25" s="1"/>
  <c r="Y25"/>
  <c r="AD26"/>
  <c r="AF26"/>
  <c r="AA26"/>
  <c r="AC26" s="1"/>
  <c r="AE26" s="1"/>
  <c r="Y26"/>
  <c r="AG26"/>
  <c r="AD27"/>
  <c r="AF27"/>
  <c r="AG27"/>
  <c r="Y27"/>
  <c r="AA27"/>
  <c r="AC27" s="1"/>
  <c r="AE27" s="1"/>
  <c r="AD28"/>
  <c r="AF28"/>
  <c r="AG28"/>
  <c r="AA28"/>
  <c r="AC28" s="1"/>
  <c r="Y28"/>
  <c r="AD29"/>
  <c r="AF29"/>
  <c r="AG29"/>
  <c r="AA29"/>
  <c r="AC29" s="1"/>
  <c r="AE29" s="1"/>
  <c r="Y29"/>
  <c r="AD30"/>
  <c r="AF30"/>
  <c r="AG30"/>
  <c r="AA30"/>
  <c r="AC30" s="1"/>
  <c r="Y30"/>
  <c r="AD31"/>
  <c r="AF31"/>
  <c r="AG31"/>
  <c r="AA31"/>
  <c r="AC31" s="1"/>
  <c r="AE31" s="1"/>
  <c r="Y31"/>
  <c r="AD32"/>
  <c r="AF32"/>
  <c r="Y32"/>
  <c r="AG32"/>
  <c r="AA32"/>
  <c r="AC32" s="1"/>
  <c r="AE32" s="1"/>
  <c r="AD33"/>
  <c r="AF33"/>
  <c r="AA33"/>
  <c r="AC33" s="1"/>
  <c r="AE33" s="1"/>
  <c r="Y33"/>
  <c r="AG33"/>
  <c r="AD34"/>
  <c r="AF34"/>
  <c r="AA34"/>
  <c r="AC34" s="1"/>
  <c r="AE34" s="1"/>
  <c r="Y34"/>
  <c r="AG34"/>
  <c r="AD35"/>
  <c r="AF35"/>
  <c r="Y35"/>
  <c r="AG35"/>
  <c r="AA35"/>
  <c r="AC35" s="1"/>
  <c r="AE35" s="1"/>
  <c r="AD36"/>
  <c r="AF36"/>
  <c r="AG36"/>
  <c r="AA36"/>
  <c r="AC36" s="1"/>
  <c r="Y36"/>
  <c r="AD37"/>
  <c r="AF37"/>
  <c r="AG37"/>
  <c r="AA37"/>
  <c r="AC37" s="1"/>
  <c r="AE37" s="1"/>
  <c r="Y37"/>
  <c r="AD38"/>
  <c r="AF38"/>
  <c r="AA38"/>
  <c r="AC38" s="1"/>
  <c r="AE38" s="1"/>
  <c r="AG38"/>
  <c r="Y38"/>
  <c r="AD39"/>
  <c r="AF39"/>
  <c r="Y39"/>
  <c r="AG39"/>
  <c r="AA39"/>
  <c r="AC39" s="1"/>
  <c r="AE39" s="1"/>
  <c r="AD40"/>
  <c r="AF40"/>
  <c r="AG40"/>
  <c r="Y40"/>
  <c r="AA40"/>
  <c r="AC40" s="1"/>
  <c r="AE40" s="1"/>
  <c r="AD41"/>
  <c r="AF41"/>
  <c r="AA41"/>
  <c r="AC41" s="1"/>
  <c r="AE41" s="1"/>
  <c r="AG41"/>
  <c r="Y41"/>
  <c r="AD42"/>
  <c r="AF42"/>
  <c r="AA42"/>
  <c r="AC42" s="1"/>
  <c r="AE42" s="1"/>
  <c r="Y42"/>
  <c r="AG42"/>
  <c r="AD43"/>
  <c r="AF43"/>
  <c r="AG43"/>
  <c r="AA43"/>
  <c r="AC43" s="1"/>
  <c r="AE43" s="1"/>
  <c r="Y43"/>
  <c r="AD44"/>
  <c r="AF44"/>
  <c r="AG44"/>
  <c r="AA44"/>
  <c r="AC44" s="1"/>
  <c r="Y44"/>
  <c r="AD45"/>
  <c r="AF45"/>
  <c r="AG45"/>
  <c r="AA45"/>
  <c r="AC45" s="1"/>
  <c r="AE45" s="1"/>
  <c r="Y45"/>
  <c r="AD46"/>
  <c r="AF46"/>
  <c r="AG46"/>
  <c r="AA46"/>
  <c r="AC46" s="1"/>
  <c r="Y46"/>
  <c r="AD47"/>
  <c r="AF47"/>
  <c r="Y47"/>
  <c r="AG47"/>
  <c r="AA47"/>
  <c r="AC47" s="1"/>
  <c r="AE47" s="1"/>
  <c r="AD48"/>
  <c r="AF48"/>
  <c r="AG48"/>
  <c r="AA48"/>
  <c r="AC48" s="1"/>
  <c r="Y48"/>
  <c r="AD49"/>
  <c r="AF49"/>
  <c r="AA49"/>
  <c r="AC49" s="1"/>
  <c r="AE49" s="1"/>
  <c r="AG49"/>
  <c r="Y49"/>
  <c r="AD50"/>
  <c r="AF50"/>
  <c r="AG50"/>
  <c r="AA50"/>
  <c r="AC50" s="1"/>
  <c r="Y50"/>
  <c r="AD51"/>
  <c r="AF51"/>
  <c r="AG51"/>
  <c r="AA51"/>
  <c r="AC51" s="1"/>
  <c r="AE51" s="1"/>
  <c r="Y51"/>
  <c r="AD52"/>
  <c r="AF52"/>
  <c r="Y52"/>
  <c r="AG52"/>
  <c r="AA52"/>
  <c r="AC52" s="1"/>
  <c r="AE52" s="1"/>
  <c r="AD53"/>
  <c r="AF53"/>
  <c r="AG53"/>
  <c r="AA53"/>
  <c r="AC53" s="1"/>
  <c r="AE53" s="1"/>
  <c r="Y53"/>
  <c r="AD54"/>
  <c r="AF54"/>
  <c r="AA54"/>
  <c r="AC54" s="1"/>
  <c r="AE54" s="1"/>
  <c r="AG54"/>
  <c r="Y54"/>
  <c r="AD55"/>
  <c r="AF55"/>
  <c r="Y55"/>
  <c r="AG55"/>
  <c r="AA55"/>
  <c r="AC55" s="1"/>
  <c r="AE55" s="1"/>
  <c r="AD56"/>
  <c r="AF56"/>
  <c r="AG56"/>
  <c r="AA56"/>
  <c r="AC56" s="1"/>
  <c r="Y56"/>
  <c r="AD57"/>
  <c r="AF57"/>
  <c r="AA57"/>
  <c r="AC57" s="1"/>
  <c r="AE57" s="1"/>
  <c r="AG57"/>
  <c r="Y57"/>
  <c r="AD58"/>
  <c r="AF58"/>
  <c r="AG58"/>
  <c r="AA58"/>
  <c r="AC58" s="1"/>
  <c r="Y58"/>
  <c r="AD59"/>
  <c r="AF59"/>
  <c r="AG59"/>
  <c r="AA59"/>
  <c r="AC59" s="1"/>
  <c r="AE59" s="1"/>
  <c r="Y59"/>
  <c r="AD60"/>
  <c r="AF60"/>
  <c r="AG60"/>
  <c r="Y60"/>
  <c r="AA60"/>
  <c r="AC60" s="1"/>
  <c r="AE60" s="1"/>
  <c r="AD61"/>
  <c r="AF61"/>
  <c r="AA61"/>
  <c r="AC61" s="1"/>
  <c r="AE61" s="1"/>
  <c r="Y61"/>
  <c r="AG61"/>
  <c r="AD62"/>
  <c r="AF62"/>
  <c r="AG62"/>
  <c r="AA62"/>
  <c r="AC62" s="1"/>
  <c r="Y62"/>
  <c r="AD63"/>
  <c r="AF63"/>
  <c r="Y63"/>
  <c r="AG63"/>
  <c r="AA63"/>
  <c r="AC63" s="1"/>
  <c r="AE63" s="1"/>
  <c r="AD64"/>
  <c r="AF64"/>
  <c r="AG64"/>
  <c r="AA64"/>
  <c r="AC64" s="1"/>
  <c r="Y64"/>
  <c r="AD65"/>
  <c r="AF65"/>
  <c r="AG65"/>
  <c r="AA65"/>
  <c r="AC65" s="1"/>
  <c r="AE65" s="1"/>
  <c r="Y65"/>
  <c r="AD66"/>
  <c r="AF66"/>
  <c r="AG66"/>
  <c r="AA66"/>
  <c r="AC66" s="1"/>
  <c r="Y66"/>
  <c r="AD67"/>
  <c r="AF67"/>
  <c r="AG67"/>
  <c r="AA67"/>
  <c r="AC67" s="1"/>
  <c r="AE67" s="1"/>
  <c r="Y67"/>
  <c r="AD68"/>
  <c r="AF68"/>
  <c r="AG68"/>
  <c r="Y68"/>
  <c r="AA68"/>
  <c r="AC68" s="1"/>
  <c r="AE68" s="1"/>
  <c r="AD69"/>
  <c r="AF69"/>
  <c r="AA69"/>
  <c r="AC69" s="1"/>
  <c r="AE69" s="1"/>
  <c r="Y69"/>
  <c r="AG69"/>
  <c r="AD70"/>
  <c r="AF70"/>
  <c r="AG70"/>
  <c r="AA70"/>
  <c r="AC70" s="1"/>
  <c r="Y70"/>
  <c r="AD71"/>
  <c r="AF71"/>
  <c r="Y71"/>
  <c r="AG71"/>
  <c r="AA71"/>
  <c r="AC71" s="1"/>
  <c r="AE71" s="1"/>
  <c r="AD72"/>
  <c r="AF72"/>
  <c r="AG72"/>
  <c r="AA72"/>
  <c r="AC72" s="1"/>
  <c r="Y72"/>
  <c r="AD73"/>
  <c r="AF73"/>
  <c r="AG73"/>
  <c r="AA73"/>
  <c r="AC73" s="1"/>
  <c r="AE73" s="1"/>
  <c r="Y73"/>
  <c r="AD74"/>
  <c r="AF74"/>
  <c r="AA74"/>
  <c r="AC74" s="1"/>
  <c r="AE74" s="1"/>
  <c r="Y74"/>
  <c r="AG74"/>
  <c r="AD75"/>
  <c r="AF75"/>
  <c r="AG75"/>
  <c r="AA75"/>
  <c r="AC75" s="1"/>
  <c r="AE75" s="1"/>
  <c r="Y75"/>
  <c r="AD76"/>
  <c r="AF76"/>
  <c r="Y76"/>
  <c r="AG76"/>
  <c r="AA76"/>
  <c r="AC76" s="1"/>
  <c r="AE76" s="1"/>
  <c r="AD77"/>
  <c r="AF77"/>
  <c r="AA77"/>
  <c r="AC77" s="1"/>
  <c r="AE77" s="1"/>
  <c r="Y77"/>
  <c r="AG77"/>
  <c r="AD78"/>
  <c r="AF78"/>
  <c r="AA78"/>
  <c r="AC78" s="1"/>
  <c r="AE78" s="1"/>
  <c r="AG78"/>
  <c r="Y78"/>
  <c r="AD79"/>
  <c r="AF79"/>
  <c r="AG79"/>
  <c r="Y79"/>
  <c r="AA79"/>
  <c r="AC79" s="1"/>
  <c r="AE79" s="1"/>
  <c r="AD80"/>
  <c r="AF80"/>
  <c r="AG80"/>
  <c r="AA80"/>
  <c r="AC80" s="1"/>
  <c r="Y80"/>
  <c r="AD81"/>
  <c r="AF81"/>
  <c r="AG81"/>
  <c r="AA81"/>
  <c r="AC81" s="1"/>
  <c r="AE81" s="1"/>
  <c r="Y81"/>
  <c r="AD82"/>
  <c r="AF82"/>
  <c r="AG82"/>
  <c r="AA82"/>
  <c r="AC82" s="1"/>
  <c r="Y82"/>
  <c r="AD83"/>
  <c r="AF83"/>
  <c r="AG83"/>
  <c r="AA83"/>
  <c r="AC83" s="1"/>
  <c r="AE83" s="1"/>
  <c r="Y83"/>
  <c r="AD84"/>
  <c r="AF84"/>
  <c r="Y84"/>
  <c r="AG84"/>
  <c r="AA84"/>
  <c r="AC84" s="1"/>
  <c r="AE84" s="1"/>
  <c r="AD85"/>
  <c r="AF85"/>
  <c r="AA85"/>
  <c r="AC85" s="1"/>
  <c r="AE85" s="1"/>
  <c r="Y85"/>
  <c r="AG85"/>
  <c r="AD86"/>
  <c r="AF86"/>
  <c r="AG86"/>
  <c r="AA86"/>
  <c r="AC86" s="1"/>
  <c r="Y86"/>
  <c r="AD87"/>
  <c r="AF87"/>
  <c r="Y87"/>
  <c r="AG87"/>
  <c r="AA87"/>
  <c r="AC87" s="1"/>
  <c r="AE87" s="1"/>
  <c r="AD88"/>
  <c r="AF88"/>
  <c r="Y88"/>
  <c r="AG88"/>
  <c r="AA88"/>
  <c r="AC88" s="1"/>
  <c r="AE88" s="1"/>
  <c r="AD89"/>
  <c r="AF89"/>
  <c r="AG89"/>
  <c r="AA89"/>
  <c r="AC89" s="1"/>
  <c r="AE89" s="1"/>
  <c r="Y89"/>
  <c r="AD90"/>
  <c r="AF90"/>
  <c r="AG90"/>
  <c r="AA90"/>
  <c r="AC90" s="1"/>
  <c r="Y90"/>
  <c r="AD91"/>
  <c r="AF91"/>
  <c r="Y91"/>
  <c r="AG91"/>
  <c r="AA91"/>
  <c r="AC91" s="1"/>
  <c r="AE91" s="1"/>
  <c r="AD92"/>
  <c r="AF92"/>
  <c r="Y92"/>
  <c r="AG92"/>
  <c r="AA92"/>
  <c r="AC92" s="1"/>
  <c r="AE92" s="1"/>
  <c r="AD93"/>
  <c r="AF93"/>
  <c r="AA93"/>
  <c r="AC93" s="1"/>
  <c r="AE93" s="1"/>
  <c r="AG93"/>
  <c r="Y93"/>
  <c r="AD94"/>
  <c r="AF94"/>
  <c r="AG94"/>
  <c r="AA94"/>
  <c r="AC94" s="1"/>
  <c r="Y94"/>
  <c r="AD95"/>
  <c r="AF95"/>
  <c r="AG95"/>
  <c r="AA95"/>
  <c r="AC95" s="1"/>
  <c r="AE95" s="1"/>
  <c r="Y95"/>
  <c r="AD96"/>
  <c r="AF96"/>
  <c r="AG96"/>
  <c r="AA96"/>
  <c r="AC96" s="1"/>
  <c r="Y96"/>
  <c r="AD97"/>
  <c r="AF97"/>
  <c r="AG97"/>
  <c r="AA97"/>
  <c r="AC97" s="1"/>
  <c r="AE97" s="1"/>
  <c r="Y97"/>
  <c r="AD98"/>
  <c r="AF98"/>
  <c r="AA98"/>
  <c r="AC98" s="1"/>
  <c r="AE98" s="1"/>
  <c r="AG98"/>
  <c r="Y98"/>
  <c r="AD99"/>
  <c r="AF99"/>
  <c r="AG99"/>
  <c r="AA99"/>
  <c r="AC99" s="1"/>
  <c r="AE99" s="1"/>
  <c r="Y99"/>
  <c r="AD100"/>
  <c r="AF100"/>
  <c r="AG100"/>
  <c r="AA100"/>
  <c r="AC100" s="1"/>
  <c r="Y100"/>
  <c r="AD101"/>
  <c r="AF101"/>
  <c r="AA101"/>
  <c r="AC101" s="1"/>
  <c r="AE101" s="1"/>
  <c r="Y101"/>
  <c r="AG101"/>
  <c r="AD102"/>
  <c r="AG102"/>
  <c r="AF102"/>
  <c r="AA102"/>
  <c r="AC102" s="1"/>
  <c r="Y102"/>
  <c r="AD103"/>
  <c r="AF103"/>
  <c r="Y103"/>
  <c r="AG103"/>
  <c r="AA103"/>
  <c r="AC103" s="1"/>
  <c r="AE103" s="1"/>
  <c r="Z25"/>
  <c r="Z33"/>
  <c r="Z31"/>
  <c r="Z29"/>
  <c r="Z46"/>
  <c r="Z51"/>
  <c r="Z59"/>
  <c r="Z67"/>
  <c r="Z75"/>
  <c r="Z83"/>
  <c r="Z88"/>
  <c r="Z13"/>
  <c r="Z16"/>
  <c r="Z36"/>
  <c r="Z91"/>
  <c r="Z42"/>
  <c r="Z52"/>
  <c r="Z60"/>
  <c r="Z68"/>
  <c r="Z76"/>
  <c r="Z84"/>
  <c r="Z44"/>
  <c r="Z27"/>
  <c r="Z9"/>
  <c r="Z37"/>
  <c r="Z40"/>
  <c r="Z97"/>
  <c r="Z92"/>
  <c r="Z49"/>
  <c r="Z57"/>
  <c r="Z65"/>
  <c r="Z73"/>
  <c r="Z81"/>
  <c r="Z93"/>
  <c r="Z10"/>
  <c r="Z24"/>
  <c r="Z32"/>
  <c r="Z30"/>
  <c r="Z22"/>
  <c r="Z98"/>
  <c r="Z54"/>
  <c r="Z62"/>
  <c r="Z70"/>
  <c r="Z78"/>
  <c r="Z86"/>
  <c r="Z102"/>
  <c r="Z95"/>
  <c r="Z20"/>
  <c r="Z14"/>
  <c r="Z28"/>
  <c r="Z45"/>
  <c r="Z47"/>
  <c r="Z55"/>
  <c r="Z63"/>
  <c r="Z71"/>
  <c r="Z79"/>
  <c r="Z43"/>
  <c r="Z96"/>
  <c r="Z26"/>
  <c r="Z15"/>
  <c r="Z39"/>
  <c r="Z99"/>
  <c r="Z48"/>
  <c r="Z56"/>
  <c r="Z64"/>
  <c r="Z72"/>
  <c r="Z80"/>
  <c r="Z38"/>
  <c r="Z23"/>
  <c r="Z35"/>
  <c r="Z17"/>
  <c r="Z34"/>
  <c r="Z89"/>
  <c r="Z41"/>
  <c r="Z100"/>
  <c r="Z53"/>
  <c r="Z61"/>
  <c r="Z69"/>
  <c r="Z77"/>
  <c r="Z85"/>
  <c r="Z101"/>
  <c r="Z18"/>
  <c r="Z19"/>
  <c r="Z21"/>
  <c r="Z12"/>
  <c r="Z90"/>
  <c r="Z50"/>
  <c r="Z58"/>
  <c r="Z66"/>
  <c r="Z74"/>
  <c r="Z82"/>
  <c r="Z94"/>
  <c r="Z87"/>
  <c r="Z103"/>
  <c r="AD8"/>
  <c r="AF8"/>
  <c r="AG8"/>
  <c r="AA8"/>
  <c r="AC8" s="1"/>
  <c r="AD7"/>
  <c r="AG7"/>
  <c r="AA7"/>
  <c r="AC7" s="1"/>
  <c r="AE7" s="1"/>
  <c r="AF7"/>
  <c r="Z7"/>
  <c r="Y7"/>
  <c r="AD6"/>
  <c r="AF6"/>
  <c r="AG6"/>
  <c r="Y6"/>
  <c r="AA6"/>
  <c r="Z6"/>
  <c r="AD11"/>
  <c r="AF11"/>
  <c r="AG11"/>
  <c r="Y11"/>
  <c r="N124" i="8"/>
  <c r="M118"/>
  <c r="M120"/>
  <c r="M121"/>
  <c r="M122"/>
  <c r="D13" i="1"/>
  <c r="F9" s="1"/>
  <c r="D11"/>
  <c r="G9" s="1"/>
  <c r="C11"/>
  <c r="E13" s="1"/>
  <c r="C16"/>
  <c r="E18" s="1"/>
  <c r="D18"/>
  <c r="F14" s="1"/>
  <c r="D16"/>
  <c r="D28"/>
  <c r="D26"/>
  <c r="G24" s="1"/>
  <c r="C26"/>
  <c r="E28" s="1"/>
  <c r="D21"/>
  <c r="C21"/>
  <c r="E23" s="1"/>
  <c r="D23"/>
  <c r="F19" s="1"/>
  <c r="N118" i="8"/>
  <c r="M123"/>
  <c r="N123" s="1"/>
  <c r="M117"/>
  <c r="N117" s="1"/>
  <c r="N120"/>
  <c r="M125"/>
  <c r="N125" s="1"/>
  <c r="M6"/>
  <c r="M119"/>
  <c r="N119" s="1"/>
  <c r="N121"/>
  <c r="N122"/>
  <c r="Z8" i="10"/>
  <c r="Y8"/>
  <c r="N6" i="8"/>
  <c r="AE8" i="10" l="1"/>
  <c r="AE102"/>
  <c r="AE100"/>
  <c r="AE96"/>
  <c r="AE94"/>
  <c r="AE90"/>
  <c r="AE86"/>
  <c r="AE82"/>
  <c r="AE80"/>
  <c r="AE72"/>
  <c r="AE70"/>
  <c r="AE66"/>
  <c r="AE64"/>
  <c r="AE62"/>
  <c r="AE58"/>
  <c r="AE56"/>
  <c r="AE50"/>
  <c r="AE48"/>
  <c r="AE46"/>
  <c r="AE44"/>
  <c r="AE36"/>
  <c r="AE30"/>
  <c r="AE28"/>
  <c r="AE24"/>
  <c r="AE20"/>
  <c r="AE12"/>
  <c r="AC6"/>
  <c r="AE6" s="1"/>
  <c r="AA11"/>
  <c r="AC11" s="1"/>
  <c r="F24" i="1"/>
  <c r="G14"/>
  <c r="G19"/>
  <c r="AE11" i="10" l="1"/>
  <c r="AE27" i="9"/>
  <c r="AE26"/>
  <c r="AE25"/>
  <c r="AE24"/>
  <c r="AE23"/>
  <c r="AE22"/>
  <c r="AE21"/>
  <c r="AE20"/>
  <c r="AD27"/>
  <c r="AD26"/>
  <c r="AD25"/>
  <c r="AD24"/>
  <c r="AD23"/>
  <c r="AD22"/>
  <c r="AD21"/>
  <c r="AD20"/>
  <c r="AB27"/>
  <c r="AB26"/>
  <c r="AB25"/>
  <c r="AB24"/>
  <c r="AB23"/>
  <c r="AB22"/>
  <c r="AB21"/>
  <c r="AB20"/>
  <c r="AA27"/>
  <c r="AA26"/>
  <c r="AA25"/>
  <c r="AA24"/>
  <c r="AA23"/>
  <c r="AA22"/>
  <c r="AA21"/>
  <c r="AA20"/>
  <c r="AG28"/>
  <c r="AE18"/>
  <c r="AD18"/>
  <c r="AB18"/>
  <c r="AA18"/>
  <c r="AE17"/>
  <c r="AD17"/>
  <c r="AB17"/>
  <c r="AA17"/>
  <c r="AD16"/>
  <c r="AE16"/>
  <c r="AB16"/>
  <c r="T10" s="1"/>
  <c r="AA16"/>
  <c r="AE19"/>
  <c r="AD19"/>
  <c r="AB19"/>
  <c r="AA19"/>
  <c r="U56"/>
  <c r="U55"/>
  <c r="U54"/>
  <c r="U53"/>
  <c r="U52"/>
  <c r="U51"/>
  <c r="U50"/>
  <c r="U49"/>
  <c r="V49" s="1"/>
  <c r="X26" s="1"/>
  <c r="AD6" s="1"/>
  <c r="X41" s="1"/>
  <c r="U48"/>
  <c r="V48" s="1"/>
  <c r="W26" s="1"/>
  <c r="AD5" s="1"/>
  <c r="W41" s="1"/>
  <c r="U47"/>
  <c r="V47" s="1"/>
  <c r="V26" s="1"/>
  <c r="AD4" s="1"/>
  <c r="V41" s="1"/>
  <c r="U46"/>
  <c r="V46" s="1"/>
  <c r="U26" s="1"/>
  <c r="AD3" s="1"/>
  <c r="AD13"/>
  <c r="AE41" s="1"/>
  <c r="AD12"/>
  <c r="AD41" s="1"/>
  <c r="AD10"/>
  <c r="AB41" s="1"/>
  <c r="AD9"/>
  <c r="AA41" s="1"/>
  <c r="AC13"/>
  <c r="AE40" s="1"/>
  <c r="AC12"/>
  <c r="AD40" s="1"/>
  <c r="AC10"/>
  <c r="AB40" s="1"/>
  <c r="AC9"/>
  <c r="AA40" s="1"/>
  <c r="AB13"/>
  <c r="AE39"/>
  <c r="AB12"/>
  <c r="AD39" s="1"/>
  <c r="AB10"/>
  <c r="AB39" s="1"/>
  <c r="AB9"/>
  <c r="AA39" s="1"/>
  <c r="AA13"/>
  <c r="AE38"/>
  <c r="AA12"/>
  <c r="AD38" s="1"/>
  <c r="AA10"/>
  <c r="AB38" s="1"/>
  <c r="AA9"/>
  <c r="AA38" s="1"/>
  <c r="Z13"/>
  <c r="AE37"/>
  <c r="Z12"/>
  <c r="AD37" s="1"/>
  <c r="Z10"/>
  <c r="AB37" s="1"/>
  <c r="Z9"/>
  <c r="AA37"/>
  <c r="Y13"/>
  <c r="AE36" s="1"/>
  <c r="Y12"/>
  <c r="AD36" s="1"/>
  <c r="Y10"/>
  <c r="AB36" s="1"/>
  <c r="Y9"/>
  <c r="AA36" s="1"/>
  <c r="X13"/>
  <c r="AE35" s="1"/>
  <c r="X12"/>
  <c r="AD35" s="1"/>
  <c r="X10"/>
  <c r="AB35" s="1"/>
  <c r="X9"/>
  <c r="AA35" s="1"/>
  <c r="T13"/>
  <c r="AE31" s="1"/>
  <c r="AE43" s="1"/>
  <c r="T12"/>
  <c r="AD31" s="1"/>
  <c r="T9"/>
  <c r="AA31" s="1"/>
  <c r="AF28"/>
  <c r="AE13"/>
  <c r="AE42"/>
  <c r="AE12"/>
  <c r="AD42" s="1"/>
  <c r="AE10"/>
  <c r="AB42" s="1"/>
  <c r="AE9"/>
  <c r="AA42" s="1"/>
  <c r="AD28"/>
  <c r="AE28"/>
  <c r="AA28"/>
  <c r="AB28"/>
  <c r="E8"/>
  <c r="U12"/>
  <c r="AD32"/>
  <c r="W13"/>
  <c r="AE34"/>
  <c r="W12"/>
  <c r="AD34"/>
  <c r="W10"/>
  <c r="AB34"/>
  <c r="W9"/>
  <c r="AA34"/>
  <c r="V13"/>
  <c r="AE33"/>
  <c r="V12"/>
  <c r="AD33"/>
  <c r="V10"/>
  <c r="AB33"/>
  <c r="V9"/>
  <c r="AA33"/>
  <c r="U13"/>
  <c r="AE32"/>
  <c r="U10"/>
  <c r="AB32"/>
  <c r="U9"/>
  <c r="AA32"/>
  <c r="E7"/>
  <c r="E6"/>
  <c r="C28" i="1" s="1"/>
  <c r="E26" s="1"/>
  <c r="D24" s="1"/>
  <c r="E5" i="9"/>
  <c r="C23" i="1" s="1"/>
  <c r="E21" s="1"/>
  <c r="D19" s="1"/>
  <c r="E19" s="1"/>
  <c r="E4" i="9"/>
  <c r="C18" i="1" s="1"/>
  <c r="E16" s="1"/>
  <c r="D14" s="1"/>
  <c r="E14" s="1"/>
  <c r="E3" i="9"/>
  <c r="C13" i="1" s="1"/>
  <c r="E11" s="1"/>
  <c r="D9" s="1"/>
  <c r="E9" s="1"/>
  <c r="E2" i="9"/>
  <c r="C8" i="1" s="1"/>
  <c r="V54" i="9"/>
  <c r="AC26" s="1"/>
  <c r="V51"/>
  <c r="Z26" s="1"/>
  <c r="V50"/>
  <c r="Y26" s="1"/>
  <c r="V45"/>
  <c r="T27" s="1"/>
  <c r="A5" i="10"/>
  <c r="A4"/>
  <c r="C4"/>
  <c r="C5"/>
  <c r="D4"/>
  <c r="D5"/>
  <c r="I1068" i="8"/>
  <c r="J1068"/>
  <c r="K1068"/>
  <c r="L1068"/>
  <c r="I1067"/>
  <c r="J1067"/>
  <c r="K1067"/>
  <c r="L1067"/>
  <c r="I1066"/>
  <c r="J1066"/>
  <c r="K1066"/>
  <c r="L1066"/>
  <c r="I1065"/>
  <c r="J1065"/>
  <c r="M1065" s="1"/>
  <c r="N1065" s="1"/>
  <c r="K1065"/>
  <c r="L1065"/>
  <c r="I1064"/>
  <c r="J1064"/>
  <c r="M1064" s="1"/>
  <c r="N1064" s="1"/>
  <c r="K1064"/>
  <c r="L1064"/>
  <c r="I1063"/>
  <c r="J1063"/>
  <c r="K1063"/>
  <c r="L1063"/>
  <c r="I1062"/>
  <c r="J1062"/>
  <c r="M1062" s="1"/>
  <c r="N1062" s="1"/>
  <c r="K1062"/>
  <c r="L1062"/>
  <c r="I1061"/>
  <c r="J1061"/>
  <c r="K1061"/>
  <c r="L1061"/>
  <c r="I1060"/>
  <c r="J1060"/>
  <c r="K1060"/>
  <c r="L1060"/>
  <c r="I1059"/>
  <c r="J1059"/>
  <c r="K1059"/>
  <c r="L1059"/>
  <c r="I1058"/>
  <c r="J1058"/>
  <c r="K1058"/>
  <c r="L1058"/>
  <c r="I1057"/>
  <c r="J1057"/>
  <c r="K1057"/>
  <c r="L1057"/>
  <c r="I1056"/>
  <c r="J1056"/>
  <c r="K1056"/>
  <c r="L1056"/>
  <c r="I1055"/>
  <c r="J1055"/>
  <c r="K1055"/>
  <c r="M1055" s="1"/>
  <c r="N1055" s="1"/>
  <c r="L1055"/>
  <c r="I1054"/>
  <c r="J1054"/>
  <c r="K1054"/>
  <c r="L1054"/>
  <c r="I1053"/>
  <c r="J1053"/>
  <c r="M1053"/>
  <c r="N1053" s="1"/>
  <c r="K1053"/>
  <c r="L1053"/>
  <c r="I1052"/>
  <c r="J1052"/>
  <c r="K1052"/>
  <c r="L1052"/>
  <c r="I1051"/>
  <c r="J1051"/>
  <c r="K1051"/>
  <c r="L1051"/>
  <c r="I1050"/>
  <c r="J1050"/>
  <c r="K1050"/>
  <c r="L1050"/>
  <c r="M1050" s="1"/>
  <c r="N1050" s="1"/>
  <c r="I1049"/>
  <c r="J1049"/>
  <c r="K1049"/>
  <c r="L1049"/>
  <c r="I1048"/>
  <c r="J1048"/>
  <c r="K1048"/>
  <c r="L1048"/>
  <c r="I1047"/>
  <c r="J1047"/>
  <c r="M1047" s="1"/>
  <c r="N1047" s="1"/>
  <c r="K1047"/>
  <c r="L1047"/>
  <c r="I1046"/>
  <c r="J1046"/>
  <c r="M1046"/>
  <c r="K1046"/>
  <c r="L1046"/>
  <c r="I1045"/>
  <c r="J1045"/>
  <c r="M1045" s="1"/>
  <c r="N1045" s="1"/>
  <c r="K1045"/>
  <c r="L1045"/>
  <c r="I1044"/>
  <c r="J1044"/>
  <c r="K1044"/>
  <c r="L1044"/>
  <c r="I1043"/>
  <c r="J1043"/>
  <c r="K1043"/>
  <c r="L1043"/>
  <c r="M1043"/>
  <c r="I1042"/>
  <c r="J1042"/>
  <c r="K1042"/>
  <c r="L1042"/>
  <c r="I1041"/>
  <c r="J1041"/>
  <c r="M1041" s="1"/>
  <c r="N1041" s="1"/>
  <c r="K1041"/>
  <c r="L1041"/>
  <c r="I1040"/>
  <c r="J1040"/>
  <c r="K1040"/>
  <c r="L1040"/>
  <c r="I1039"/>
  <c r="J1039"/>
  <c r="K1039"/>
  <c r="L1039"/>
  <c r="I1038"/>
  <c r="J1038"/>
  <c r="K1038"/>
  <c r="L1038"/>
  <c r="I1037"/>
  <c r="J1037"/>
  <c r="M1037" s="1"/>
  <c r="N1037" s="1"/>
  <c r="K1037"/>
  <c r="L1037"/>
  <c r="I1036"/>
  <c r="J1036"/>
  <c r="K1036"/>
  <c r="L1036"/>
  <c r="M1036"/>
  <c r="I1035"/>
  <c r="J1035"/>
  <c r="M1035" s="1"/>
  <c r="N1035" s="1"/>
  <c r="K1035"/>
  <c r="L1035"/>
  <c r="I1034"/>
  <c r="J1034"/>
  <c r="K1034"/>
  <c r="L1034"/>
  <c r="I1033"/>
  <c r="J1033"/>
  <c r="K1033"/>
  <c r="M1033" s="1"/>
  <c r="N1033" s="1"/>
  <c r="L1033"/>
  <c r="I1032"/>
  <c r="J1032"/>
  <c r="K1032"/>
  <c r="L1032"/>
  <c r="I1031"/>
  <c r="J1031"/>
  <c r="M1031" s="1"/>
  <c r="N1031" s="1"/>
  <c r="K1031"/>
  <c r="L1031"/>
  <c r="I1030"/>
  <c r="J1030"/>
  <c r="K1030"/>
  <c r="L1030"/>
  <c r="I1029"/>
  <c r="J1029"/>
  <c r="K1029"/>
  <c r="L1029"/>
  <c r="I1028"/>
  <c r="J1028"/>
  <c r="K1028"/>
  <c r="L1028"/>
  <c r="I1027"/>
  <c r="J1027"/>
  <c r="K1027"/>
  <c r="L1027"/>
  <c r="I1026"/>
  <c r="J1026"/>
  <c r="K1026"/>
  <c r="L1026"/>
  <c r="I1025"/>
  <c r="J1025"/>
  <c r="K1025"/>
  <c r="L1025"/>
  <c r="I1024"/>
  <c r="J1024"/>
  <c r="K1024"/>
  <c r="L1024"/>
  <c r="I1023"/>
  <c r="J1023"/>
  <c r="K1023"/>
  <c r="L1023"/>
  <c r="I1022"/>
  <c r="J1022"/>
  <c r="M1022" s="1"/>
  <c r="N1022" s="1"/>
  <c r="K1022"/>
  <c r="L1022"/>
  <c r="I1021"/>
  <c r="J1021"/>
  <c r="K1021"/>
  <c r="L1021"/>
  <c r="I1020"/>
  <c r="J1020"/>
  <c r="K1020"/>
  <c r="L1020"/>
  <c r="I1019"/>
  <c r="J1019"/>
  <c r="K1019"/>
  <c r="L1019"/>
  <c r="I1018"/>
  <c r="J1018"/>
  <c r="K1018"/>
  <c r="L1018"/>
  <c r="I1017"/>
  <c r="J1017"/>
  <c r="K1017"/>
  <c r="M1017" s="1"/>
  <c r="N1017" s="1"/>
  <c r="L1017"/>
  <c r="I1016"/>
  <c r="J1016"/>
  <c r="K1016"/>
  <c r="L1016"/>
  <c r="I1015"/>
  <c r="J1015"/>
  <c r="K1015"/>
  <c r="L1015"/>
  <c r="I1014"/>
  <c r="J1014"/>
  <c r="K1014"/>
  <c r="L1014"/>
  <c r="I1013"/>
  <c r="J1013"/>
  <c r="M1013" s="1"/>
  <c r="N1013" s="1"/>
  <c r="K1013"/>
  <c r="L1013"/>
  <c r="I1012"/>
  <c r="J1012"/>
  <c r="K1012"/>
  <c r="L1012"/>
  <c r="I1011"/>
  <c r="J1011"/>
  <c r="K1011"/>
  <c r="L1011"/>
  <c r="I1010"/>
  <c r="J1010"/>
  <c r="K1010"/>
  <c r="L1010"/>
  <c r="I1009"/>
  <c r="J1009"/>
  <c r="K1009"/>
  <c r="L1009"/>
  <c r="I1008"/>
  <c r="J1008"/>
  <c r="K1008"/>
  <c r="L1008"/>
  <c r="I1007"/>
  <c r="J1007"/>
  <c r="K1007"/>
  <c r="L1007"/>
  <c r="I1006"/>
  <c r="J1006"/>
  <c r="K1006"/>
  <c r="L1006"/>
  <c r="I1005"/>
  <c r="J1005"/>
  <c r="K1005"/>
  <c r="L1005"/>
  <c r="I1004"/>
  <c r="J1004"/>
  <c r="K1004"/>
  <c r="M1004" s="1"/>
  <c r="N1004" s="1"/>
  <c r="L1004"/>
  <c r="I1003"/>
  <c r="J1003"/>
  <c r="K1003"/>
  <c r="L1003"/>
  <c r="I1002"/>
  <c r="J1002"/>
  <c r="K1002"/>
  <c r="L1002"/>
  <c r="I1001"/>
  <c r="J1001"/>
  <c r="K1001"/>
  <c r="L1001"/>
  <c r="I1000"/>
  <c r="J1000"/>
  <c r="K1000"/>
  <c r="L1000"/>
  <c r="I999"/>
  <c r="J999"/>
  <c r="K999"/>
  <c r="L999"/>
  <c r="I998"/>
  <c r="J998"/>
  <c r="K998"/>
  <c r="L998"/>
  <c r="I997"/>
  <c r="J997"/>
  <c r="K997"/>
  <c r="L997"/>
  <c r="I996"/>
  <c r="J996"/>
  <c r="M996" s="1"/>
  <c r="N996" s="1"/>
  <c r="K996"/>
  <c r="L996"/>
  <c r="I995"/>
  <c r="J995"/>
  <c r="K995"/>
  <c r="L995"/>
  <c r="I994"/>
  <c r="J994"/>
  <c r="K994"/>
  <c r="L994"/>
  <c r="M994"/>
  <c r="I993"/>
  <c r="J993"/>
  <c r="K993"/>
  <c r="L993"/>
  <c r="I992"/>
  <c r="J992"/>
  <c r="M992" s="1"/>
  <c r="N992" s="1"/>
  <c r="K992"/>
  <c r="L992"/>
  <c r="I991"/>
  <c r="J991"/>
  <c r="K991"/>
  <c r="M991" s="1"/>
  <c r="N991" s="1"/>
  <c r="L991"/>
  <c r="I990"/>
  <c r="J990"/>
  <c r="M990" s="1"/>
  <c r="N990" s="1"/>
  <c r="K990"/>
  <c r="L990"/>
  <c r="I989"/>
  <c r="J989"/>
  <c r="K989"/>
  <c r="L989"/>
  <c r="I988"/>
  <c r="J988"/>
  <c r="K988"/>
  <c r="L988"/>
  <c r="I987"/>
  <c r="J987"/>
  <c r="K987"/>
  <c r="L987"/>
  <c r="I986"/>
  <c r="J986"/>
  <c r="K986"/>
  <c r="L986"/>
  <c r="I985"/>
  <c r="J985"/>
  <c r="K985"/>
  <c r="L985"/>
  <c r="I984"/>
  <c r="J984"/>
  <c r="K984"/>
  <c r="L984"/>
  <c r="I983"/>
  <c r="J983"/>
  <c r="K983"/>
  <c r="L983"/>
  <c r="I982"/>
  <c r="J982"/>
  <c r="K982"/>
  <c r="L982"/>
  <c r="I981"/>
  <c r="J981"/>
  <c r="K981"/>
  <c r="L981"/>
  <c r="I980"/>
  <c r="J980"/>
  <c r="K980"/>
  <c r="L980"/>
  <c r="I979"/>
  <c r="J979"/>
  <c r="M979" s="1"/>
  <c r="N979" s="1"/>
  <c r="K979"/>
  <c r="L979"/>
  <c r="I978"/>
  <c r="J978"/>
  <c r="K978"/>
  <c r="L978"/>
  <c r="I977"/>
  <c r="J977"/>
  <c r="K977"/>
  <c r="L977"/>
  <c r="I976"/>
  <c r="J976"/>
  <c r="K976"/>
  <c r="L976"/>
  <c r="I975"/>
  <c r="J975"/>
  <c r="K975"/>
  <c r="L975"/>
  <c r="I974"/>
  <c r="J974"/>
  <c r="K974"/>
  <c r="L974"/>
  <c r="I973"/>
  <c r="J973"/>
  <c r="K973"/>
  <c r="L973"/>
  <c r="I972"/>
  <c r="J972"/>
  <c r="K972"/>
  <c r="L972"/>
  <c r="I971"/>
  <c r="J971"/>
  <c r="K971"/>
  <c r="L971"/>
  <c r="I970"/>
  <c r="J970"/>
  <c r="M970" s="1"/>
  <c r="N970" s="1"/>
  <c r="K970"/>
  <c r="L970"/>
  <c r="I969"/>
  <c r="J969"/>
  <c r="K969"/>
  <c r="L969"/>
  <c r="I968"/>
  <c r="J968"/>
  <c r="K968"/>
  <c r="L968"/>
  <c r="I967"/>
  <c r="J967"/>
  <c r="K967"/>
  <c r="L967"/>
  <c r="I966"/>
  <c r="J966"/>
  <c r="K966"/>
  <c r="L966"/>
  <c r="I965"/>
  <c r="J965"/>
  <c r="K965"/>
  <c r="M965"/>
  <c r="L965"/>
  <c r="I964"/>
  <c r="J964"/>
  <c r="K964"/>
  <c r="L964"/>
  <c r="I963"/>
  <c r="J963"/>
  <c r="K963"/>
  <c r="L963"/>
  <c r="I962"/>
  <c r="J962"/>
  <c r="K962"/>
  <c r="L962"/>
  <c r="I961"/>
  <c r="J961"/>
  <c r="K961"/>
  <c r="L961"/>
  <c r="I960"/>
  <c r="J960"/>
  <c r="K960"/>
  <c r="L960"/>
  <c r="I959"/>
  <c r="J959"/>
  <c r="K959"/>
  <c r="L959"/>
  <c r="I958"/>
  <c r="J958"/>
  <c r="K958"/>
  <c r="L958"/>
  <c r="I957"/>
  <c r="J957"/>
  <c r="K957"/>
  <c r="L957"/>
  <c r="I956"/>
  <c r="J956"/>
  <c r="K956"/>
  <c r="L956"/>
  <c r="I955"/>
  <c r="J955"/>
  <c r="K955"/>
  <c r="L955"/>
  <c r="I954"/>
  <c r="J954"/>
  <c r="K954"/>
  <c r="L954"/>
  <c r="I953"/>
  <c r="J953"/>
  <c r="K953"/>
  <c r="L953"/>
  <c r="I952"/>
  <c r="J952"/>
  <c r="K952"/>
  <c r="L952"/>
  <c r="I951"/>
  <c r="J951"/>
  <c r="K951"/>
  <c r="L951"/>
  <c r="I950"/>
  <c r="J950"/>
  <c r="K950"/>
  <c r="L950"/>
  <c r="I949"/>
  <c r="J949"/>
  <c r="K949"/>
  <c r="L949"/>
  <c r="I948"/>
  <c r="J948"/>
  <c r="K948"/>
  <c r="L948"/>
  <c r="I947"/>
  <c r="J947"/>
  <c r="M947" s="1"/>
  <c r="N947" s="1"/>
  <c r="K947"/>
  <c r="L947"/>
  <c r="I946"/>
  <c r="J946"/>
  <c r="M946" s="1"/>
  <c r="N946" s="1"/>
  <c r="K946"/>
  <c r="L946"/>
  <c r="I945"/>
  <c r="J945"/>
  <c r="M945" s="1"/>
  <c r="N945" s="1"/>
  <c r="K945"/>
  <c r="L945"/>
  <c r="I944"/>
  <c r="J944"/>
  <c r="K944"/>
  <c r="M944"/>
  <c r="L944"/>
  <c r="I943"/>
  <c r="J943"/>
  <c r="M943" s="1"/>
  <c r="K943"/>
  <c r="L943"/>
  <c r="I942"/>
  <c r="J942"/>
  <c r="M942" s="1"/>
  <c r="N942" s="1"/>
  <c r="K942"/>
  <c r="L942"/>
  <c r="I941"/>
  <c r="J941"/>
  <c r="K941"/>
  <c r="L941"/>
  <c r="I940"/>
  <c r="J940"/>
  <c r="K940"/>
  <c r="L940"/>
  <c r="I939"/>
  <c r="J939"/>
  <c r="K939"/>
  <c r="L939"/>
  <c r="I938"/>
  <c r="J938"/>
  <c r="K938"/>
  <c r="L938"/>
  <c r="I937"/>
  <c r="J937"/>
  <c r="K937"/>
  <c r="L937"/>
  <c r="I936"/>
  <c r="J936"/>
  <c r="K936"/>
  <c r="L936"/>
  <c r="I935"/>
  <c r="J935"/>
  <c r="K935"/>
  <c r="L935"/>
  <c r="I934"/>
  <c r="J934"/>
  <c r="K934"/>
  <c r="L934"/>
  <c r="I933"/>
  <c r="J933"/>
  <c r="K933"/>
  <c r="L933"/>
  <c r="I932"/>
  <c r="J932"/>
  <c r="K932"/>
  <c r="L932"/>
  <c r="I931"/>
  <c r="J931"/>
  <c r="K931"/>
  <c r="L931"/>
  <c r="I930"/>
  <c r="J930"/>
  <c r="K930"/>
  <c r="L930"/>
  <c r="I929"/>
  <c r="J929"/>
  <c r="K929"/>
  <c r="L929"/>
  <c r="M929"/>
  <c r="I928"/>
  <c r="J928"/>
  <c r="K928"/>
  <c r="L928"/>
  <c r="I927"/>
  <c r="J927"/>
  <c r="K927"/>
  <c r="L927"/>
  <c r="I926"/>
  <c r="J926"/>
  <c r="M926" s="1"/>
  <c r="N926" s="1"/>
  <c r="K926"/>
  <c r="L926"/>
  <c r="I925"/>
  <c r="J925"/>
  <c r="M925" s="1"/>
  <c r="N925" s="1"/>
  <c r="K925"/>
  <c r="L925"/>
  <c r="I924"/>
  <c r="J924"/>
  <c r="K924"/>
  <c r="L924"/>
  <c r="I923"/>
  <c r="J923"/>
  <c r="K923"/>
  <c r="L923"/>
  <c r="I922"/>
  <c r="J922"/>
  <c r="K922"/>
  <c r="L922"/>
  <c r="I921"/>
  <c r="J921"/>
  <c r="K921"/>
  <c r="L921"/>
  <c r="I920"/>
  <c r="J920"/>
  <c r="K920"/>
  <c r="L920"/>
  <c r="M920" s="1"/>
  <c r="N920" s="1"/>
  <c r="I919"/>
  <c r="J919"/>
  <c r="K919"/>
  <c r="M919" s="1"/>
  <c r="N919" s="1"/>
  <c r="L919"/>
  <c r="I918"/>
  <c r="J918"/>
  <c r="K918"/>
  <c r="L918"/>
  <c r="M918" s="1"/>
  <c r="N918" s="1"/>
  <c r="I917"/>
  <c r="J917"/>
  <c r="K917"/>
  <c r="L917"/>
  <c r="I916"/>
  <c r="J916"/>
  <c r="M916" s="1"/>
  <c r="N916" s="1"/>
  <c r="K916"/>
  <c r="L916"/>
  <c r="I915"/>
  <c r="J915"/>
  <c r="K915"/>
  <c r="L915"/>
  <c r="I914"/>
  <c r="J914"/>
  <c r="K914"/>
  <c r="L914"/>
  <c r="I913"/>
  <c r="J913"/>
  <c r="K913"/>
  <c r="L913"/>
  <c r="I912"/>
  <c r="J912"/>
  <c r="K912"/>
  <c r="L912"/>
  <c r="I911"/>
  <c r="J911"/>
  <c r="K911"/>
  <c r="L911"/>
  <c r="I910"/>
  <c r="J910"/>
  <c r="K910"/>
  <c r="L910"/>
  <c r="I909"/>
  <c r="J909"/>
  <c r="K909"/>
  <c r="L909"/>
  <c r="I908"/>
  <c r="J908"/>
  <c r="K908"/>
  <c r="L908"/>
  <c r="I907"/>
  <c r="J907"/>
  <c r="K907"/>
  <c r="L907"/>
  <c r="M907" s="1"/>
  <c r="N907" s="1"/>
  <c r="I906"/>
  <c r="J906"/>
  <c r="K906"/>
  <c r="L906"/>
  <c r="I905"/>
  <c r="J905"/>
  <c r="K905"/>
  <c r="L905"/>
  <c r="I904"/>
  <c r="J904"/>
  <c r="K904"/>
  <c r="L904"/>
  <c r="I903"/>
  <c r="J903"/>
  <c r="M903" s="1"/>
  <c r="N903" s="1"/>
  <c r="K903"/>
  <c r="L903"/>
  <c r="I902"/>
  <c r="J902"/>
  <c r="K902"/>
  <c r="L902"/>
  <c r="I901"/>
  <c r="J901"/>
  <c r="K901"/>
  <c r="L901"/>
  <c r="I900"/>
  <c r="J900"/>
  <c r="K900"/>
  <c r="L900"/>
  <c r="I899"/>
  <c r="J899"/>
  <c r="K899"/>
  <c r="L899"/>
  <c r="I898"/>
  <c r="J898"/>
  <c r="K898"/>
  <c r="L898"/>
  <c r="I897"/>
  <c r="J897"/>
  <c r="M897" s="1"/>
  <c r="N897" s="1"/>
  <c r="K897"/>
  <c r="L897"/>
  <c r="I896"/>
  <c r="J896"/>
  <c r="K896"/>
  <c r="L896"/>
  <c r="I895"/>
  <c r="J895"/>
  <c r="K895"/>
  <c r="L895"/>
  <c r="I894"/>
  <c r="J894"/>
  <c r="M894" s="1"/>
  <c r="K894"/>
  <c r="L894"/>
  <c r="I893"/>
  <c r="J893"/>
  <c r="K893"/>
  <c r="L893"/>
  <c r="I892"/>
  <c r="J892"/>
  <c r="K892"/>
  <c r="L892"/>
  <c r="I891"/>
  <c r="J891"/>
  <c r="K891"/>
  <c r="L891"/>
  <c r="I890"/>
  <c r="J890"/>
  <c r="K890"/>
  <c r="L890"/>
  <c r="I889"/>
  <c r="J889"/>
  <c r="M889"/>
  <c r="N889" s="1"/>
  <c r="K889"/>
  <c r="L889"/>
  <c r="I888"/>
  <c r="J888"/>
  <c r="M888" s="1"/>
  <c r="N888" s="1"/>
  <c r="K888"/>
  <c r="L888"/>
  <c r="I887"/>
  <c r="J887"/>
  <c r="M887"/>
  <c r="N887" s="1"/>
  <c r="K887"/>
  <c r="L887"/>
  <c r="I886"/>
  <c r="J886"/>
  <c r="M886" s="1"/>
  <c r="N886" s="1"/>
  <c r="K886"/>
  <c r="L886"/>
  <c r="I885"/>
  <c r="J885"/>
  <c r="K885"/>
  <c r="L885"/>
  <c r="I884"/>
  <c r="J884"/>
  <c r="M884"/>
  <c r="N884" s="1"/>
  <c r="K884"/>
  <c r="L884"/>
  <c r="I883"/>
  <c r="J883"/>
  <c r="K883"/>
  <c r="L883"/>
  <c r="I882"/>
  <c r="J882"/>
  <c r="M882" s="1"/>
  <c r="N882" s="1"/>
  <c r="K882"/>
  <c r="L882"/>
  <c r="I881"/>
  <c r="J881"/>
  <c r="K881"/>
  <c r="L881"/>
  <c r="I880"/>
  <c r="J880"/>
  <c r="K880"/>
  <c r="L880"/>
  <c r="M880" s="1"/>
  <c r="N880" s="1"/>
  <c r="I879"/>
  <c r="J879"/>
  <c r="K879"/>
  <c r="L879"/>
  <c r="I878"/>
  <c r="J878"/>
  <c r="K878"/>
  <c r="L878"/>
  <c r="I877"/>
  <c r="J877"/>
  <c r="K877"/>
  <c r="L877"/>
  <c r="I876"/>
  <c r="J876"/>
  <c r="K876"/>
  <c r="L876"/>
  <c r="I875"/>
  <c r="J875"/>
  <c r="M875" s="1"/>
  <c r="N875" s="1"/>
  <c r="K875"/>
  <c r="L875"/>
  <c r="I874"/>
  <c r="J874"/>
  <c r="M874" s="1"/>
  <c r="N874" s="1"/>
  <c r="K874"/>
  <c r="L874"/>
  <c r="I873"/>
  <c r="J873"/>
  <c r="M873"/>
  <c r="N873" s="1"/>
  <c r="K873"/>
  <c r="L873"/>
  <c r="I872"/>
  <c r="J872"/>
  <c r="K872"/>
  <c r="L872"/>
  <c r="I871"/>
  <c r="J871"/>
  <c r="K871"/>
  <c r="L871"/>
  <c r="I870"/>
  <c r="J870"/>
  <c r="K870"/>
  <c r="M870" s="1"/>
  <c r="N870" s="1"/>
  <c r="L870"/>
  <c r="I869"/>
  <c r="J869"/>
  <c r="K869"/>
  <c r="L869"/>
  <c r="I868"/>
  <c r="J868"/>
  <c r="K868"/>
  <c r="L868"/>
  <c r="I867"/>
  <c r="J867"/>
  <c r="K867"/>
  <c r="L867"/>
  <c r="I866"/>
  <c r="J866"/>
  <c r="K866"/>
  <c r="M866" s="1"/>
  <c r="N866" s="1"/>
  <c r="L866"/>
  <c r="I865"/>
  <c r="J865"/>
  <c r="M865" s="1"/>
  <c r="N865" s="1"/>
  <c r="K865"/>
  <c r="L865"/>
  <c r="I864"/>
  <c r="J864"/>
  <c r="K864"/>
  <c r="L864"/>
  <c r="I863"/>
  <c r="J863"/>
  <c r="K863"/>
  <c r="L863"/>
  <c r="I862"/>
  <c r="J862"/>
  <c r="K862"/>
  <c r="L862"/>
  <c r="I861"/>
  <c r="J861"/>
  <c r="K861"/>
  <c r="L861"/>
  <c r="I860"/>
  <c r="J860"/>
  <c r="K860"/>
  <c r="L860"/>
  <c r="I859"/>
  <c r="J859"/>
  <c r="K859"/>
  <c r="M859" s="1"/>
  <c r="L859"/>
  <c r="I858"/>
  <c r="J858"/>
  <c r="K858"/>
  <c r="L858"/>
  <c r="I857"/>
  <c r="J857"/>
  <c r="M857" s="1"/>
  <c r="N857" s="1"/>
  <c r="K857"/>
  <c r="L857"/>
  <c r="I856"/>
  <c r="J856"/>
  <c r="K856"/>
  <c r="M856" s="1"/>
  <c r="N856" s="1"/>
  <c r="L856"/>
  <c r="I855"/>
  <c r="J855"/>
  <c r="K855"/>
  <c r="L855"/>
  <c r="I854"/>
  <c r="J854"/>
  <c r="K854"/>
  <c r="M854" s="1"/>
  <c r="N854" s="1"/>
  <c r="L854"/>
  <c r="I853"/>
  <c r="J853"/>
  <c r="M853" s="1"/>
  <c r="K853"/>
  <c r="L853"/>
  <c r="I852"/>
  <c r="J852"/>
  <c r="K852"/>
  <c r="L852"/>
  <c r="I851"/>
  <c r="J851"/>
  <c r="K851"/>
  <c r="L851"/>
  <c r="I850"/>
  <c r="J850"/>
  <c r="K850"/>
  <c r="L850"/>
  <c r="I849"/>
  <c r="J849"/>
  <c r="K849"/>
  <c r="L849"/>
  <c r="I848"/>
  <c r="J848"/>
  <c r="K848"/>
  <c r="L848"/>
  <c r="I847"/>
  <c r="J847"/>
  <c r="K847"/>
  <c r="M847" s="1"/>
  <c r="N847" s="1"/>
  <c r="L847"/>
  <c r="I846"/>
  <c r="J846"/>
  <c r="K846"/>
  <c r="M846" s="1"/>
  <c r="N846" s="1"/>
  <c r="L846"/>
  <c r="I845"/>
  <c r="J845"/>
  <c r="M845"/>
  <c r="K845"/>
  <c r="L845"/>
  <c r="I844"/>
  <c r="J844"/>
  <c r="M844" s="1"/>
  <c r="K844"/>
  <c r="L844"/>
  <c r="I843"/>
  <c r="J843"/>
  <c r="K843"/>
  <c r="L843"/>
  <c r="I842"/>
  <c r="J842"/>
  <c r="K842"/>
  <c r="L842"/>
  <c r="I841"/>
  <c r="J841"/>
  <c r="K841"/>
  <c r="L841"/>
  <c r="I840"/>
  <c r="J840"/>
  <c r="K840"/>
  <c r="L840"/>
  <c r="I839"/>
  <c r="J839"/>
  <c r="K839"/>
  <c r="L839"/>
  <c r="I838"/>
  <c r="J838"/>
  <c r="K838"/>
  <c r="L838"/>
  <c r="I837"/>
  <c r="J837"/>
  <c r="K837"/>
  <c r="L837"/>
  <c r="I836"/>
  <c r="J836"/>
  <c r="K836"/>
  <c r="L836"/>
  <c r="I835"/>
  <c r="J835"/>
  <c r="K835"/>
  <c r="L835"/>
  <c r="I834"/>
  <c r="J834"/>
  <c r="K834"/>
  <c r="L834"/>
  <c r="I833"/>
  <c r="J833"/>
  <c r="K833"/>
  <c r="M833" s="1"/>
  <c r="N833" s="1"/>
  <c r="L833"/>
  <c r="I832"/>
  <c r="J832"/>
  <c r="K832"/>
  <c r="L832"/>
  <c r="I831"/>
  <c r="J831"/>
  <c r="K831"/>
  <c r="L831"/>
  <c r="I830"/>
  <c r="J830"/>
  <c r="K830"/>
  <c r="L830"/>
  <c r="I829"/>
  <c r="J829"/>
  <c r="K829"/>
  <c r="L829"/>
  <c r="I828"/>
  <c r="J828"/>
  <c r="K828"/>
  <c r="L828"/>
  <c r="I827"/>
  <c r="J827"/>
  <c r="K827"/>
  <c r="L827"/>
  <c r="I826"/>
  <c r="J826"/>
  <c r="K826"/>
  <c r="L826"/>
  <c r="I825"/>
  <c r="J825"/>
  <c r="K825"/>
  <c r="L825"/>
  <c r="I824"/>
  <c r="J824"/>
  <c r="K824"/>
  <c r="L824"/>
  <c r="I823"/>
  <c r="J823"/>
  <c r="K823"/>
  <c r="L823"/>
  <c r="I822"/>
  <c r="J822"/>
  <c r="K822"/>
  <c r="L822"/>
  <c r="I821"/>
  <c r="J821"/>
  <c r="K821"/>
  <c r="L821"/>
  <c r="I820"/>
  <c r="J820"/>
  <c r="K820"/>
  <c r="L820"/>
  <c r="I819"/>
  <c r="J819"/>
  <c r="K819"/>
  <c r="L819"/>
  <c r="I818"/>
  <c r="J818"/>
  <c r="K818"/>
  <c r="L818"/>
  <c r="I817"/>
  <c r="J817"/>
  <c r="K817"/>
  <c r="L817"/>
  <c r="I816"/>
  <c r="J816"/>
  <c r="K816"/>
  <c r="L816"/>
  <c r="I815"/>
  <c r="J815"/>
  <c r="K815"/>
  <c r="L815"/>
  <c r="I814"/>
  <c r="J814"/>
  <c r="K814"/>
  <c r="L814"/>
  <c r="I813"/>
  <c r="J813"/>
  <c r="K813"/>
  <c r="L813"/>
  <c r="I812"/>
  <c r="J812"/>
  <c r="K812"/>
  <c r="L812"/>
  <c r="I811"/>
  <c r="J811"/>
  <c r="K811"/>
  <c r="L811"/>
  <c r="I810"/>
  <c r="J810"/>
  <c r="K810"/>
  <c r="L810"/>
  <c r="I809"/>
  <c r="J809"/>
  <c r="K809"/>
  <c r="L809"/>
  <c r="I808"/>
  <c r="J808"/>
  <c r="K808"/>
  <c r="L808"/>
  <c r="I807"/>
  <c r="J807"/>
  <c r="K807"/>
  <c r="L807"/>
  <c r="I806"/>
  <c r="J806"/>
  <c r="K806"/>
  <c r="L806"/>
  <c r="I805"/>
  <c r="J805"/>
  <c r="K805"/>
  <c r="L805"/>
  <c r="I804"/>
  <c r="J804"/>
  <c r="K804"/>
  <c r="L804"/>
  <c r="I803"/>
  <c r="J803"/>
  <c r="K803"/>
  <c r="L803"/>
  <c r="I802"/>
  <c r="J802"/>
  <c r="K802"/>
  <c r="L802"/>
  <c r="I801"/>
  <c r="J801"/>
  <c r="K801"/>
  <c r="L801"/>
  <c r="I800"/>
  <c r="J800"/>
  <c r="K800"/>
  <c r="L800"/>
  <c r="I799"/>
  <c r="J799"/>
  <c r="K799"/>
  <c r="L799"/>
  <c r="I798"/>
  <c r="J798"/>
  <c r="K798"/>
  <c r="L798"/>
  <c r="I797"/>
  <c r="J797"/>
  <c r="K797"/>
  <c r="L797"/>
  <c r="I796"/>
  <c r="J796"/>
  <c r="K796"/>
  <c r="L796"/>
  <c r="I795"/>
  <c r="J795"/>
  <c r="K795"/>
  <c r="L795"/>
  <c r="I794"/>
  <c r="J794"/>
  <c r="K794"/>
  <c r="L794"/>
  <c r="I793"/>
  <c r="J793"/>
  <c r="K793"/>
  <c r="L793"/>
  <c r="I792"/>
  <c r="J792"/>
  <c r="K792"/>
  <c r="L792"/>
  <c r="I791"/>
  <c r="J791"/>
  <c r="K791"/>
  <c r="L791"/>
  <c r="I790"/>
  <c r="J790"/>
  <c r="K790"/>
  <c r="L790"/>
  <c r="I789"/>
  <c r="J789"/>
  <c r="K789"/>
  <c r="L789"/>
  <c r="I788"/>
  <c r="J788"/>
  <c r="K788"/>
  <c r="L788"/>
  <c r="I787"/>
  <c r="J787"/>
  <c r="K787"/>
  <c r="L787"/>
  <c r="I786"/>
  <c r="J786"/>
  <c r="K786"/>
  <c r="L786"/>
  <c r="I785"/>
  <c r="J785"/>
  <c r="K785"/>
  <c r="L785"/>
  <c r="I784"/>
  <c r="J784"/>
  <c r="K784"/>
  <c r="L784"/>
  <c r="I783"/>
  <c r="J783"/>
  <c r="K783"/>
  <c r="L783"/>
  <c r="I782"/>
  <c r="J782"/>
  <c r="M782" s="1"/>
  <c r="N782" s="1"/>
  <c r="K782"/>
  <c r="L782"/>
  <c r="I781"/>
  <c r="J781"/>
  <c r="K781"/>
  <c r="L781"/>
  <c r="I780"/>
  <c r="J780"/>
  <c r="K780"/>
  <c r="L780"/>
  <c r="I779"/>
  <c r="J779"/>
  <c r="K779"/>
  <c r="L779"/>
  <c r="I778"/>
  <c r="J778"/>
  <c r="K778"/>
  <c r="L778"/>
  <c r="I777"/>
  <c r="J777"/>
  <c r="K777"/>
  <c r="M777"/>
  <c r="L777"/>
  <c r="I776"/>
  <c r="J776"/>
  <c r="K776"/>
  <c r="M776" s="1"/>
  <c r="N776" s="1"/>
  <c r="L776"/>
  <c r="I775"/>
  <c r="J775"/>
  <c r="M775" s="1"/>
  <c r="K775"/>
  <c r="L775"/>
  <c r="I774"/>
  <c r="J774"/>
  <c r="K774"/>
  <c r="L774"/>
  <c r="I773"/>
  <c r="J773"/>
  <c r="K773"/>
  <c r="L773"/>
  <c r="I772"/>
  <c r="J772"/>
  <c r="K772"/>
  <c r="L772"/>
  <c r="I771"/>
  <c r="J771"/>
  <c r="K771"/>
  <c r="L771"/>
  <c r="I770"/>
  <c r="J770"/>
  <c r="K770"/>
  <c r="L770"/>
  <c r="I769"/>
  <c r="J769"/>
  <c r="K769"/>
  <c r="L769"/>
  <c r="I768"/>
  <c r="J768"/>
  <c r="K768"/>
  <c r="L768"/>
  <c r="I767"/>
  <c r="J767"/>
  <c r="K767"/>
  <c r="L767"/>
  <c r="I766"/>
  <c r="J766"/>
  <c r="M766" s="1"/>
  <c r="N766" s="1"/>
  <c r="K766"/>
  <c r="L766"/>
  <c r="I765"/>
  <c r="J765"/>
  <c r="K765"/>
  <c r="L765"/>
  <c r="I764"/>
  <c r="J764"/>
  <c r="M764"/>
  <c r="N764"/>
  <c r="K764"/>
  <c r="L764"/>
  <c r="I763"/>
  <c r="J763"/>
  <c r="M763" s="1"/>
  <c r="N763" s="1"/>
  <c r="K763"/>
  <c r="L763"/>
  <c r="I762"/>
  <c r="J762"/>
  <c r="K762"/>
  <c r="L762"/>
  <c r="I761"/>
  <c r="J761"/>
  <c r="M761"/>
  <c r="N761"/>
  <c r="K761"/>
  <c r="L761"/>
  <c r="I760"/>
  <c r="J760"/>
  <c r="M760" s="1"/>
  <c r="N760" s="1"/>
  <c r="K760"/>
  <c r="L760"/>
  <c r="I759"/>
  <c r="J759"/>
  <c r="M759" s="1"/>
  <c r="N759" s="1"/>
  <c r="K759"/>
  <c r="L759"/>
  <c r="I758"/>
  <c r="J758"/>
  <c r="K758"/>
  <c r="L758"/>
  <c r="I757"/>
  <c r="J757"/>
  <c r="K757"/>
  <c r="L757"/>
  <c r="I756"/>
  <c r="J756"/>
  <c r="K756"/>
  <c r="L756"/>
  <c r="I755"/>
  <c r="J755"/>
  <c r="M755"/>
  <c r="K755"/>
  <c r="L755"/>
  <c r="I754"/>
  <c r="J754"/>
  <c r="K754"/>
  <c r="L754"/>
  <c r="I753"/>
  <c r="J753"/>
  <c r="M753" s="1"/>
  <c r="N753" s="1"/>
  <c r="K753"/>
  <c r="L753"/>
  <c r="I752"/>
  <c r="J752"/>
  <c r="K752"/>
  <c r="L752"/>
  <c r="I751"/>
  <c r="J751"/>
  <c r="K751"/>
  <c r="L751"/>
  <c r="I750"/>
  <c r="J750"/>
  <c r="M750" s="1"/>
  <c r="K750"/>
  <c r="L750"/>
  <c r="I749"/>
  <c r="J749"/>
  <c r="K749"/>
  <c r="L749"/>
  <c r="I748"/>
  <c r="J748"/>
  <c r="K748"/>
  <c r="L748"/>
  <c r="I747"/>
  <c r="J747"/>
  <c r="M747"/>
  <c r="N747"/>
  <c r="K747"/>
  <c r="L747"/>
  <c r="I746"/>
  <c r="J746"/>
  <c r="K746"/>
  <c r="L746"/>
  <c r="I745"/>
  <c r="J745"/>
  <c r="K745"/>
  <c r="L745"/>
  <c r="I744"/>
  <c r="J744"/>
  <c r="K744"/>
  <c r="L744"/>
  <c r="I743"/>
  <c r="J743"/>
  <c r="M743" s="1"/>
  <c r="N743" s="1"/>
  <c r="K743"/>
  <c r="L743"/>
  <c r="I742"/>
  <c r="J742"/>
  <c r="M742" s="1"/>
  <c r="N742" s="1"/>
  <c r="K742"/>
  <c r="L742"/>
  <c r="I741"/>
  <c r="J741"/>
  <c r="K741"/>
  <c r="L741"/>
  <c r="I740"/>
  <c r="J740"/>
  <c r="K740"/>
  <c r="L740"/>
  <c r="I739"/>
  <c r="J739"/>
  <c r="K739"/>
  <c r="L739"/>
  <c r="I738"/>
  <c r="J738"/>
  <c r="M738" s="1"/>
  <c r="N738" s="1"/>
  <c r="K738"/>
  <c r="L738"/>
  <c r="I737"/>
  <c r="J737"/>
  <c r="K737"/>
  <c r="L737"/>
  <c r="I736"/>
  <c r="J736"/>
  <c r="K736"/>
  <c r="L736"/>
  <c r="I735"/>
  <c r="J735"/>
  <c r="K735"/>
  <c r="L735"/>
  <c r="I734"/>
  <c r="J734"/>
  <c r="K734"/>
  <c r="L734"/>
  <c r="I733"/>
  <c r="J733"/>
  <c r="K733"/>
  <c r="L733"/>
  <c r="I732"/>
  <c r="J732"/>
  <c r="K732"/>
  <c r="M732" s="1"/>
  <c r="N732" s="1"/>
  <c r="L732"/>
  <c r="I731"/>
  <c r="J731"/>
  <c r="K731"/>
  <c r="L731"/>
  <c r="I730"/>
  <c r="J730"/>
  <c r="K730"/>
  <c r="L730"/>
  <c r="I729"/>
  <c r="J729"/>
  <c r="K729"/>
  <c r="L729"/>
  <c r="I728"/>
  <c r="J728"/>
  <c r="K728"/>
  <c r="L728"/>
  <c r="I727"/>
  <c r="J727"/>
  <c r="K727"/>
  <c r="L727"/>
  <c r="I726"/>
  <c r="J726"/>
  <c r="M726" s="1"/>
  <c r="N726" s="1"/>
  <c r="K726"/>
  <c r="L726"/>
  <c r="I725"/>
  <c r="J725"/>
  <c r="K725"/>
  <c r="L725"/>
  <c r="I724"/>
  <c r="J724"/>
  <c r="K724"/>
  <c r="M724"/>
  <c r="N724"/>
  <c r="L724"/>
  <c r="I723"/>
  <c r="J723"/>
  <c r="K723"/>
  <c r="L723"/>
  <c r="I722"/>
  <c r="J722"/>
  <c r="M722"/>
  <c r="N722" s="1"/>
  <c r="K722"/>
  <c r="L722"/>
  <c r="I721"/>
  <c r="J721"/>
  <c r="K721"/>
  <c r="L721"/>
  <c r="I720"/>
  <c r="J720"/>
  <c r="K720"/>
  <c r="L720"/>
  <c r="I719"/>
  <c r="J719"/>
  <c r="K719"/>
  <c r="L719"/>
  <c r="I718"/>
  <c r="J718"/>
  <c r="M718" s="1"/>
  <c r="K718"/>
  <c r="L718"/>
  <c r="I717"/>
  <c r="J717"/>
  <c r="K717"/>
  <c r="L717"/>
  <c r="I716"/>
  <c r="J716"/>
  <c r="K716"/>
  <c r="M716" s="1"/>
  <c r="N716" s="1"/>
  <c r="L716"/>
  <c r="I715"/>
  <c r="J715"/>
  <c r="K715"/>
  <c r="L715"/>
  <c r="I714"/>
  <c r="J714"/>
  <c r="K714"/>
  <c r="L714"/>
  <c r="I713"/>
  <c r="J713"/>
  <c r="K713"/>
  <c r="L713"/>
  <c r="I712"/>
  <c r="J712"/>
  <c r="M712" s="1"/>
  <c r="N712" s="1"/>
  <c r="K712"/>
  <c r="L712"/>
  <c r="I711"/>
  <c r="J711"/>
  <c r="M711" s="1"/>
  <c r="N711" s="1"/>
  <c r="K711"/>
  <c r="L711"/>
  <c r="I710"/>
  <c r="J710"/>
  <c r="K710"/>
  <c r="L710"/>
  <c r="M710" s="1"/>
  <c r="N710" s="1"/>
  <c r="I709"/>
  <c r="J709"/>
  <c r="K709"/>
  <c r="M709"/>
  <c r="L709"/>
  <c r="I708"/>
  <c r="J708"/>
  <c r="K708"/>
  <c r="L708"/>
  <c r="I707"/>
  <c r="J707"/>
  <c r="K707"/>
  <c r="L707"/>
  <c r="I706"/>
  <c r="J706"/>
  <c r="M706" s="1"/>
  <c r="N706" s="1"/>
  <c r="K706"/>
  <c r="L706"/>
  <c r="I705"/>
  <c r="J705"/>
  <c r="K705"/>
  <c r="L705"/>
  <c r="I704"/>
  <c r="J704"/>
  <c r="K704"/>
  <c r="L704"/>
  <c r="I703"/>
  <c r="J703"/>
  <c r="K703"/>
  <c r="L703"/>
  <c r="I702"/>
  <c r="J702"/>
  <c r="M702" s="1"/>
  <c r="N702" s="1"/>
  <c r="K702"/>
  <c r="L702"/>
  <c r="I701"/>
  <c r="J701"/>
  <c r="K701"/>
  <c r="M701" s="1"/>
  <c r="N701" s="1"/>
  <c r="L701"/>
  <c r="I700"/>
  <c r="J700"/>
  <c r="K700"/>
  <c r="L700"/>
  <c r="I699"/>
  <c r="J699"/>
  <c r="K699"/>
  <c r="L699"/>
  <c r="I698"/>
  <c r="J698"/>
  <c r="K698"/>
  <c r="L698"/>
  <c r="I697"/>
  <c r="J697"/>
  <c r="K697"/>
  <c r="L697"/>
  <c r="I696"/>
  <c r="J696"/>
  <c r="K696"/>
  <c r="L696"/>
  <c r="I695"/>
  <c r="J695"/>
  <c r="K695"/>
  <c r="L695"/>
  <c r="I694"/>
  <c r="J694"/>
  <c r="K694"/>
  <c r="L694"/>
  <c r="I693"/>
  <c r="J693"/>
  <c r="K693"/>
  <c r="L693"/>
  <c r="I692"/>
  <c r="J692"/>
  <c r="K692"/>
  <c r="L692"/>
  <c r="I691"/>
  <c r="J691"/>
  <c r="K691"/>
  <c r="L691"/>
  <c r="I690"/>
  <c r="J690"/>
  <c r="M690" s="1"/>
  <c r="N690" s="1"/>
  <c r="K690"/>
  <c r="L690"/>
  <c r="I689"/>
  <c r="J689"/>
  <c r="K689"/>
  <c r="L689"/>
  <c r="I688"/>
  <c r="J688"/>
  <c r="K688"/>
  <c r="L688"/>
  <c r="I687"/>
  <c r="J687"/>
  <c r="K687"/>
  <c r="L687"/>
  <c r="I686"/>
  <c r="J686"/>
  <c r="K686"/>
  <c r="L686"/>
  <c r="I685"/>
  <c r="J685"/>
  <c r="K685"/>
  <c r="L685"/>
  <c r="I684"/>
  <c r="J684"/>
  <c r="K684"/>
  <c r="L684"/>
  <c r="M684"/>
  <c r="N684" s="1"/>
  <c r="I683"/>
  <c r="J683"/>
  <c r="M683"/>
  <c r="N683" s="1"/>
  <c r="K683"/>
  <c r="L683"/>
  <c r="I682"/>
  <c r="J682"/>
  <c r="M682" s="1"/>
  <c r="N682" s="1"/>
  <c r="K682"/>
  <c r="L682"/>
  <c r="I681"/>
  <c r="J681"/>
  <c r="K681"/>
  <c r="L681"/>
  <c r="I680"/>
  <c r="J680"/>
  <c r="M680"/>
  <c r="N680" s="1"/>
  <c r="K680"/>
  <c r="L680"/>
  <c r="I679"/>
  <c r="J679"/>
  <c r="K679"/>
  <c r="L679"/>
  <c r="I678"/>
  <c r="J678"/>
  <c r="K678"/>
  <c r="L678"/>
  <c r="I677"/>
  <c r="J677"/>
  <c r="K677"/>
  <c r="L677"/>
  <c r="I676"/>
  <c r="J676"/>
  <c r="K676"/>
  <c r="L676"/>
  <c r="I675"/>
  <c r="J675"/>
  <c r="K675"/>
  <c r="L675"/>
  <c r="I674"/>
  <c r="J674"/>
  <c r="M674" s="1"/>
  <c r="N674" s="1"/>
  <c r="K674"/>
  <c r="L674"/>
  <c r="I673"/>
  <c r="J673"/>
  <c r="K673"/>
  <c r="L673"/>
  <c r="I672"/>
  <c r="J672"/>
  <c r="K672"/>
  <c r="L672"/>
  <c r="I671"/>
  <c r="J671"/>
  <c r="K671"/>
  <c r="L671"/>
  <c r="I670"/>
  <c r="J670"/>
  <c r="K670"/>
  <c r="L670"/>
  <c r="I669"/>
  <c r="J669"/>
  <c r="K669"/>
  <c r="L669"/>
  <c r="I668"/>
  <c r="J668"/>
  <c r="K668"/>
  <c r="M668"/>
  <c r="L668"/>
  <c r="I667"/>
  <c r="J667"/>
  <c r="K667"/>
  <c r="L667"/>
  <c r="I666"/>
  <c r="J666"/>
  <c r="K666"/>
  <c r="L666"/>
  <c r="I665"/>
  <c r="J665"/>
  <c r="K665"/>
  <c r="L665"/>
  <c r="I664"/>
  <c r="J664"/>
  <c r="K664"/>
  <c r="L664"/>
  <c r="I663"/>
  <c r="J663"/>
  <c r="K663"/>
  <c r="L663"/>
  <c r="I662"/>
  <c r="J662"/>
  <c r="M662" s="1"/>
  <c r="N662" s="1"/>
  <c r="K662"/>
  <c r="L662"/>
  <c r="I661"/>
  <c r="J661"/>
  <c r="M661" s="1"/>
  <c r="N661" s="1"/>
  <c r="K661"/>
  <c r="L661"/>
  <c r="I660"/>
  <c r="J660"/>
  <c r="K660"/>
  <c r="L660"/>
  <c r="I659"/>
  <c r="J659"/>
  <c r="K659"/>
  <c r="L659"/>
  <c r="I658"/>
  <c r="J658"/>
  <c r="K658"/>
  <c r="L658"/>
  <c r="I657"/>
  <c r="J657"/>
  <c r="K657"/>
  <c r="L657"/>
  <c r="I656"/>
  <c r="J656"/>
  <c r="K656"/>
  <c r="L656"/>
  <c r="I655"/>
  <c r="J655"/>
  <c r="K655"/>
  <c r="L655"/>
  <c r="I654"/>
  <c r="J654"/>
  <c r="K654"/>
  <c r="L654"/>
  <c r="I653"/>
  <c r="J653"/>
  <c r="K653"/>
  <c r="M653" s="1"/>
  <c r="N653" s="1"/>
  <c r="L653"/>
  <c r="I652"/>
  <c r="J652"/>
  <c r="K652"/>
  <c r="L652"/>
  <c r="I651"/>
  <c r="J651"/>
  <c r="M651" s="1"/>
  <c r="N651" s="1"/>
  <c r="K651"/>
  <c r="L651"/>
  <c r="I650"/>
  <c r="J650"/>
  <c r="K650"/>
  <c r="L650"/>
  <c r="I649"/>
  <c r="J649"/>
  <c r="K649"/>
  <c r="M649" s="1"/>
  <c r="N649" s="1"/>
  <c r="L649"/>
  <c r="I648"/>
  <c r="J648"/>
  <c r="K648"/>
  <c r="L648"/>
  <c r="I647"/>
  <c r="J647"/>
  <c r="K647"/>
  <c r="L647"/>
  <c r="I646"/>
  <c r="J646"/>
  <c r="K646"/>
  <c r="L646"/>
  <c r="I645"/>
  <c r="J645"/>
  <c r="M645" s="1"/>
  <c r="N645" s="1"/>
  <c r="K645"/>
  <c r="L645"/>
  <c r="I644"/>
  <c r="J644"/>
  <c r="K644"/>
  <c r="M644" s="1"/>
  <c r="N644" s="1"/>
  <c r="L644"/>
  <c r="I643"/>
  <c r="J643"/>
  <c r="K643"/>
  <c r="L643"/>
  <c r="I642"/>
  <c r="J642"/>
  <c r="K642"/>
  <c r="L642"/>
  <c r="I641"/>
  <c r="J641"/>
  <c r="K641"/>
  <c r="L641"/>
  <c r="I640"/>
  <c r="J640"/>
  <c r="K640"/>
  <c r="L640"/>
  <c r="I639"/>
  <c r="J639"/>
  <c r="K639"/>
  <c r="L639"/>
  <c r="I638"/>
  <c r="J638"/>
  <c r="M638" s="1"/>
  <c r="N638" s="1"/>
  <c r="K638"/>
  <c r="L638"/>
  <c r="I637"/>
  <c r="J637"/>
  <c r="K637"/>
  <c r="M637" s="1"/>
  <c r="N637" s="1"/>
  <c r="L637"/>
  <c r="I636"/>
  <c r="J636"/>
  <c r="K636"/>
  <c r="L636"/>
  <c r="I635"/>
  <c r="J635"/>
  <c r="K635"/>
  <c r="L635"/>
  <c r="I634"/>
  <c r="J634"/>
  <c r="M634" s="1"/>
  <c r="N634" s="1"/>
  <c r="K634"/>
  <c r="L634"/>
  <c r="I633"/>
  <c r="J633"/>
  <c r="K633"/>
  <c r="L633"/>
  <c r="I632"/>
  <c r="J632"/>
  <c r="K632"/>
  <c r="L632"/>
  <c r="I631"/>
  <c r="J631"/>
  <c r="K631"/>
  <c r="L631"/>
  <c r="I630"/>
  <c r="J630"/>
  <c r="K630"/>
  <c r="L630"/>
  <c r="I629"/>
  <c r="J629"/>
  <c r="K629"/>
  <c r="L629"/>
  <c r="I628"/>
  <c r="J628"/>
  <c r="M628" s="1"/>
  <c r="N628" s="1"/>
  <c r="K628"/>
  <c r="L628"/>
  <c r="I627"/>
  <c r="J627"/>
  <c r="K627"/>
  <c r="L627"/>
  <c r="I626"/>
  <c r="J626"/>
  <c r="K626"/>
  <c r="L626"/>
  <c r="I625"/>
  <c r="J625"/>
  <c r="K625"/>
  <c r="L625"/>
  <c r="I624"/>
  <c r="J624"/>
  <c r="K624"/>
  <c r="L624"/>
  <c r="I623"/>
  <c r="J623"/>
  <c r="M623" s="1"/>
  <c r="K623"/>
  <c r="L623"/>
  <c r="I622"/>
  <c r="J622"/>
  <c r="K622"/>
  <c r="L622"/>
  <c r="I621"/>
  <c r="J621"/>
  <c r="M621" s="1"/>
  <c r="N621" s="1"/>
  <c r="K621"/>
  <c r="L621"/>
  <c r="I620"/>
  <c r="J620"/>
  <c r="K620"/>
  <c r="L620"/>
  <c r="I619"/>
  <c r="J619"/>
  <c r="M619"/>
  <c r="K619"/>
  <c r="L619"/>
  <c r="I618"/>
  <c r="J618"/>
  <c r="K618"/>
  <c r="L618"/>
  <c r="I617"/>
  <c r="J617"/>
  <c r="K617"/>
  <c r="L617"/>
  <c r="I616"/>
  <c r="J616"/>
  <c r="K616"/>
  <c r="L616"/>
  <c r="I615"/>
  <c r="J615"/>
  <c r="K615"/>
  <c r="L615"/>
  <c r="I614"/>
  <c r="J614"/>
  <c r="K614"/>
  <c r="L614"/>
  <c r="I613"/>
  <c r="J613"/>
  <c r="K613"/>
  <c r="L613"/>
  <c r="I612"/>
  <c r="J612"/>
  <c r="K612"/>
  <c r="L612"/>
  <c r="I611"/>
  <c r="J611"/>
  <c r="K611"/>
  <c r="L611"/>
  <c r="I610"/>
  <c r="J610"/>
  <c r="M610" s="1"/>
  <c r="K610"/>
  <c r="L610"/>
  <c r="I609"/>
  <c r="J609"/>
  <c r="K609"/>
  <c r="L609"/>
  <c r="I608"/>
  <c r="J608"/>
  <c r="K608"/>
  <c r="L608"/>
  <c r="I607"/>
  <c r="J607"/>
  <c r="K607"/>
  <c r="L607"/>
  <c r="I606"/>
  <c r="J606"/>
  <c r="K606"/>
  <c r="L606"/>
  <c r="I605"/>
  <c r="J605"/>
  <c r="K605"/>
  <c r="L605"/>
  <c r="I604"/>
  <c r="J604"/>
  <c r="K604"/>
  <c r="L604"/>
  <c r="I603"/>
  <c r="J603"/>
  <c r="K603"/>
  <c r="L603"/>
  <c r="I602"/>
  <c r="J602"/>
  <c r="M602" s="1"/>
  <c r="N602" s="1"/>
  <c r="K602"/>
  <c r="L602"/>
  <c r="I601"/>
  <c r="J601"/>
  <c r="K601"/>
  <c r="L601"/>
  <c r="I600"/>
  <c r="J600"/>
  <c r="K600"/>
  <c r="L600"/>
  <c r="I599"/>
  <c r="J599"/>
  <c r="K599"/>
  <c r="L599"/>
  <c r="I598"/>
  <c r="J598"/>
  <c r="K598"/>
  <c r="L598"/>
  <c r="I597"/>
  <c r="J597"/>
  <c r="K597"/>
  <c r="L597"/>
  <c r="I596"/>
  <c r="J596"/>
  <c r="K596"/>
  <c r="L596"/>
  <c r="I595"/>
  <c r="J595"/>
  <c r="K595"/>
  <c r="L595"/>
  <c r="I594"/>
  <c r="J594"/>
  <c r="K594"/>
  <c r="M594"/>
  <c r="L594"/>
  <c r="I593"/>
  <c r="J593"/>
  <c r="K593"/>
  <c r="L593"/>
  <c r="I592"/>
  <c r="J592"/>
  <c r="K592"/>
  <c r="L592"/>
  <c r="I591"/>
  <c r="J591"/>
  <c r="K591"/>
  <c r="L591"/>
  <c r="I590"/>
  <c r="J590"/>
  <c r="K590"/>
  <c r="L590"/>
  <c r="I589"/>
  <c r="J589"/>
  <c r="K589"/>
  <c r="L589"/>
  <c r="I588"/>
  <c r="J588"/>
  <c r="M588" s="1"/>
  <c r="N588" s="1"/>
  <c r="K588"/>
  <c r="L588"/>
  <c r="I587"/>
  <c r="J587"/>
  <c r="K587"/>
  <c r="L587"/>
  <c r="I586"/>
  <c r="J586"/>
  <c r="K586"/>
  <c r="L586"/>
  <c r="I585"/>
  <c r="J585"/>
  <c r="K585"/>
  <c r="L585"/>
  <c r="I584"/>
  <c r="J584"/>
  <c r="K584"/>
  <c r="L584"/>
  <c r="I583"/>
  <c r="J583"/>
  <c r="K583"/>
  <c r="L583"/>
  <c r="I582"/>
  <c r="J582"/>
  <c r="K582"/>
  <c r="L582"/>
  <c r="I581"/>
  <c r="J581"/>
  <c r="M581" s="1"/>
  <c r="N581" s="1"/>
  <c r="K581"/>
  <c r="L581"/>
  <c r="I580"/>
  <c r="J580"/>
  <c r="K580"/>
  <c r="M580" s="1"/>
  <c r="N580" s="1"/>
  <c r="L580"/>
  <c r="I579"/>
  <c r="J579"/>
  <c r="M579"/>
  <c r="N579" s="1"/>
  <c r="K579"/>
  <c r="L579"/>
  <c r="I578"/>
  <c r="J578"/>
  <c r="K578"/>
  <c r="L578"/>
  <c r="I577"/>
  <c r="J577"/>
  <c r="K577"/>
  <c r="L577"/>
  <c r="I576"/>
  <c r="J576"/>
  <c r="K576"/>
  <c r="L576"/>
  <c r="I575"/>
  <c r="J575"/>
  <c r="K575"/>
  <c r="L575"/>
  <c r="I574"/>
  <c r="J574"/>
  <c r="M574" s="1"/>
  <c r="N574" s="1"/>
  <c r="K574"/>
  <c r="L574"/>
  <c r="I573"/>
  <c r="J573"/>
  <c r="K573"/>
  <c r="L573"/>
  <c r="I572"/>
  <c r="J572"/>
  <c r="M572"/>
  <c r="N572" s="1"/>
  <c r="K572"/>
  <c r="L572"/>
  <c r="I571"/>
  <c r="J571"/>
  <c r="M571" s="1"/>
  <c r="K571"/>
  <c r="L571"/>
  <c r="I570"/>
  <c r="J570"/>
  <c r="K570"/>
  <c r="L570"/>
  <c r="I569"/>
  <c r="J569"/>
  <c r="K569"/>
  <c r="M569" s="1"/>
  <c r="N569" s="1"/>
  <c r="L569"/>
  <c r="I568"/>
  <c r="J568"/>
  <c r="M568"/>
  <c r="K568"/>
  <c r="L568"/>
  <c r="I567"/>
  <c r="J567"/>
  <c r="M567" s="1"/>
  <c r="N567" s="1"/>
  <c r="K567"/>
  <c r="L567"/>
  <c r="I566"/>
  <c r="J566"/>
  <c r="K566"/>
  <c r="L566"/>
  <c r="I565"/>
  <c r="J565"/>
  <c r="K565"/>
  <c r="L565"/>
  <c r="I564"/>
  <c r="J564"/>
  <c r="K564"/>
  <c r="L564"/>
  <c r="I563"/>
  <c r="J563"/>
  <c r="K563"/>
  <c r="L563"/>
  <c r="I562"/>
  <c r="J562"/>
  <c r="K562"/>
  <c r="L562"/>
  <c r="M562"/>
  <c r="I561"/>
  <c r="J561"/>
  <c r="K561"/>
  <c r="M561" s="1"/>
  <c r="N561" s="1"/>
  <c r="L561"/>
  <c r="I560"/>
  <c r="J560"/>
  <c r="K560"/>
  <c r="L560"/>
  <c r="I559"/>
  <c r="J559"/>
  <c r="K559"/>
  <c r="L559"/>
  <c r="I558"/>
  <c r="J558"/>
  <c r="K558"/>
  <c r="L558"/>
  <c r="I557"/>
  <c r="J557"/>
  <c r="K557"/>
  <c r="L557"/>
  <c r="I556"/>
  <c r="J556"/>
  <c r="K556"/>
  <c r="L556"/>
  <c r="I555"/>
  <c r="J555"/>
  <c r="K555"/>
  <c r="L555"/>
  <c r="I554"/>
  <c r="J554"/>
  <c r="K554"/>
  <c r="L554"/>
  <c r="I553"/>
  <c r="J553"/>
  <c r="K553"/>
  <c r="L553"/>
  <c r="I552"/>
  <c r="J552"/>
  <c r="K552"/>
  <c r="L552"/>
  <c r="I551"/>
  <c r="J551"/>
  <c r="K551"/>
  <c r="L551"/>
  <c r="I550"/>
  <c r="J550"/>
  <c r="K550"/>
  <c r="L550"/>
  <c r="I549"/>
  <c r="J549"/>
  <c r="M549" s="1"/>
  <c r="N549" s="1"/>
  <c r="K549"/>
  <c r="L549"/>
  <c r="I548"/>
  <c r="J548"/>
  <c r="K548"/>
  <c r="L548"/>
  <c r="I547"/>
  <c r="J547"/>
  <c r="K547"/>
  <c r="L547"/>
  <c r="M547" s="1"/>
  <c r="N547" s="1"/>
  <c r="I546"/>
  <c r="J546"/>
  <c r="K546"/>
  <c r="M546"/>
  <c r="N546" s="1"/>
  <c r="L546"/>
  <c r="I545"/>
  <c r="J545"/>
  <c r="K545"/>
  <c r="L545"/>
  <c r="I544"/>
  <c r="J544"/>
  <c r="K544"/>
  <c r="L544"/>
  <c r="I543"/>
  <c r="J543"/>
  <c r="K543"/>
  <c r="L543"/>
  <c r="I542"/>
  <c r="J542"/>
  <c r="M542" s="1"/>
  <c r="N542" s="1"/>
  <c r="K542"/>
  <c r="L542"/>
  <c r="I541"/>
  <c r="J541"/>
  <c r="K541"/>
  <c r="L541"/>
  <c r="I540"/>
  <c r="J540"/>
  <c r="K540"/>
  <c r="L540"/>
  <c r="M540" s="1"/>
  <c r="I539"/>
  <c r="J539"/>
  <c r="K539"/>
  <c r="L539"/>
  <c r="I538"/>
  <c r="J538"/>
  <c r="K538"/>
  <c r="L538"/>
  <c r="I537"/>
  <c r="J537"/>
  <c r="K537"/>
  <c r="L537"/>
  <c r="I536"/>
  <c r="J536"/>
  <c r="K536"/>
  <c r="L536"/>
  <c r="I535"/>
  <c r="J535"/>
  <c r="K535"/>
  <c r="L535"/>
  <c r="I534"/>
  <c r="J534"/>
  <c r="K534"/>
  <c r="M534"/>
  <c r="L534"/>
  <c r="I533"/>
  <c r="J533"/>
  <c r="M533" s="1"/>
  <c r="N533" s="1"/>
  <c r="K533"/>
  <c r="L533"/>
  <c r="I532"/>
  <c r="J532"/>
  <c r="K532"/>
  <c r="L532"/>
  <c r="I531"/>
  <c r="J531"/>
  <c r="K531"/>
  <c r="L531"/>
  <c r="I530"/>
  <c r="J530"/>
  <c r="K530"/>
  <c r="L530"/>
  <c r="I529"/>
  <c r="J529"/>
  <c r="K529"/>
  <c r="L529"/>
  <c r="I528"/>
  <c r="J528"/>
  <c r="K528"/>
  <c r="L528"/>
  <c r="I527"/>
  <c r="J527"/>
  <c r="K527"/>
  <c r="L527"/>
  <c r="I526"/>
  <c r="J526"/>
  <c r="K526"/>
  <c r="L526"/>
  <c r="I525"/>
  <c r="J525"/>
  <c r="K525"/>
  <c r="L525"/>
  <c r="I524"/>
  <c r="J524"/>
  <c r="M524" s="1"/>
  <c r="N524" s="1"/>
  <c r="K524"/>
  <c r="L524"/>
  <c r="I523"/>
  <c r="J523"/>
  <c r="K523"/>
  <c r="L523"/>
  <c r="I522"/>
  <c r="J522"/>
  <c r="K522"/>
  <c r="L522"/>
  <c r="I521"/>
  <c r="J521"/>
  <c r="K521"/>
  <c r="L521"/>
  <c r="I520"/>
  <c r="J520"/>
  <c r="K520"/>
  <c r="M520"/>
  <c r="N520" s="1"/>
  <c r="L520"/>
  <c r="I519"/>
  <c r="J519"/>
  <c r="K519"/>
  <c r="L519"/>
  <c r="I518"/>
  <c r="J518"/>
  <c r="K518"/>
  <c r="L518"/>
  <c r="I517"/>
  <c r="J517"/>
  <c r="M517" s="1"/>
  <c r="N517" s="1"/>
  <c r="K517"/>
  <c r="L517"/>
  <c r="I516"/>
  <c r="J516"/>
  <c r="K516"/>
  <c r="L516"/>
  <c r="I515"/>
  <c r="J515"/>
  <c r="K515"/>
  <c r="M515" s="1"/>
  <c r="N515" s="1"/>
  <c r="L515"/>
  <c r="I514"/>
  <c r="J514"/>
  <c r="K514"/>
  <c r="L514"/>
  <c r="I513"/>
  <c r="J513"/>
  <c r="K513"/>
  <c r="L513"/>
  <c r="I512"/>
  <c r="J512"/>
  <c r="M512"/>
  <c r="N512" s="1"/>
  <c r="K512"/>
  <c r="L512"/>
  <c r="I511"/>
  <c r="J511"/>
  <c r="M511" s="1"/>
  <c r="N511" s="1"/>
  <c r="K511"/>
  <c r="L511"/>
  <c r="I510"/>
  <c r="J510"/>
  <c r="K510"/>
  <c r="L510"/>
  <c r="I509"/>
  <c r="J509"/>
  <c r="M509"/>
  <c r="K509"/>
  <c r="L509"/>
  <c r="I508"/>
  <c r="J508"/>
  <c r="K508"/>
  <c r="L508"/>
  <c r="I507"/>
  <c r="J507"/>
  <c r="K507"/>
  <c r="L507"/>
  <c r="I506"/>
  <c r="J506"/>
  <c r="K506"/>
  <c r="L506"/>
  <c r="I505"/>
  <c r="J505"/>
  <c r="M505" s="1"/>
  <c r="N505" s="1"/>
  <c r="K505"/>
  <c r="L505"/>
  <c r="I504"/>
  <c r="J504"/>
  <c r="K504"/>
  <c r="L504"/>
  <c r="I503"/>
  <c r="J503"/>
  <c r="K503"/>
  <c r="L503"/>
  <c r="M503"/>
  <c r="I502"/>
  <c r="J502"/>
  <c r="K502"/>
  <c r="L502"/>
  <c r="I501"/>
  <c r="J501"/>
  <c r="K501"/>
  <c r="L501"/>
  <c r="I500"/>
  <c r="J500"/>
  <c r="K500"/>
  <c r="L500"/>
  <c r="I499"/>
  <c r="J499"/>
  <c r="K499"/>
  <c r="L499"/>
  <c r="I498"/>
  <c r="J498"/>
  <c r="K498"/>
  <c r="L498"/>
  <c r="I497"/>
  <c r="J497"/>
  <c r="K497"/>
  <c r="L497"/>
  <c r="I496"/>
  <c r="J496"/>
  <c r="K496"/>
  <c r="L496"/>
  <c r="I495"/>
  <c r="J495"/>
  <c r="K495"/>
  <c r="L495"/>
  <c r="I494"/>
  <c r="J494"/>
  <c r="K494"/>
  <c r="L494"/>
  <c r="I493"/>
  <c r="J493"/>
  <c r="K493"/>
  <c r="L493"/>
  <c r="I492"/>
  <c r="J492"/>
  <c r="K492"/>
  <c r="L492"/>
  <c r="I491"/>
  <c r="J491"/>
  <c r="K491"/>
  <c r="L491"/>
  <c r="I490"/>
  <c r="J490"/>
  <c r="K490"/>
  <c r="L490"/>
  <c r="I489"/>
  <c r="J489"/>
  <c r="K489"/>
  <c r="L489"/>
  <c r="I488"/>
  <c r="J488"/>
  <c r="K488"/>
  <c r="L488"/>
  <c r="I487"/>
  <c r="J487"/>
  <c r="K487"/>
  <c r="L487"/>
  <c r="I486"/>
  <c r="J486"/>
  <c r="M486" s="1"/>
  <c r="N486" s="1"/>
  <c r="K486"/>
  <c r="L486"/>
  <c r="I485"/>
  <c r="J485"/>
  <c r="M485" s="1"/>
  <c r="N485" s="1"/>
  <c r="K485"/>
  <c r="L485"/>
  <c r="I484"/>
  <c r="J484"/>
  <c r="K484"/>
  <c r="L484"/>
  <c r="I483"/>
  <c r="J483"/>
  <c r="K483"/>
  <c r="L483"/>
  <c r="I482"/>
  <c r="J482"/>
  <c r="K482"/>
  <c r="L482"/>
  <c r="I481"/>
  <c r="J481"/>
  <c r="K481"/>
  <c r="L481"/>
  <c r="I480"/>
  <c r="J480"/>
  <c r="K480"/>
  <c r="L480"/>
  <c r="I479"/>
  <c r="J479"/>
  <c r="K479"/>
  <c r="L479"/>
  <c r="I478"/>
  <c r="J478"/>
  <c r="K478"/>
  <c r="L478"/>
  <c r="M478"/>
  <c r="I477"/>
  <c r="J477"/>
  <c r="K477"/>
  <c r="L477"/>
  <c r="I476"/>
  <c r="J476"/>
  <c r="K476"/>
  <c r="L476"/>
  <c r="I475"/>
  <c r="J475"/>
  <c r="K475"/>
  <c r="L475"/>
  <c r="I474"/>
  <c r="J474"/>
  <c r="K474"/>
  <c r="L474"/>
  <c r="I473"/>
  <c r="J473"/>
  <c r="K473"/>
  <c r="L473"/>
  <c r="I472"/>
  <c r="J472"/>
  <c r="K472"/>
  <c r="L472"/>
  <c r="I471"/>
  <c r="J471"/>
  <c r="K471"/>
  <c r="L471"/>
  <c r="I470"/>
  <c r="J470"/>
  <c r="K470"/>
  <c r="L470"/>
  <c r="I469"/>
  <c r="J469"/>
  <c r="K469"/>
  <c r="L469"/>
  <c r="I468"/>
  <c r="J468"/>
  <c r="K468"/>
  <c r="L468"/>
  <c r="I467"/>
  <c r="J467"/>
  <c r="K467"/>
  <c r="L467"/>
  <c r="I466"/>
  <c r="J466"/>
  <c r="K466"/>
  <c r="L466"/>
  <c r="I465"/>
  <c r="J465"/>
  <c r="K465"/>
  <c r="L465"/>
  <c r="I464"/>
  <c r="J464"/>
  <c r="K464"/>
  <c r="L464"/>
  <c r="I463"/>
  <c r="J463"/>
  <c r="K463"/>
  <c r="L463"/>
  <c r="I462"/>
  <c r="J462"/>
  <c r="K462"/>
  <c r="L462"/>
  <c r="I461"/>
  <c r="J461"/>
  <c r="K461"/>
  <c r="L461"/>
  <c r="I460"/>
  <c r="J460"/>
  <c r="K460"/>
  <c r="L460"/>
  <c r="I459"/>
  <c r="J459"/>
  <c r="K459"/>
  <c r="L459"/>
  <c r="I458"/>
  <c r="J458"/>
  <c r="K458"/>
  <c r="L458"/>
  <c r="I457"/>
  <c r="J457"/>
  <c r="K457"/>
  <c r="L457"/>
  <c r="I456"/>
  <c r="J456"/>
  <c r="K456"/>
  <c r="L456"/>
  <c r="I455"/>
  <c r="J455"/>
  <c r="K455"/>
  <c r="L455"/>
  <c r="I454"/>
  <c r="J454"/>
  <c r="K454"/>
  <c r="L454"/>
  <c r="I453"/>
  <c r="J453"/>
  <c r="K453"/>
  <c r="L453"/>
  <c r="I452"/>
  <c r="J452"/>
  <c r="K452"/>
  <c r="L452"/>
  <c r="I451"/>
  <c r="J451"/>
  <c r="K451"/>
  <c r="L451"/>
  <c r="I450"/>
  <c r="J450"/>
  <c r="K450"/>
  <c r="L450"/>
  <c r="I449"/>
  <c r="J449"/>
  <c r="K449"/>
  <c r="L449"/>
  <c r="I448"/>
  <c r="J448"/>
  <c r="K448"/>
  <c r="L448"/>
  <c r="I447"/>
  <c r="J447"/>
  <c r="K447"/>
  <c r="L447"/>
  <c r="I446"/>
  <c r="J446"/>
  <c r="K446"/>
  <c r="L446"/>
  <c r="I445"/>
  <c r="J445"/>
  <c r="K445"/>
  <c r="L445"/>
  <c r="M445" s="1"/>
  <c r="N445" s="1"/>
  <c r="I444"/>
  <c r="J444"/>
  <c r="K444"/>
  <c r="L444"/>
  <c r="I443"/>
  <c r="J443"/>
  <c r="K443"/>
  <c r="L443"/>
  <c r="I442"/>
  <c r="J442"/>
  <c r="K442"/>
  <c r="L442"/>
  <c r="I441"/>
  <c r="J441"/>
  <c r="K441"/>
  <c r="L441"/>
  <c r="I440"/>
  <c r="J440"/>
  <c r="K440"/>
  <c r="L440"/>
  <c r="I439"/>
  <c r="J439"/>
  <c r="K439"/>
  <c r="L439"/>
  <c r="I438"/>
  <c r="J438"/>
  <c r="M438" s="1"/>
  <c r="N438" s="1"/>
  <c r="K438"/>
  <c r="L438"/>
  <c r="I437"/>
  <c r="J437"/>
  <c r="K437"/>
  <c r="L437"/>
  <c r="I436"/>
  <c r="J436"/>
  <c r="K436"/>
  <c r="L436"/>
  <c r="I435"/>
  <c r="J435"/>
  <c r="M435" s="1"/>
  <c r="K435"/>
  <c r="L435"/>
  <c r="I434"/>
  <c r="J434"/>
  <c r="K434"/>
  <c r="L434"/>
  <c r="I433"/>
  <c r="J433"/>
  <c r="M433" s="1"/>
  <c r="N433" s="1"/>
  <c r="K433"/>
  <c r="L433"/>
  <c r="I432"/>
  <c r="J432"/>
  <c r="K432"/>
  <c r="L432"/>
  <c r="M432" s="1"/>
  <c r="N432" s="1"/>
  <c r="I431"/>
  <c r="J431"/>
  <c r="M431" s="1"/>
  <c r="K431"/>
  <c r="L431"/>
  <c r="I430"/>
  <c r="J430"/>
  <c r="K430"/>
  <c r="L430"/>
  <c r="I429"/>
  <c r="J429"/>
  <c r="M429"/>
  <c r="K429"/>
  <c r="L429"/>
  <c r="I428"/>
  <c r="J428"/>
  <c r="K428"/>
  <c r="L428"/>
  <c r="I427"/>
  <c r="J427"/>
  <c r="M427" s="1"/>
  <c r="N427" s="1"/>
  <c r="K427"/>
  <c r="L427"/>
  <c r="I426"/>
  <c r="J426"/>
  <c r="K426"/>
  <c r="L426"/>
  <c r="I425"/>
  <c r="J425"/>
  <c r="K425"/>
  <c r="L425"/>
  <c r="I424"/>
  <c r="J424"/>
  <c r="K424"/>
  <c r="L424"/>
  <c r="I423"/>
  <c r="J423"/>
  <c r="K423"/>
  <c r="L423"/>
  <c r="I422"/>
  <c r="J422"/>
  <c r="K422"/>
  <c r="L422"/>
  <c r="I421"/>
  <c r="J421"/>
  <c r="K421"/>
  <c r="L421"/>
  <c r="I420"/>
  <c r="J420"/>
  <c r="K420"/>
  <c r="M420" s="1"/>
  <c r="N420" s="1"/>
  <c r="L420"/>
  <c r="I419"/>
  <c r="J419"/>
  <c r="K419"/>
  <c r="L419"/>
  <c r="I418"/>
  <c r="J418"/>
  <c r="K418"/>
  <c r="L418"/>
  <c r="I417"/>
  <c r="J417"/>
  <c r="K417"/>
  <c r="L417"/>
  <c r="I416"/>
  <c r="J416"/>
  <c r="K416"/>
  <c r="L416"/>
  <c r="I415"/>
  <c r="J415"/>
  <c r="K415"/>
  <c r="L415"/>
  <c r="I414"/>
  <c r="J414"/>
  <c r="K414"/>
  <c r="L414"/>
  <c r="I413"/>
  <c r="J413"/>
  <c r="K413"/>
  <c r="L413"/>
  <c r="I412"/>
  <c r="J412"/>
  <c r="M412"/>
  <c r="N412" s="1"/>
  <c r="K412"/>
  <c r="L412"/>
  <c r="I411"/>
  <c r="J411"/>
  <c r="K411"/>
  <c r="L411"/>
  <c r="I410"/>
  <c r="J410"/>
  <c r="K410"/>
  <c r="L410"/>
  <c r="M410"/>
  <c r="I409"/>
  <c r="J409"/>
  <c r="K409"/>
  <c r="L409"/>
  <c r="I408"/>
  <c r="J408"/>
  <c r="K408"/>
  <c r="L408"/>
  <c r="I407"/>
  <c r="J407"/>
  <c r="K407"/>
  <c r="L407"/>
  <c r="I406"/>
  <c r="J406"/>
  <c r="K406"/>
  <c r="L406"/>
  <c r="I405"/>
  <c r="J405"/>
  <c r="K405"/>
  <c r="L405"/>
  <c r="I404"/>
  <c r="J404"/>
  <c r="K404"/>
  <c r="L404"/>
  <c r="I403"/>
  <c r="J403"/>
  <c r="K403"/>
  <c r="L403"/>
  <c r="I402"/>
  <c r="J402"/>
  <c r="K402"/>
  <c r="L402"/>
  <c r="I401"/>
  <c r="J401"/>
  <c r="K401"/>
  <c r="L401"/>
  <c r="I400"/>
  <c r="J400"/>
  <c r="K400"/>
  <c r="L400"/>
  <c r="I399"/>
  <c r="J399"/>
  <c r="K399"/>
  <c r="L399"/>
  <c r="I398"/>
  <c r="J398"/>
  <c r="K398"/>
  <c r="L398"/>
  <c r="I397"/>
  <c r="J397"/>
  <c r="K397"/>
  <c r="L397"/>
  <c r="I396"/>
  <c r="J396"/>
  <c r="K396"/>
  <c r="L396"/>
  <c r="I395"/>
  <c r="J395"/>
  <c r="K395"/>
  <c r="L395"/>
  <c r="I394"/>
  <c r="J394"/>
  <c r="K394"/>
  <c r="L394"/>
  <c r="I393"/>
  <c r="J393"/>
  <c r="K393"/>
  <c r="L393"/>
  <c r="I392"/>
  <c r="J392"/>
  <c r="K392"/>
  <c r="L392"/>
  <c r="I391"/>
  <c r="J391"/>
  <c r="K391"/>
  <c r="M391" s="1"/>
  <c r="N391" s="1"/>
  <c r="L391"/>
  <c r="I390"/>
  <c r="J390"/>
  <c r="M390"/>
  <c r="K390"/>
  <c r="L390"/>
  <c r="I389"/>
  <c r="J389"/>
  <c r="K389"/>
  <c r="L389"/>
  <c r="I388"/>
  <c r="J388"/>
  <c r="K388"/>
  <c r="L388"/>
  <c r="I387"/>
  <c r="J387"/>
  <c r="K387"/>
  <c r="L387"/>
  <c r="I386"/>
  <c r="J386"/>
  <c r="K386"/>
  <c r="L386"/>
  <c r="I385"/>
  <c r="J385"/>
  <c r="K385"/>
  <c r="L385"/>
  <c r="I384"/>
  <c r="J384"/>
  <c r="K384"/>
  <c r="L384"/>
  <c r="I383"/>
  <c r="J383"/>
  <c r="K383"/>
  <c r="L383"/>
  <c r="I382"/>
  <c r="J382"/>
  <c r="K382"/>
  <c r="L382"/>
  <c r="I381"/>
  <c r="J381"/>
  <c r="M381" s="1"/>
  <c r="N381" s="1"/>
  <c r="K381"/>
  <c r="L381"/>
  <c r="I380"/>
  <c r="J380"/>
  <c r="K380"/>
  <c r="L380"/>
  <c r="I379"/>
  <c r="J379"/>
  <c r="K379"/>
  <c r="L379"/>
  <c r="I378"/>
  <c r="J378"/>
  <c r="K378"/>
  <c r="L378"/>
  <c r="I377"/>
  <c r="J377"/>
  <c r="K377"/>
  <c r="L377"/>
  <c r="I376"/>
  <c r="J376"/>
  <c r="K376"/>
  <c r="L376"/>
  <c r="I375"/>
  <c r="J375"/>
  <c r="K375"/>
  <c r="L375"/>
  <c r="I374"/>
  <c r="J374"/>
  <c r="K374"/>
  <c r="L374"/>
  <c r="I373"/>
  <c r="J373"/>
  <c r="K373"/>
  <c r="L373"/>
  <c r="M373" s="1"/>
  <c r="N373" s="1"/>
  <c r="I372"/>
  <c r="J372"/>
  <c r="K372"/>
  <c r="L372"/>
  <c r="I371"/>
  <c r="J371"/>
  <c r="K371"/>
  <c r="L371"/>
  <c r="I370"/>
  <c r="J370"/>
  <c r="K370"/>
  <c r="L370"/>
  <c r="M370" s="1"/>
  <c r="N370" s="1"/>
  <c r="I369"/>
  <c r="J369"/>
  <c r="K369"/>
  <c r="L369"/>
  <c r="M369" s="1"/>
  <c r="N369" s="1"/>
  <c r="I368"/>
  <c r="J368"/>
  <c r="K368"/>
  <c r="L368"/>
  <c r="M368" s="1"/>
  <c r="N368" s="1"/>
  <c r="I367"/>
  <c r="J367"/>
  <c r="K367"/>
  <c r="L367"/>
  <c r="I366"/>
  <c r="J366"/>
  <c r="K366"/>
  <c r="L366"/>
  <c r="I365"/>
  <c r="J365"/>
  <c r="K365"/>
  <c r="L365"/>
  <c r="I364"/>
  <c r="J364"/>
  <c r="K364"/>
  <c r="L364"/>
  <c r="I363"/>
  <c r="J363"/>
  <c r="K363"/>
  <c r="M363"/>
  <c r="L363"/>
  <c r="I362"/>
  <c r="J362"/>
  <c r="K362"/>
  <c r="L362"/>
  <c r="M362" s="1"/>
  <c r="N362" s="1"/>
  <c r="I361"/>
  <c r="J361"/>
  <c r="M361" s="1"/>
  <c r="N361" s="1"/>
  <c r="K361"/>
  <c r="L361"/>
  <c r="I360"/>
  <c r="J360"/>
  <c r="K360"/>
  <c r="L360"/>
  <c r="I359"/>
  <c r="J359"/>
  <c r="K359"/>
  <c r="L359"/>
  <c r="I358"/>
  <c r="J358"/>
  <c r="M358"/>
  <c r="N358" s="1"/>
  <c r="K358"/>
  <c r="L358"/>
  <c r="I357"/>
  <c r="J357"/>
  <c r="K357"/>
  <c r="L357"/>
  <c r="M357" s="1"/>
  <c r="N357" s="1"/>
  <c r="I356"/>
  <c r="J356"/>
  <c r="K356"/>
  <c r="L356"/>
  <c r="I355"/>
  <c r="J355"/>
  <c r="K355"/>
  <c r="L355"/>
  <c r="I354"/>
  <c r="J354"/>
  <c r="K354"/>
  <c r="L354"/>
  <c r="I353"/>
  <c r="J353"/>
  <c r="K353"/>
  <c r="L353"/>
  <c r="I352"/>
  <c r="J352"/>
  <c r="K352"/>
  <c r="L352"/>
  <c r="I351"/>
  <c r="J351"/>
  <c r="M351" s="1"/>
  <c r="N351" s="1"/>
  <c r="K351"/>
  <c r="L351"/>
  <c r="I350"/>
  <c r="J350"/>
  <c r="K350"/>
  <c r="L350"/>
  <c r="I349"/>
  <c r="J349"/>
  <c r="K349"/>
  <c r="L349"/>
  <c r="I348"/>
  <c r="J348"/>
  <c r="K348"/>
  <c r="L348"/>
  <c r="I347"/>
  <c r="J347"/>
  <c r="K347"/>
  <c r="L347"/>
  <c r="I346"/>
  <c r="J346"/>
  <c r="K346"/>
  <c r="L346"/>
  <c r="I345"/>
  <c r="J345"/>
  <c r="M345"/>
  <c r="K345"/>
  <c r="L345"/>
  <c r="I344"/>
  <c r="J344"/>
  <c r="K344"/>
  <c r="L344"/>
  <c r="I343"/>
  <c r="J343"/>
  <c r="M343" s="1"/>
  <c r="N343" s="1"/>
  <c r="K343"/>
  <c r="L343"/>
  <c r="I342"/>
  <c r="J342"/>
  <c r="K342"/>
  <c r="L342"/>
  <c r="I341"/>
  <c r="J341"/>
  <c r="K341"/>
  <c r="L341"/>
  <c r="I340"/>
  <c r="J340"/>
  <c r="K340"/>
  <c r="L340"/>
  <c r="I339"/>
  <c r="J339"/>
  <c r="K339"/>
  <c r="L339"/>
  <c r="I338"/>
  <c r="J338"/>
  <c r="K338"/>
  <c r="L338"/>
  <c r="I337"/>
  <c r="J337"/>
  <c r="K337"/>
  <c r="L337"/>
  <c r="M337"/>
  <c r="N337" s="1"/>
  <c r="I336"/>
  <c r="J336"/>
  <c r="K336"/>
  <c r="L336"/>
  <c r="I335"/>
  <c r="J335"/>
  <c r="K335"/>
  <c r="L335"/>
  <c r="I334"/>
  <c r="J334"/>
  <c r="K334"/>
  <c r="L334"/>
  <c r="I333"/>
  <c r="J333"/>
  <c r="M333" s="1"/>
  <c r="K333"/>
  <c r="L333"/>
  <c r="I332"/>
  <c r="J332"/>
  <c r="M332" s="1"/>
  <c r="N332" s="1"/>
  <c r="K332"/>
  <c r="L332"/>
  <c r="I331"/>
  <c r="J331"/>
  <c r="K331"/>
  <c r="L331"/>
  <c r="I330"/>
  <c r="J330"/>
  <c r="K330"/>
  <c r="L330"/>
  <c r="I329"/>
  <c r="J329"/>
  <c r="K329"/>
  <c r="L329"/>
  <c r="I328"/>
  <c r="J328"/>
  <c r="K328"/>
  <c r="L328"/>
  <c r="I327"/>
  <c r="J327"/>
  <c r="K327"/>
  <c r="M327" s="1"/>
  <c r="N327" s="1"/>
  <c r="L327"/>
  <c r="I326"/>
  <c r="J326"/>
  <c r="K326"/>
  <c r="L326"/>
  <c r="I325"/>
  <c r="J325"/>
  <c r="K325"/>
  <c r="L325"/>
  <c r="I324"/>
  <c r="J324"/>
  <c r="K324"/>
  <c r="L324"/>
  <c r="I323"/>
  <c r="J323"/>
  <c r="K323"/>
  <c r="L323"/>
  <c r="I322"/>
  <c r="J322"/>
  <c r="K322"/>
  <c r="L322"/>
  <c r="I321"/>
  <c r="J321"/>
  <c r="K321"/>
  <c r="L321"/>
  <c r="M321" s="1"/>
  <c r="N321" s="1"/>
  <c r="I320"/>
  <c r="J320"/>
  <c r="M320" s="1"/>
  <c r="K320"/>
  <c r="L320"/>
  <c r="I319"/>
  <c r="J319"/>
  <c r="K319"/>
  <c r="L319"/>
  <c r="I318"/>
  <c r="J318"/>
  <c r="K318"/>
  <c r="L318"/>
  <c r="I317"/>
  <c r="J317"/>
  <c r="K317"/>
  <c r="L317"/>
  <c r="I316"/>
  <c r="J316"/>
  <c r="K316"/>
  <c r="L316"/>
  <c r="I315"/>
  <c r="J315"/>
  <c r="K315"/>
  <c r="L315"/>
  <c r="I314"/>
  <c r="J314"/>
  <c r="M314"/>
  <c r="N314" s="1"/>
  <c r="K314"/>
  <c r="L314"/>
  <c r="I313"/>
  <c r="J313"/>
  <c r="K313"/>
  <c r="L313"/>
  <c r="I312"/>
  <c r="J312"/>
  <c r="M312" s="1"/>
  <c r="N312" s="1"/>
  <c r="K312"/>
  <c r="L312"/>
  <c r="I311"/>
  <c r="J311"/>
  <c r="K311"/>
  <c r="L311"/>
  <c r="I310"/>
  <c r="J310"/>
  <c r="M310"/>
  <c r="N310" s="1"/>
  <c r="K310"/>
  <c r="L310"/>
  <c r="I309"/>
  <c r="J309"/>
  <c r="M309" s="1"/>
  <c r="N309" s="1"/>
  <c r="K309"/>
  <c r="L309"/>
  <c r="I308"/>
  <c r="J308"/>
  <c r="K308"/>
  <c r="L308"/>
  <c r="I307"/>
  <c r="J307"/>
  <c r="M307" s="1"/>
  <c r="N307" s="1"/>
  <c r="K307"/>
  <c r="L307"/>
  <c r="I306"/>
  <c r="J306"/>
  <c r="M306"/>
  <c r="K306"/>
  <c r="L306"/>
  <c r="I305"/>
  <c r="J305"/>
  <c r="K305"/>
  <c r="L305"/>
  <c r="I304"/>
  <c r="J304"/>
  <c r="K304"/>
  <c r="L304"/>
  <c r="I303"/>
  <c r="J303"/>
  <c r="K303"/>
  <c r="L303"/>
  <c r="I302"/>
  <c r="J302"/>
  <c r="K302"/>
  <c r="L302"/>
  <c r="I301"/>
  <c r="J301"/>
  <c r="K301"/>
  <c r="L301"/>
  <c r="I300"/>
  <c r="J300"/>
  <c r="K300"/>
  <c r="L300"/>
  <c r="I299"/>
  <c r="J299"/>
  <c r="K299"/>
  <c r="M299"/>
  <c r="L299"/>
  <c r="I298"/>
  <c r="J298"/>
  <c r="K298"/>
  <c r="M298" s="1"/>
  <c r="N298" s="1"/>
  <c r="L298"/>
  <c r="I297"/>
  <c r="J297"/>
  <c r="K297"/>
  <c r="L297"/>
  <c r="I296"/>
  <c r="J296"/>
  <c r="K296"/>
  <c r="L296"/>
  <c r="I295"/>
  <c r="J295"/>
  <c r="M295" s="1"/>
  <c r="N295" s="1"/>
  <c r="K295"/>
  <c r="L295"/>
  <c r="I294"/>
  <c r="J294"/>
  <c r="K294"/>
  <c r="L294"/>
  <c r="I293"/>
  <c r="J293"/>
  <c r="K293"/>
  <c r="L293"/>
  <c r="I292"/>
  <c r="J292"/>
  <c r="K292"/>
  <c r="L292"/>
  <c r="I291"/>
  <c r="J291"/>
  <c r="K291"/>
  <c r="L291"/>
  <c r="I290"/>
  <c r="J290"/>
  <c r="M290" s="1"/>
  <c r="N290" s="1"/>
  <c r="K290"/>
  <c r="L290"/>
  <c r="I289"/>
  <c r="J289"/>
  <c r="M289" s="1"/>
  <c r="N289" s="1"/>
  <c r="K289"/>
  <c r="L289"/>
  <c r="I288"/>
  <c r="J288"/>
  <c r="K288"/>
  <c r="L288"/>
  <c r="I287"/>
  <c r="J287"/>
  <c r="M287" s="1"/>
  <c r="N287" s="1"/>
  <c r="K287"/>
  <c r="L287"/>
  <c r="I286"/>
  <c r="J286"/>
  <c r="M286" s="1"/>
  <c r="N286" s="1"/>
  <c r="K286"/>
  <c r="L286"/>
  <c r="I285"/>
  <c r="J285"/>
  <c r="M285" s="1"/>
  <c r="N285" s="1"/>
  <c r="K285"/>
  <c r="L285"/>
  <c r="I284"/>
  <c r="J284"/>
  <c r="K284"/>
  <c r="L284"/>
  <c r="I283"/>
  <c r="J283"/>
  <c r="K283"/>
  <c r="L283"/>
  <c r="I282"/>
  <c r="J282"/>
  <c r="M282" s="1"/>
  <c r="N282" s="1"/>
  <c r="K282"/>
  <c r="L282"/>
  <c r="I281"/>
  <c r="J281"/>
  <c r="K281"/>
  <c r="L281"/>
  <c r="I280"/>
  <c r="J280"/>
  <c r="K280"/>
  <c r="L280"/>
  <c r="I279"/>
  <c r="J279"/>
  <c r="K279"/>
  <c r="L279"/>
  <c r="I278"/>
  <c r="J278"/>
  <c r="K278"/>
  <c r="L278"/>
  <c r="I277"/>
  <c r="J277"/>
  <c r="M277" s="1"/>
  <c r="K277"/>
  <c r="L277"/>
  <c r="I276"/>
  <c r="J276"/>
  <c r="K276"/>
  <c r="L276"/>
  <c r="I275"/>
  <c r="J275"/>
  <c r="K275"/>
  <c r="L275"/>
  <c r="I274"/>
  <c r="J274"/>
  <c r="M274" s="1"/>
  <c r="N274" s="1"/>
  <c r="K274"/>
  <c r="L274"/>
  <c r="I273"/>
  <c r="J273"/>
  <c r="K273"/>
  <c r="L273"/>
  <c r="I272"/>
  <c r="N272" s="1"/>
  <c r="J272"/>
  <c r="M272" s="1"/>
  <c r="K272"/>
  <c r="L272"/>
  <c r="I271"/>
  <c r="J271"/>
  <c r="K271"/>
  <c r="L271"/>
  <c r="I270"/>
  <c r="J270"/>
  <c r="M270" s="1"/>
  <c r="N270" s="1"/>
  <c r="K270"/>
  <c r="L270"/>
  <c r="I269"/>
  <c r="J269"/>
  <c r="K269"/>
  <c r="L269"/>
  <c r="I268"/>
  <c r="J268"/>
  <c r="K268"/>
  <c r="L268"/>
  <c r="I267"/>
  <c r="J267"/>
  <c r="K267"/>
  <c r="L267"/>
  <c r="I266"/>
  <c r="J266"/>
  <c r="K266"/>
  <c r="L266"/>
  <c r="M266" s="1"/>
  <c r="I265"/>
  <c r="J265"/>
  <c r="K265"/>
  <c r="L265"/>
  <c r="I264"/>
  <c r="J264"/>
  <c r="K264"/>
  <c r="L264"/>
  <c r="I263"/>
  <c r="J263"/>
  <c r="K263"/>
  <c r="L263"/>
  <c r="I262"/>
  <c r="J262"/>
  <c r="K262"/>
  <c r="L262"/>
  <c r="I261"/>
  <c r="J261"/>
  <c r="K261"/>
  <c r="L261"/>
  <c r="I260"/>
  <c r="J260"/>
  <c r="K260"/>
  <c r="L260"/>
  <c r="I259"/>
  <c r="J259"/>
  <c r="K259"/>
  <c r="L259"/>
  <c r="I258"/>
  <c r="J258"/>
  <c r="K258"/>
  <c r="L258"/>
  <c r="I257"/>
  <c r="J257"/>
  <c r="K257"/>
  <c r="L257"/>
  <c r="I256"/>
  <c r="J256"/>
  <c r="K256"/>
  <c r="L256"/>
  <c r="I255"/>
  <c r="J255"/>
  <c r="K255"/>
  <c r="L255"/>
  <c r="I254"/>
  <c r="J254"/>
  <c r="K254"/>
  <c r="L254"/>
  <c r="I253"/>
  <c r="J253"/>
  <c r="K253"/>
  <c r="L253"/>
  <c r="M488"/>
  <c r="M654"/>
  <c r="M791"/>
  <c r="M799"/>
  <c r="M951"/>
  <c r="N951" s="1"/>
  <c r="M999"/>
  <c r="N999"/>
  <c r="M476"/>
  <c r="N476" s="1"/>
  <c r="M604"/>
  <c r="N604"/>
  <c r="M300"/>
  <c r="N300" s="1"/>
  <c r="M308"/>
  <c r="M424"/>
  <c r="M590"/>
  <c r="M606"/>
  <c r="M715"/>
  <c r="N715"/>
  <c r="M789"/>
  <c r="N789"/>
  <c r="M797"/>
  <c r="M821"/>
  <c r="M829"/>
  <c r="N829"/>
  <c r="M893"/>
  <c r="N893" s="1"/>
  <c r="M1005"/>
  <c r="M1021"/>
  <c r="N1021"/>
  <c r="M303"/>
  <c r="N303" s="1"/>
  <c r="M577"/>
  <c r="N577"/>
  <c r="M636"/>
  <c r="N636" s="1"/>
  <c r="M665"/>
  <c r="N665"/>
  <c r="M355"/>
  <c r="M442"/>
  <c r="N442" s="1"/>
  <c r="M469"/>
  <c r="M482"/>
  <c r="N482" s="1"/>
  <c r="M539"/>
  <c r="N594"/>
  <c r="M632"/>
  <c r="M642"/>
  <c r="M473"/>
  <c r="N473"/>
  <c r="M514"/>
  <c r="N514" s="1"/>
  <c r="M537"/>
  <c r="M633"/>
  <c r="M660"/>
  <c r="N660" s="1"/>
  <c r="M692"/>
  <c r="M714"/>
  <c r="M774"/>
  <c r="M785"/>
  <c r="M790"/>
  <c r="M806"/>
  <c r="N806" s="1"/>
  <c r="M817"/>
  <c r="N817"/>
  <c r="M822"/>
  <c r="M827"/>
  <c r="N827" s="1"/>
  <c r="M843"/>
  <c r="N843"/>
  <c r="M849"/>
  <c r="N849" s="1"/>
  <c r="M913"/>
  <c r="M950"/>
  <c r="M977"/>
  <c r="N977" s="1"/>
  <c r="M998"/>
  <c r="N998"/>
  <c r="M1025"/>
  <c r="N1025" s="1"/>
  <c r="M1030"/>
  <c r="N1030"/>
  <c r="M1051"/>
  <c r="N1051" s="1"/>
  <c r="M696"/>
  <c r="N696"/>
  <c r="M733"/>
  <c r="N733" s="1"/>
  <c r="M745"/>
  <c r="N745"/>
  <c r="N755"/>
  <c r="M771"/>
  <c r="M787"/>
  <c r="N787"/>
  <c r="M793"/>
  <c r="M803"/>
  <c r="N803" s="1"/>
  <c r="M819"/>
  <c r="N819"/>
  <c r="M830"/>
  <c r="N830" s="1"/>
  <c r="M841"/>
  <c r="N841"/>
  <c r="M905"/>
  <c r="N905"/>
  <c r="M910"/>
  <c r="N910" s="1"/>
  <c r="M915"/>
  <c r="N915"/>
  <c r="M931"/>
  <c r="M937"/>
  <c r="N937" s="1"/>
  <c r="M953"/>
  <c r="M958"/>
  <c r="N958" s="1"/>
  <c r="M969"/>
  <c r="N969"/>
  <c r="M974"/>
  <c r="M1001"/>
  <c r="N1001" s="1"/>
  <c r="M1027"/>
  <c r="N1027"/>
  <c r="M1038"/>
  <c r="N1038" s="1"/>
  <c r="M1049"/>
  <c r="N1049"/>
  <c r="M1059"/>
  <c r="N1059" s="1"/>
  <c r="M541"/>
  <c r="M656"/>
  <c r="M671"/>
  <c r="M688"/>
  <c r="N688"/>
  <c r="M297"/>
  <c r="M371"/>
  <c r="M417"/>
  <c r="M449"/>
  <c r="N449" s="1"/>
  <c r="M543"/>
  <c r="N543"/>
  <c r="M575"/>
  <c r="M617"/>
  <c r="N617" s="1"/>
  <c r="M659"/>
  <c r="N659"/>
  <c r="M663"/>
  <c r="M796"/>
  <c r="N796"/>
  <c r="M820"/>
  <c r="N820" s="1"/>
  <c r="M824"/>
  <c r="N824"/>
  <c r="M826"/>
  <c r="N826" s="1"/>
  <c r="M914"/>
  <c r="N914"/>
  <c r="M968"/>
  <c r="N968" s="1"/>
  <c r="M325"/>
  <c r="N325" s="1"/>
  <c r="M354"/>
  <c r="M393"/>
  <c r="N393" s="1"/>
  <c r="M421"/>
  <c r="N421"/>
  <c r="M453"/>
  <c r="N453" s="1"/>
  <c r="M507"/>
  <c r="M591"/>
  <c r="N591"/>
  <c r="M667"/>
  <c r="N667" s="1"/>
  <c r="M736"/>
  <c r="N736" s="1"/>
  <c r="M740"/>
  <c r="N740"/>
  <c r="M828"/>
  <c r="N828" s="1"/>
  <c r="M906"/>
  <c r="N906"/>
  <c r="M908"/>
  <c r="N908" s="1"/>
  <c r="M1032"/>
  <c r="N1032"/>
  <c r="M1052"/>
  <c r="M334"/>
  <c r="M353"/>
  <c r="M441"/>
  <c r="M481"/>
  <c r="N481" s="1"/>
  <c r="M530"/>
  <c r="N530"/>
  <c r="M565"/>
  <c r="M648"/>
  <c r="N648" s="1"/>
  <c r="M695"/>
  <c r="N695"/>
  <c r="M699"/>
  <c r="N699" s="1"/>
  <c r="M725"/>
  <c r="N725"/>
  <c r="M786"/>
  <c r="M892"/>
  <c r="N892"/>
  <c r="M956"/>
  <c r="N956" s="1"/>
  <c r="M972"/>
  <c r="M976"/>
  <c r="N976"/>
  <c r="N1036"/>
  <c r="M595"/>
  <c r="N595"/>
  <c r="M658"/>
  <c r="M693"/>
  <c r="M792"/>
  <c r="M818"/>
  <c r="N818" s="1"/>
  <c r="M834"/>
  <c r="N834"/>
  <c r="M876"/>
  <c r="N876" s="1"/>
  <c r="M904"/>
  <c r="N904"/>
  <c r="M962"/>
  <c r="N962" s="1"/>
  <c r="M978"/>
  <c r="N978"/>
  <c r="M1002"/>
  <c r="M1044"/>
  <c r="M387"/>
  <c r="M506"/>
  <c r="N506"/>
  <c r="M545"/>
  <c r="M611"/>
  <c r="N611"/>
  <c r="M752"/>
  <c r="N752" s="1"/>
  <c r="M794"/>
  <c r="N794"/>
  <c r="M922"/>
  <c r="N922" s="1"/>
  <c r="M964"/>
  <c r="N964"/>
  <c r="M1048"/>
  <c r="N1048" s="1"/>
  <c r="M338"/>
  <c r="N338"/>
  <c r="M451"/>
  <c r="N451" s="1"/>
  <c r="M593"/>
  <c r="N593" s="1"/>
  <c r="M657"/>
  <c r="N657"/>
  <c r="M669"/>
  <c r="N669" s="1"/>
  <c r="M735"/>
  <c r="N735" s="1"/>
  <c r="M772"/>
  <c r="N772"/>
  <c r="M900"/>
  <c r="N900" s="1"/>
  <c r="M1008"/>
  <c r="N1008"/>
  <c r="M1040"/>
  <c r="N1040" s="1"/>
  <c r="M437"/>
  <c r="N437" s="1"/>
  <c r="M551"/>
  <c r="N551"/>
  <c r="M585"/>
  <c r="N585" s="1"/>
  <c r="M652"/>
  <c r="N652"/>
  <c r="M746"/>
  <c r="N746" s="1"/>
  <c r="M780"/>
  <c r="N780"/>
  <c r="M842"/>
  <c r="N842" s="1"/>
  <c r="M936"/>
  <c r="N936"/>
  <c r="M980"/>
  <c r="N980" s="1"/>
  <c r="M1026"/>
  <c r="N1026"/>
  <c r="M447"/>
  <c r="N447" s="1"/>
  <c r="N509"/>
  <c r="M589"/>
  <c r="N589"/>
  <c r="M629"/>
  <c r="N629" s="1"/>
  <c r="M756"/>
  <c r="M788"/>
  <c r="N788" s="1"/>
  <c r="M848"/>
  <c r="M896"/>
  <c r="N896"/>
  <c r="M940"/>
  <c r="M1034"/>
  <c r="N1034"/>
  <c r="M535"/>
  <c r="N535" s="1"/>
  <c r="M630"/>
  <c r="N630"/>
  <c r="M729"/>
  <c r="N729" s="1"/>
  <c r="M1000"/>
  <c r="N1000"/>
  <c r="M513"/>
  <c r="N513" s="1"/>
  <c r="M613"/>
  <c r="N613"/>
  <c r="M705"/>
  <c r="N705" s="1"/>
  <c r="M840"/>
  <c r="N840"/>
  <c r="M954"/>
  <c r="N954" s="1"/>
  <c r="M335"/>
  <c r="N335"/>
  <c r="M422"/>
  <c r="N422" s="1"/>
  <c r="M538"/>
  <c r="N538"/>
  <c r="M647"/>
  <c r="N647" s="1"/>
  <c r="M762"/>
  <c r="N762"/>
  <c r="M924"/>
  <c r="N924" s="1"/>
  <c r="M1056"/>
  <c r="N1056"/>
  <c r="M499"/>
  <c r="M620"/>
  <c r="N620"/>
  <c r="M720"/>
  <c r="N720" s="1"/>
  <c r="M1016"/>
  <c r="N1016"/>
  <c r="M400"/>
  <c r="N400" s="1"/>
  <c r="M402"/>
  <c r="N402"/>
  <c r="M403"/>
  <c r="N403" s="1"/>
  <c r="M405"/>
  <c r="N405"/>
  <c r="M406"/>
  <c r="N406" s="1"/>
  <c r="N1044"/>
  <c r="M392"/>
  <c r="N392"/>
  <c r="N658"/>
  <c r="M317"/>
  <c r="N317"/>
  <c r="M318"/>
  <c r="N318" s="1"/>
  <c r="N355"/>
  <c r="M377"/>
  <c r="N377" s="1"/>
  <c r="M389"/>
  <c r="N389"/>
  <c r="M401"/>
  <c r="N401" s="1"/>
  <c r="M869"/>
  <c r="N869"/>
  <c r="M871"/>
  <c r="N871" s="1"/>
  <c r="M1068"/>
  <c r="N1068" s="1"/>
  <c r="M326"/>
  <c r="N326"/>
  <c r="M407"/>
  <c r="N407" s="1"/>
  <c r="M415"/>
  <c r="N415"/>
  <c r="M425"/>
  <c r="N425" s="1"/>
  <c r="M426"/>
  <c r="N426"/>
  <c r="M555"/>
  <c r="N555" s="1"/>
  <c r="M563"/>
  <c r="N563"/>
  <c r="M805"/>
  <c r="N805" s="1"/>
  <c r="N913"/>
  <c r="M917"/>
  <c r="N917"/>
  <c r="M927"/>
  <c r="N927" s="1"/>
  <c r="M256"/>
  <c r="M573"/>
  <c r="N573" s="1"/>
  <c r="M584"/>
  <c r="N584"/>
  <c r="M586"/>
  <c r="N586" s="1"/>
  <c r="M616"/>
  <c r="N616"/>
  <c r="M618"/>
  <c r="N618" s="1"/>
  <c r="M622"/>
  <c r="N622"/>
  <c r="M933"/>
  <c r="N933" s="1"/>
  <c r="M935"/>
  <c r="N935"/>
  <c r="M800"/>
  <c r="N800" s="1"/>
  <c r="M863"/>
  <c r="N863"/>
  <c r="M879"/>
  <c r="N879" s="1"/>
  <c r="M930"/>
  <c r="N930" s="1"/>
  <c r="M1012"/>
  <c r="N1012"/>
  <c r="M301"/>
  <c r="N301" s="1"/>
  <c r="M474"/>
  <c r="N474"/>
  <c r="M730"/>
  <c r="N730" s="1"/>
  <c r="M734"/>
  <c r="N734"/>
  <c r="M751"/>
  <c r="N751" s="1"/>
  <c r="M808"/>
  <c r="N808"/>
  <c r="M810"/>
  <c r="N810" s="1"/>
  <c r="M1023"/>
  <c r="N1023"/>
  <c r="M1039"/>
  <c r="N1039" s="1"/>
  <c r="M302"/>
  <c r="N302"/>
  <c r="M319"/>
  <c r="N319" s="1"/>
  <c r="M430"/>
  <c r="N430"/>
  <c r="M497"/>
  <c r="N497" s="1"/>
  <c r="M681"/>
  <c r="N681"/>
  <c r="M770"/>
  <c r="N770"/>
  <c r="M938"/>
  <c r="N938" s="1"/>
  <c r="M1042"/>
  <c r="N1042" s="1"/>
  <c r="M1058"/>
  <c r="N1058"/>
  <c r="N297"/>
  <c r="M255"/>
  <c r="N306"/>
  <c r="M423"/>
  <c r="N423" s="1"/>
  <c r="N429"/>
  <c r="M439"/>
  <c r="N439"/>
  <c r="M440"/>
  <c r="N440" s="1"/>
  <c r="M446"/>
  <c r="N446"/>
  <c r="N940"/>
  <c r="N972"/>
  <c r="N1002"/>
  <c r="M1066"/>
  <c r="N1066"/>
  <c r="N371"/>
  <c r="N387"/>
  <c r="N974"/>
  <c r="N950"/>
  <c r="N714"/>
  <c r="N1005"/>
  <c r="N606"/>
  <c r="N353"/>
  <c r="N354"/>
  <c r="M360"/>
  <c r="N360"/>
  <c r="M414"/>
  <c r="M418"/>
  <c r="N418"/>
  <c r="M419"/>
  <c r="N419" s="1"/>
  <c r="N469"/>
  <c r="M510"/>
  <c r="N510" s="1"/>
  <c r="M519"/>
  <c r="N519"/>
  <c r="M521"/>
  <c r="N521" s="1"/>
  <c r="M522"/>
  <c r="N522"/>
  <c r="M523"/>
  <c r="N523" s="1"/>
  <c r="M525"/>
  <c r="N525"/>
  <c r="M527"/>
  <c r="N527" s="1"/>
  <c r="M528"/>
  <c r="M532"/>
  <c r="N532"/>
  <c r="M570"/>
  <c r="M578"/>
  <c r="N578"/>
  <c r="M582"/>
  <c r="N582" s="1"/>
  <c r="M599"/>
  <c r="N599"/>
  <c r="N965"/>
  <c r="N565"/>
  <c r="N777"/>
  <c r="N848"/>
  <c r="M292"/>
  <c r="M322"/>
  <c r="M323"/>
  <c r="N323" s="1"/>
  <c r="M324"/>
  <c r="N334"/>
  <c r="M346"/>
  <c r="N346" s="1"/>
  <c r="M347"/>
  <c r="N347"/>
  <c r="M348"/>
  <c r="N348" s="1"/>
  <c r="M349"/>
  <c r="N349"/>
  <c r="N390"/>
  <c r="M395"/>
  <c r="M399"/>
  <c r="M404"/>
  <c r="N404"/>
  <c r="M408"/>
  <c r="N408" s="1"/>
  <c r="M448"/>
  <c r="N448"/>
  <c r="M450"/>
  <c r="N450" s="1"/>
  <c r="M452"/>
  <c r="N452"/>
  <c r="M454"/>
  <c r="N454" s="1"/>
  <c r="M455"/>
  <c r="N455"/>
  <c r="M457"/>
  <c r="N457" s="1"/>
  <c r="M463"/>
  <c r="N463"/>
  <c r="M553"/>
  <c r="N553" s="1"/>
  <c r="M554"/>
  <c r="N554"/>
  <c r="M557"/>
  <c r="N557" s="1"/>
  <c r="M559"/>
  <c r="M560"/>
  <c r="N560"/>
  <c r="N570"/>
  <c r="M583"/>
  <c r="M596"/>
  <c r="N596"/>
  <c r="M597"/>
  <c r="N597" s="1"/>
  <c r="M600"/>
  <c r="N600"/>
  <c r="M601"/>
  <c r="N601" s="1"/>
  <c r="M603"/>
  <c r="N603"/>
  <c r="M687"/>
  <c r="N687" s="1"/>
  <c r="M691"/>
  <c r="N691"/>
  <c r="M694"/>
  <c r="N694" s="1"/>
  <c r="M697"/>
  <c r="N697"/>
  <c r="M698"/>
  <c r="N698" s="1"/>
  <c r="M703"/>
  <c r="N703"/>
  <c r="M739"/>
  <c r="N739" s="1"/>
  <c r="N756"/>
  <c r="M860"/>
  <c r="N860" s="1"/>
  <c r="M862"/>
  <c r="N862"/>
  <c r="M864"/>
  <c r="N864" s="1"/>
  <c r="M868"/>
  <c r="N868"/>
  <c r="M477"/>
  <c r="M479"/>
  <c r="N479"/>
  <c r="M489"/>
  <c r="N489" s="1"/>
  <c r="M490"/>
  <c r="N490"/>
  <c r="M491"/>
  <c r="N491" s="1"/>
  <c r="M492"/>
  <c r="N492"/>
  <c r="M494"/>
  <c r="N494" s="1"/>
  <c r="M495"/>
  <c r="N495"/>
  <c r="M496"/>
  <c r="N496" s="1"/>
  <c r="M498"/>
  <c r="N498"/>
  <c r="M500"/>
  <c r="N500" s="1"/>
  <c r="M504"/>
  <c r="N550"/>
  <c r="M614"/>
  <c r="N614" s="1"/>
  <c r="N619"/>
  <c r="M631"/>
  <c r="M635"/>
  <c r="N635"/>
  <c r="M650"/>
  <c r="N663"/>
  <c r="N668"/>
  <c r="N671"/>
  <c r="M723"/>
  <c r="N723" s="1"/>
  <c r="M731"/>
  <c r="N731"/>
  <c r="M778"/>
  <c r="N778" s="1"/>
  <c r="M795"/>
  <c r="M798"/>
  <c r="M801"/>
  <c r="N801" s="1"/>
  <c r="M802"/>
  <c r="N802"/>
  <c r="M807"/>
  <c r="N807" s="1"/>
  <c r="M816"/>
  <c r="N816"/>
  <c r="M823"/>
  <c r="N823" s="1"/>
  <c r="M825"/>
  <c r="N825"/>
  <c r="M831"/>
  <c r="N831" s="1"/>
  <c r="M852"/>
  <c r="N852" s="1"/>
  <c r="M885"/>
  <c r="M890"/>
  <c r="M891"/>
  <c r="N891" s="1"/>
  <c r="M898"/>
  <c r="N898"/>
  <c r="M899"/>
  <c r="N899" s="1"/>
  <c r="M901"/>
  <c r="N901"/>
  <c r="M909"/>
  <c r="N909" s="1"/>
  <c r="M911"/>
  <c r="N911"/>
  <c r="M912"/>
  <c r="N912" s="1"/>
  <c r="M932"/>
  <c r="N932" s="1"/>
  <c r="M934"/>
  <c r="N934"/>
  <c r="M939"/>
  <c r="N939" s="1"/>
  <c r="M952"/>
  <c r="N952" s="1"/>
  <c r="M959"/>
  <c r="N959"/>
  <c r="M961"/>
  <c r="N961" s="1"/>
  <c r="M963"/>
  <c r="N963"/>
  <c r="M966"/>
  <c r="N966" s="1"/>
  <c r="M967"/>
  <c r="N967"/>
  <c r="M971"/>
  <c r="N971" s="1"/>
  <c r="M973"/>
  <c r="N973"/>
  <c r="N994"/>
  <c r="N1043"/>
  <c r="M1054"/>
  <c r="N1054" s="1"/>
  <c r="M1061"/>
  <c r="N1061"/>
  <c r="M293"/>
  <c r="N293" s="1"/>
  <c r="M294"/>
  <c r="N294"/>
  <c r="M296"/>
  <c r="M328"/>
  <c r="N328"/>
  <c r="M329"/>
  <c r="N329" s="1"/>
  <c r="M330"/>
  <c r="N330"/>
  <c r="M331"/>
  <c r="N331" s="1"/>
  <c r="N345"/>
  <c r="M352"/>
  <c r="M364"/>
  <c r="N364" s="1"/>
  <c r="M388"/>
  <c r="N388"/>
  <c r="M464"/>
  <c r="M466"/>
  <c r="N466"/>
  <c r="M470"/>
  <c r="N470" s="1"/>
  <c r="M471"/>
  <c r="N471"/>
  <c r="M472"/>
  <c r="N472" s="1"/>
  <c r="M475"/>
  <c r="N475"/>
  <c r="M480"/>
  <c r="M483"/>
  <c r="N483" s="1"/>
  <c r="M487"/>
  <c r="N487"/>
  <c r="M502"/>
  <c r="N502" s="1"/>
  <c r="M508"/>
  <c r="N508"/>
  <c r="M529"/>
  <c r="N529" s="1"/>
  <c r="M536"/>
  <c r="M548"/>
  <c r="N548" s="1"/>
  <c r="M550"/>
  <c r="M552"/>
  <c r="N552"/>
  <c r="M605"/>
  <c r="N605" s="1"/>
  <c r="M612"/>
  <c r="N612"/>
  <c r="M624"/>
  <c r="M625"/>
  <c r="M672"/>
  <c r="M675"/>
  <c r="N675"/>
  <c r="N692"/>
  <c r="N693"/>
  <c r="M707"/>
  <c r="N707"/>
  <c r="M708"/>
  <c r="N708" s="1"/>
  <c r="M727"/>
  <c r="N727"/>
  <c r="M728"/>
  <c r="N728" s="1"/>
  <c r="M769"/>
  <c r="N769"/>
  <c r="M773"/>
  <c r="N773" s="1"/>
  <c r="M779"/>
  <c r="N779"/>
  <c r="M809"/>
  <c r="M811"/>
  <c r="N811"/>
  <c r="M812"/>
  <c r="N812" s="1"/>
  <c r="M813"/>
  <c r="N813"/>
  <c r="M814"/>
  <c r="N814" s="1"/>
  <c r="M832"/>
  <c r="N832"/>
  <c r="M835"/>
  <c r="N835" s="1"/>
  <c r="M836"/>
  <c r="N836"/>
  <c r="M837"/>
  <c r="N837" s="1"/>
  <c r="M838"/>
  <c r="N838" s="1"/>
  <c r="M839"/>
  <c r="N845"/>
  <c r="M850"/>
  <c r="N850" s="1"/>
  <c r="M851"/>
  <c r="N851"/>
  <c r="M878"/>
  <c r="N878" s="1"/>
  <c r="M902"/>
  <c r="N902"/>
  <c r="M928"/>
  <c r="N928" s="1"/>
  <c r="M981"/>
  <c r="N981"/>
  <c r="M984"/>
  <c r="N984" s="1"/>
  <c r="M986"/>
  <c r="N986"/>
  <c r="M987"/>
  <c r="N987" s="1"/>
  <c r="M988"/>
  <c r="N988"/>
  <c r="M989"/>
  <c r="N989" s="1"/>
  <c r="M1003"/>
  <c r="N1003"/>
  <c r="M1006"/>
  <c r="N1006" s="1"/>
  <c r="M1010"/>
  <c r="N1010"/>
  <c r="M1011"/>
  <c r="N1011" s="1"/>
  <c r="M1014"/>
  <c r="N1014"/>
  <c r="M1015"/>
  <c r="N1015" s="1"/>
  <c r="M257"/>
  <c r="M265"/>
  <c r="M304"/>
  <c r="N304" s="1"/>
  <c r="M316"/>
  <c r="N316"/>
  <c r="M336"/>
  <c r="N336"/>
  <c r="M339"/>
  <c r="N339" s="1"/>
  <c r="M340"/>
  <c r="N340"/>
  <c r="M341"/>
  <c r="N341" s="1"/>
  <c r="M344"/>
  <c r="N344"/>
  <c r="M356"/>
  <c r="N356" s="1"/>
  <c r="M359"/>
  <c r="N359"/>
  <c r="M367"/>
  <c r="N367" s="1"/>
  <c r="M372"/>
  <c r="N372"/>
  <c r="M375"/>
  <c r="N375" s="1"/>
  <c r="M376"/>
  <c r="M379"/>
  <c r="N379"/>
  <c r="M380"/>
  <c r="N380" s="1"/>
  <c r="M382"/>
  <c r="N382"/>
  <c r="M383"/>
  <c r="N383" s="1"/>
  <c r="M384"/>
  <c r="N384"/>
  <c r="M394"/>
  <c r="N394" s="1"/>
  <c r="M416"/>
  <c r="N416"/>
  <c r="M428"/>
  <c r="M434"/>
  <c r="N434"/>
  <c r="M436"/>
  <c r="N436" s="1"/>
  <c r="M456"/>
  <c r="N456" s="1"/>
  <c r="M458"/>
  <c r="N458"/>
  <c r="M459"/>
  <c r="N459" s="1"/>
  <c r="M460"/>
  <c r="N460"/>
  <c r="M461"/>
  <c r="N461" s="1"/>
  <c r="M462"/>
  <c r="N462"/>
  <c r="M465"/>
  <c r="N465" s="1"/>
  <c r="M467"/>
  <c r="N467"/>
  <c r="N478"/>
  <c r="N539"/>
  <c r="N540"/>
  <c r="M564"/>
  <c r="N564" s="1"/>
  <c r="N590"/>
  <c r="N633"/>
  <c r="M643"/>
  <c r="N650"/>
  <c r="M655"/>
  <c r="M666"/>
  <c r="N666"/>
  <c r="M670"/>
  <c r="N670" s="1"/>
  <c r="M677"/>
  <c r="N677"/>
  <c r="M685"/>
  <c r="N685" s="1"/>
  <c r="M686"/>
  <c r="N686"/>
  <c r="M689"/>
  <c r="N689" s="1"/>
  <c r="M717"/>
  <c r="N717"/>
  <c r="M737"/>
  <c r="N737" s="1"/>
  <c r="M748"/>
  <c r="N748"/>
  <c r="N791"/>
  <c r="N797"/>
  <c r="N798"/>
  <c r="M855"/>
  <c r="N859"/>
  <c r="M923"/>
  <c r="N923" s="1"/>
  <c r="M941"/>
  <c r="N941"/>
  <c r="M949"/>
  <c r="N949" s="1"/>
  <c r="M955"/>
  <c r="N955"/>
  <c r="M957"/>
  <c r="N957" s="1"/>
  <c r="M975"/>
  <c r="N975"/>
  <c r="M982"/>
  <c r="N982" s="1"/>
  <c r="M983"/>
  <c r="N983"/>
  <c r="M1007"/>
  <c r="N1007" s="1"/>
  <c r="M1009"/>
  <c r="N1009"/>
  <c r="N562"/>
  <c r="N296"/>
  <c r="N299"/>
  <c r="M374"/>
  <c r="N374" s="1"/>
  <c r="M378"/>
  <c r="N378"/>
  <c r="M385"/>
  <c r="N385" s="1"/>
  <c r="N410"/>
  <c r="N488"/>
  <c r="N499"/>
  <c r="M501"/>
  <c r="N501"/>
  <c r="N610"/>
  <c r="M615"/>
  <c r="M673"/>
  <c r="N785"/>
  <c r="N786"/>
  <c r="N790"/>
  <c r="N792"/>
  <c r="N793"/>
  <c r="N795"/>
  <c r="N799"/>
  <c r="N1046"/>
  <c r="M1067"/>
  <c r="N1067" s="1"/>
  <c r="N292"/>
  <c r="N322"/>
  <c r="N333"/>
  <c r="M365"/>
  <c r="N365"/>
  <c r="M366"/>
  <c r="N366" s="1"/>
  <c r="N507"/>
  <c r="N528"/>
  <c r="N534"/>
  <c r="N536"/>
  <c r="N537"/>
  <c r="N541"/>
  <c r="N545"/>
  <c r="M608"/>
  <c r="N608"/>
  <c r="N624"/>
  <c r="N625"/>
  <c r="N642"/>
  <c r="N643"/>
  <c r="M646"/>
  <c r="N646" s="1"/>
  <c r="N750"/>
  <c r="N844"/>
  <c r="N885"/>
  <c r="M1018"/>
  <c r="N1018" s="1"/>
  <c r="M1019"/>
  <c r="N1019"/>
  <c r="M1020"/>
  <c r="N1020" s="1"/>
  <c r="M1024"/>
  <c r="N1024"/>
  <c r="M1028"/>
  <c r="N1028" s="1"/>
  <c r="M1063"/>
  <c r="N1063"/>
  <c r="M305"/>
  <c r="N305" s="1"/>
  <c r="M315"/>
  <c r="N315"/>
  <c r="N352"/>
  <c r="M411"/>
  <c r="N411" s="1"/>
  <c r="N559"/>
  <c r="N631"/>
  <c r="N632"/>
  <c r="N943"/>
  <c r="N944"/>
  <c r="M985"/>
  <c r="N985" s="1"/>
  <c r="M313"/>
  <c r="N313" s="1"/>
  <c r="N320"/>
  <c r="M396"/>
  <c r="N396" s="1"/>
  <c r="N399"/>
  <c r="N414"/>
  <c r="N417"/>
  <c r="M444"/>
  <c r="N444"/>
  <c r="M468"/>
  <c r="N468" s="1"/>
  <c r="N480"/>
  <c r="M484"/>
  <c r="N484" s="1"/>
  <c r="N504"/>
  <c r="M531"/>
  <c r="N531"/>
  <c r="M556"/>
  <c r="N556" s="1"/>
  <c r="M566"/>
  <c r="N566"/>
  <c r="N672"/>
  <c r="M676"/>
  <c r="M679"/>
  <c r="N679" s="1"/>
  <c r="N709"/>
  <c r="M719"/>
  <c r="N719" s="1"/>
  <c r="M744"/>
  <c r="N744" s="1"/>
  <c r="M749"/>
  <c r="N749"/>
  <c r="N771"/>
  <c r="N774"/>
  <c r="N775"/>
  <c r="M781"/>
  <c r="N781" s="1"/>
  <c r="N839"/>
  <c r="N853"/>
  <c r="M872"/>
  <c r="N872"/>
  <c r="M881"/>
  <c r="N881"/>
  <c r="M921"/>
  <c r="N921"/>
  <c r="M948"/>
  <c r="N948"/>
  <c r="M1029"/>
  <c r="N1029"/>
  <c r="N1052"/>
  <c r="N308"/>
  <c r="M311"/>
  <c r="N311"/>
  <c r="N324"/>
  <c r="M342"/>
  <c r="N342" s="1"/>
  <c r="M350"/>
  <c r="N350"/>
  <c r="N363"/>
  <c r="N376"/>
  <c r="M386"/>
  <c r="N386"/>
  <c r="N395"/>
  <c r="M397"/>
  <c r="N397"/>
  <c r="N424"/>
  <c r="N428"/>
  <c r="N431"/>
  <c r="N441"/>
  <c r="M443"/>
  <c r="N443" s="1"/>
  <c r="N464"/>
  <c r="M493"/>
  <c r="N493"/>
  <c r="M518"/>
  <c r="N518"/>
  <c r="M526"/>
  <c r="N526"/>
  <c r="N568"/>
  <c r="N575"/>
  <c r="M598"/>
  <c r="N598"/>
  <c r="M607"/>
  <c r="N607"/>
  <c r="N615"/>
  <c r="N623"/>
  <c r="M626"/>
  <c r="N626"/>
  <c r="M639"/>
  <c r="N639"/>
  <c r="N654"/>
  <c r="N656"/>
  <c r="N676"/>
  <c r="M678"/>
  <c r="N678" s="1"/>
  <c r="M700"/>
  <c r="N700"/>
  <c r="M704"/>
  <c r="N704" s="1"/>
  <c r="N718"/>
  <c r="M741"/>
  <c r="N741"/>
  <c r="M758"/>
  <c r="N758"/>
  <c r="M767"/>
  <c r="N767"/>
  <c r="M768"/>
  <c r="N768"/>
  <c r="M783"/>
  <c r="N783"/>
  <c r="M784"/>
  <c r="N784"/>
  <c r="M804"/>
  <c r="N804"/>
  <c r="N809"/>
  <c r="N821"/>
  <c r="N822"/>
  <c r="M861"/>
  <c r="N861" s="1"/>
  <c r="N890"/>
  <c r="N894"/>
  <c r="N929"/>
  <c r="N931"/>
  <c r="N953"/>
  <c r="M960"/>
  <c r="N960"/>
  <c r="M993"/>
  <c r="N993"/>
  <c r="M995"/>
  <c r="N995"/>
  <c r="M997"/>
  <c r="N997"/>
  <c r="M1057"/>
  <c r="N1057"/>
  <c r="M409"/>
  <c r="N409"/>
  <c r="M516"/>
  <c r="N516"/>
  <c r="N571"/>
  <c r="M576"/>
  <c r="N576"/>
  <c r="M664"/>
  <c r="N664" s="1"/>
  <c r="N673"/>
  <c r="M713"/>
  <c r="N713"/>
  <c r="M721"/>
  <c r="N721"/>
  <c r="M858"/>
  <c r="N858"/>
  <c r="M877"/>
  <c r="N877"/>
  <c r="M398"/>
  <c r="N398"/>
  <c r="M413"/>
  <c r="N413"/>
  <c r="N435"/>
  <c r="N477"/>
  <c r="N503"/>
  <c r="M544"/>
  <c r="N544"/>
  <c r="M558"/>
  <c r="N558" s="1"/>
  <c r="N583"/>
  <c r="M587"/>
  <c r="N587" s="1"/>
  <c r="M592"/>
  <c r="N592" s="1"/>
  <c r="M609"/>
  <c r="N609"/>
  <c r="M627"/>
  <c r="N627" s="1"/>
  <c r="M640"/>
  <c r="N640"/>
  <c r="M641"/>
  <c r="N641" s="1"/>
  <c r="N655"/>
  <c r="M754"/>
  <c r="N754"/>
  <c r="M757"/>
  <c r="N757"/>
  <c r="M765"/>
  <c r="N765"/>
  <c r="M815"/>
  <c r="N815"/>
  <c r="N855"/>
  <c r="M867"/>
  <c r="N867" s="1"/>
  <c r="M883"/>
  <c r="N883"/>
  <c r="M895"/>
  <c r="N895" s="1"/>
  <c r="M1060"/>
  <c r="N1060"/>
  <c r="AF12" i="9"/>
  <c r="AF9"/>
  <c r="AE2"/>
  <c r="Q2" s="1"/>
  <c r="AD7"/>
  <c r="P5" s="1"/>
  <c r="AD8"/>
  <c r="Z41" s="1"/>
  <c r="AD11"/>
  <c r="AC41" s="1"/>
  <c r="AF13"/>
  <c r="Q8"/>
  <c r="T42"/>
  <c r="P6"/>
  <c r="Y41"/>
  <c r="AD4" i="10" l="1"/>
  <c r="AF4"/>
  <c r="AG4"/>
  <c r="Z4"/>
  <c r="Y4"/>
  <c r="AD5"/>
  <c r="AF5"/>
  <c r="Y5"/>
  <c r="AG5"/>
  <c r="Z5"/>
  <c r="AA5"/>
  <c r="AC5" s="1"/>
  <c r="AE5" s="1"/>
  <c r="T4"/>
  <c r="V4" s="1"/>
  <c r="N256" i="8"/>
  <c r="N265"/>
  <c r="N266"/>
  <c r="T7" i="10"/>
  <c r="T5"/>
  <c r="T6"/>
  <c r="N277" i="8"/>
  <c r="N255"/>
  <c r="M253"/>
  <c r="N253" s="1"/>
  <c r="M254"/>
  <c r="N254" s="1"/>
  <c r="M258"/>
  <c r="N258" s="1"/>
  <c r="M260"/>
  <c r="N260" s="1"/>
  <c r="M262"/>
  <c r="N262" s="1"/>
  <c r="M264"/>
  <c r="N264" s="1"/>
  <c r="M267"/>
  <c r="M284"/>
  <c r="N284" s="1"/>
  <c r="M288"/>
  <c r="N288" s="1"/>
  <c r="N257"/>
  <c r="M259"/>
  <c r="N259" s="1"/>
  <c r="M261"/>
  <c r="N261" s="1"/>
  <c r="M263"/>
  <c r="N263" s="1"/>
  <c r="M268"/>
  <c r="N268" s="1"/>
  <c r="M269"/>
  <c r="N269" s="1"/>
  <c r="M273"/>
  <c r="M275"/>
  <c r="N275" s="1"/>
  <c r="M278"/>
  <c r="M279"/>
  <c r="N279" s="1"/>
  <c r="M280"/>
  <c r="N280" s="1"/>
  <c r="M281"/>
  <c r="N281" s="1"/>
  <c r="M283"/>
  <c r="N283" s="1"/>
  <c r="N267"/>
  <c r="N273"/>
  <c r="N278"/>
  <c r="M291"/>
  <c r="N291" s="1"/>
  <c r="M271"/>
  <c r="N271" s="1"/>
  <c r="M276"/>
  <c r="N276"/>
  <c r="P4" i="9"/>
  <c r="AA43"/>
  <c r="AD43"/>
  <c r="AB31"/>
  <c r="AB43" s="1"/>
  <c r="AF10"/>
  <c r="P7"/>
  <c r="P3"/>
  <c r="U41"/>
  <c r="V19"/>
  <c r="W4" s="1"/>
  <c r="Z19"/>
  <c r="W8" s="1"/>
  <c r="V16"/>
  <c r="Z16"/>
  <c r="T17"/>
  <c r="U2" s="1"/>
  <c r="X17"/>
  <c r="U6" s="1"/>
  <c r="X32" s="1"/>
  <c r="T18"/>
  <c r="V2" s="1"/>
  <c r="X18"/>
  <c r="V6" s="1"/>
  <c r="X33" s="1"/>
  <c r="T24"/>
  <c r="AB2" s="1"/>
  <c r="T21"/>
  <c r="Y2" s="1"/>
  <c r="U23"/>
  <c r="AA3" s="1"/>
  <c r="M3" s="1"/>
  <c r="U27"/>
  <c r="AE3" s="1"/>
  <c r="V23"/>
  <c r="AA4" s="1"/>
  <c r="M4" s="1"/>
  <c r="V27"/>
  <c r="AE4" s="1"/>
  <c r="W23"/>
  <c r="AA5" s="1"/>
  <c r="W27"/>
  <c r="AE5" s="1"/>
  <c r="W42" s="1"/>
  <c r="X23"/>
  <c r="AA6" s="1"/>
  <c r="X27"/>
  <c r="AE6" s="1"/>
  <c r="X42" s="1"/>
  <c r="Y23"/>
  <c r="AA7" s="1"/>
  <c r="M5" s="1"/>
  <c r="Y27"/>
  <c r="AE7" s="1"/>
  <c r="Z23"/>
  <c r="AA8" s="1"/>
  <c r="M6" s="1"/>
  <c r="Z27"/>
  <c r="AE8" s="1"/>
  <c r="AC23"/>
  <c r="AA11" s="1"/>
  <c r="AC27"/>
  <c r="AE11" s="1"/>
  <c r="W19"/>
  <c r="W5" s="1"/>
  <c r="W34" s="1"/>
  <c r="W16"/>
  <c r="AC16"/>
  <c r="U17"/>
  <c r="U3" s="1"/>
  <c r="Y17"/>
  <c r="U7" s="1"/>
  <c r="AC17"/>
  <c r="U11" s="1"/>
  <c r="U18"/>
  <c r="V3" s="1"/>
  <c r="Y18"/>
  <c r="V7" s="1"/>
  <c r="AC18"/>
  <c r="V11" s="1"/>
  <c r="T20"/>
  <c r="X2" s="1"/>
  <c r="T25"/>
  <c r="AC2" s="1"/>
  <c r="U20"/>
  <c r="X3" s="1"/>
  <c r="U24"/>
  <c r="AB3" s="1"/>
  <c r="V20"/>
  <c r="X4" s="1"/>
  <c r="V24"/>
  <c r="AB4" s="1"/>
  <c r="W20"/>
  <c r="X5" s="1"/>
  <c r="W35" s="1"/>
  <c r="W24"/>
  <c r="AB5" s="1"/>
  <c r="W39" s="1"/>
  <c r="X20"/>
  <c r="X6" s="1"/>
  <c r="X35" s="1"/>
  <c r="X24"/>
  <c r="AB6" s="1"/>
  <c r="X39" s="1"/>
  <c r="Y20"/>
  <c r="X7" s="1"/>
  <c r="Y24"/>
  <c r="AB7" s="1"/>
  <c r="Z20"/>
  <c r="X8" s="1"/>
  <c r="Z24"/>
  <c r="AB8" s="1"/>
  <c r="AC20"/>
  <c r="X11" s="1"/>
  <c r="AC24"/>
  <c r="AB11" s="1"/>
  <c r="T19"/>
  <c r="W2" s="1"/>
  <c r="X19"/>
  <c r="W6" s="1"/>
  <c r="X34" s="1"/>
  <c r="T16"/>
  <c r="X16"/>
  <c r="V17"/>
  <c r="U4" s="1"/>
  <c r="Z17"/>
  <c r="U8" s="1"/>
  <c r="V18"/>
  <c r="V4" s="1"/>
  <c r="Z18"/>
  <c r="V8" s="1"/>
  <c r="T22"/>
  <c r="Z2" s="1"/>
  <c r="T26"/>
  <c r="AD2" s="1"/>
  <c r="U21"/>
  <c r="Y3" s="1"/>
  <c r="U25"/>
  <c r="AC3" s="1"/>
  <c r="V21"/>
  <c r="Y4" s="1"/>
  <c r="V25"/>
  <c r="AC4" s="1"/>
  <c r="W21"/>
  <c r="Y5" s="1"/>
  <c r="W36" s="1"/>
  <c r="W25"/>
  <c r="AC5" s="1"/>
  <c r="W40" s="1"/>
  <c r="X21"/>
  <c r="Y6" s="1"/>
  <c r="X36" s="1"/>
  <c r="X25"/>
  <c r="AC6" s="1"/>
  <c r="X40" s="1"/>
  <c r="Y21"/>
  <c r="Y7" s="1"/>
  <c r="Y25"/>
  <c r="AC7" s="1"/>
  <c r="Z21"/>
  <c r="Y8" s="1"/>
  <c r="Z25"/>
  <c r="AC8" s="1"/>
  <c r="AC21"/>
  <c r="Y11" s="1"/>
  <c r="AC25"/>
  <c r="AC11" s="1"/>
  <c r="U19"/>
  <c r="W3" s="1"/>
  <c r="Y19"/>
  <c r="W7" s="1"/>
  <c r="AC19"/>
  <c r="W11" s="1"/>
  <c r="U16"/>
  <c r="Y16"/>
  <c r="W17"/>
  <c r="U5" s="1"/>
  <c r="W32" s="1"/>
  <c r="W18"/>
  <c r="V5" s="1"/>
  <c r="W33" s="1"/>
  <c r="T23"/>
  <c r="AA2" s="1"/>
  <c r="U22"/>
  <c r="Z3" s="1"/>
  <c r="V22"/>
  <c r="Z4" s="1"/>
  <c r="W22"/>
  <c r="Z5" s="1"/>
  <c r="W37" s="1"/>
  <c r="X22"/>
  <c r="Z6" s="1"/>
  <c r="X37" s="1"/>
  <c r="Y22"/>
  <c r="Z7" s="1"/>
  <c r="Z22"/>
  <c r="Z8" s="1"/>
  <c r="AC22"/>
  <c r="Z11" s="1"/>
  <c r="AA4" i="10" l="1"/>
  <c r="AC4" s="1"/>
  <c r="AE4" s="1"/>
  <c r="T76"/>
  <c r="V76" s="1"/>
  <c r="T60"/>
  <c r="V60" s="1"/>
  <c r="T43"/>
  <c r="V43" s="1"/>
  <c r="T44"/>
  <c r="V44" s="1"/>
  <c r="T22"/>
  <c r="V22" s="1"/>
  <c r="T20"/>
  <c r="V20" s="1"/>
  <c r="T14"/>
  <c r="V14" s="1"/>
  <c r="T103"/>
  <c r="V103" s="1"/>
  <c r="T79"/>
  <c r="V79" s="1"/>
  <c r="T63"/>
  <c r="V63" s="1"/>
  <c r="T101"/>
  <c r="V101" s="1"/>
  <c r="T91"/>
  <c r="V91" s="1"/>
  <c r="T102"/>
  <c r="V102" s="1"/>
  <c r="T78"/>
  <c r="V78" s="1"/>
  <c r="T62"/>
  <c r="V62" s="1"/>
  <c r="T100"/>
  <c r="V100" s="1"/>
  <c r="T46"/>
  <c r="V46" s="1"/>
  <c r="T17"/>
  <c r="V17" s="1"/>
  <c r="T11"/>
  <c r="V11" s="1"/>
  <c r="T77"/>
  <c r="V77" s="1"/>
  <c r="T61"/>
  <c r="V61" s="1"/>
  <c r="T47"/>
  <c r="V47" s="1"/>
  <c r="T45"/>
  <c r="V45" s="1"/>
  <c r="T27"/>
  <c r="V27" s="1"/>
  <c r="T72"/>
  <c r="V72" s="1"/>
  <c r="T56"/>
  <c r="V56" s="1"/>
  <c r="T40"/>
  <c r="V40" s="1"/>
  <c r="T39"/>
  <c r="V39" s="1"/>
  <c r="T18"/>
  <c r="V18" s="1"/>
  <c r="T12"/>
  <c r="V12" s="1"/>
  <c r="T38"/>
  <c r="V38" s="1"/>
  <c r="T95"/>
  <c r="V95" s="1"/>
  <c r="T75"/>
  <c r="V75" s="1"/>
  <c r="T59"/>
  <c r="V59" s="1"/>
  <c r="T93"/>
  <c r="V93" s="1"/>
  <c r="T35"/>
  <c r="V35" s="1"/>
  <c r="T94"/>
  <c r="V94" s="1"/>
  <c r="T74"/>
  <c r="V74" s="1"/>
  <c r="T58"/>
  <c r="V58" s="1"/>
  <c r="T92"/>
  <c r="V92" s="1"/>
  <c r="T34"/>
  <c r="V34" s="1"/>
  <c r="T9"/>
  <c r="V9" s="1"/>
  <c r="T13"/>
  <c r="V13" s="1"/>
  <c r="T73"/>
  <c r="V73" s="1"/>
  <c r="T57"/>
  <c r="V57" s="1"/>
  <c r="T41"/>
  <c r="V41" s="1"/>
  <c r="T29"/>
  <c r="V29" s="1"/>
  <c r="T84"/>
  <c r="V84" s="1"/>
  <c r="T68"/>
  <c r="V68" s="1"/>
  <c r="T52"/>
  <c r="V52" s="1"/>
  <c r="T96"/>
  <c r="V96" s="1"/>
  <c r="T28"/>
  <c r="V28" s="1"/>
  <c r="T10"/>
  <c r="V10" s="1"/>
  <c r="T36"/>
  <c r="V36" s="1"/>
  <c r="T23"/>
  <c r="V23" s="1"/>
  <c r="T87"/>
  <c r="V87" s="1"/>
  <c r="T71"/>
  <c r="V71" s="1"/>
  <c r="T55"/>
  <c r="V55" s="1"/>
  <c r="T42"/>
  <c r="V42" s="1"/>
  <c r="T25"/>
  <c r="V25" s="1"/>
  <c r="T86"/>
  <c r="V86" s="1"/>
  <c r="T70"/>
  <c r="V70" s="1"/>
  <c r="T54"/>
  <c r="V54" s="1"/>
  <c r="T98"/>
  <c r="V98" s="1"/>
  <c r="T32"/>
  <c r="V32" s="1"/>
  <c r="T24"/>
  <c r="V24" s="1"/>
  <c r="T85"/>
  <c r="V85" s="1"/>
  <c r="T69"/>
  <c r="V69" s="1"/>
  <c r="T53"/>
  <c r="V53" s="1"/>
  <c r="T97"/>
  <c r="V97" s="1"/>
  <c r="T31"/>
  <c r="V31" s="1"/>
  <c r="T80"/>
  <c r="V80" s="1"/>
  <c r="T64"/>
  <c r="V64" s="1"/>
  <c r="T48"/>
  <c r="V48" s="1"/>
  <c r="T88"/>
  <c r="V88" s="1"/>
  <c r="T30"/>
  <c r="V30" s="1"/>
  <c r="T33"/>
  <c r="V33" s="1"/>
  <c r="T26"/>
  <c r="V26" s="1"/>
  <c r="T16"/>
  <c r="V16" s="1"/>
  <c r="T83"/>
  <c r="V83" s="1"/>
  <c r="T67"/>
  <c r="V67" s="1"/>
  <c r="T51"/>
  <c r="V51" s="1"/>
  <c r="T99"/>
  <c r="V99" s="1"/>
  <c r="T37"/>
  <c r="V37" s="1"/>
  <c r="T82"/>
  <c r="V82" s="1"/>
  <c r="T66"/>
  <c r="V66" s="1"/>
  <c r="T50"/>
  <c r="V50" s="1"/>
  <c r="T90"/>
  <c r="V90" s="1"/>
  <c r="T15"/>
  <c r="V15" s="1"/>
  <c r="T19"/>
  <c r="V19" s="1"/>
  <c r="T81"/>
  <c r="V81" s="1"/>
  <c r="T65"/>
  <c r="V65" s="1"/>
  <c r="T49"/>
  <c r="V49" s="1"/>
  <c r="T89"/>
  <c r="V89" s="1"/>
  <c r="T21"/>
  <c r="V21" s="1"/>
  <c r="T8"/>
  <c r="V8" s="1"/>
  <c r="V6"/>
  <c r="V7"/>
  <c r="V5"/>
  <c r="M2" i="9"/>
  <c r="M8"/>
  <c r="T3"/>
  <c r="U28"/>
  <c r="AC40"/>
  <c r="O7"/>
  <c r="Y40"/>
  <c r="O5"/>
  <c r="U40"/>
  <c r="O3"/>
  <c r="H6"/>
  <c r="Z33"/>
  <c r="T6"/>
  <c r="X28"/>
  <c r="AC39"/>
  <c r="N7"/>
  <c r="Y39"/>
  <c r="N5"/>
  <c r="U39"/>
  <c r="N3"/>
  <c r="AC33"/>
  <c r="H7"/>
  <c r="Y32"/>
  <c r="G5"/>
  <c r="AC42"/>
  <c r="Q7"/>
  <c r="Q5"/>
  <c r="Y42"/>
  <c r="Q3"/>
  <c r="U42"/>
  <c r="T8"/>
  <c r="Z28"/>
  <c r="AC37"/>
  <c r="L7"/>
  <c r="I7"/>
  <c r="AC34"/>
  <c r="K7"/>
  <c r="AC36"/>
  <c r="Y36"/>
  <c r="K5"/>
  <c r="K3"/>
  <c r="U36"/>
  <c r="V33"/>
  <c r="H4"/>
  <c r="T28"/>
  <c r="T2"/>
  <c r="AC35"/>
  <c r="J7"/>
  <c r="Y35"/>
  <c r="J5"/>
  <c r="U35"/>
  <c r="J3"/>
  <c r="H5"/>
  <c r="Y33"/>
  <c r="G3"/>
  <c r="U32"/>
  <c r="AC38"/>
  <c r="M7"/>
  <c r="H2"/>
  <c r="H8"/>
  <c r="T33"/>
  <c r="T4"/>
  <c r="V28"/>
  <c r="L6"/>
  <c r="Z37"/>
  <c r="V37"/>
  <c r="L4"/>
  <c r="Y34"/>
  <c r="I5"/>
  <c r="Z40"/>
  <c r="O6"/>
  <c r="O4"/>
  <c r="V40"/>
  <c r="P2"/>
  <c r="P8"/>
  <c r="T41"/>
  <c r="Z32"/>
  <c r="G6"/>
  <c r="N6"/>
  <c r="Z39"/>
  <c r="V39"/>
  <c r="N4"/>
  <c r="O2"/>
  <c r="O8"/>
  <c r="T40"/>
  <c r="U33"/>
  <c r="H3"/>
  <c r="T11"/>
  <c r="AC28"/>
  <c r="Z42"/>
  <c r="Q6"/>
  <c r="V42"/>
  <c r="Q4"/>
  <c r="T36"/>
  <c r="K2"/>
  <c r="K8"/>
  <c r="I6"/>
  <c r="Z34"/>
  <c r="L5"/>
  <c r="Y37"/>
  <c r="L3"/>
  <c r="U37"/>
  <c r="T7"/>
  <c r="Y28"/>
  <c r="I3"/>
  <c r="U34"/>
  <c r="Z36"/>
  <c r="K6"/>
  <c r="K4"/>
  <c r="V36"/>
  <c r="L8"/>
  <c r="T37"/>
  <c r="L2"/>
  <c r="V32"/>
  <c r="G4"/>
  <c r="I8"/>
  <c r="T34"/>
  <c r="I2"/>
  <c r="J6"/>
  <c r="Z35"/>
  <c r="J4"/>
  <c r="V35"/>
  <c r="T35"/>
  <c r="J2"/>
  <c r="J8"/>
  <c r="AC32"/>
  <c r="G7"/>
  <c r="T5"/>
  <c r="W28"/>
  <c r="N2"/>
  <c r="T39"/>
  <c r="N8"/>
  <c r="T32"/>
  <c r="G8"/>
  <c r="G2"/>
  <c r="I4"/>
  <c r="V34"/>
  <c r="W4" i="10" l="1"/>
  <c r="X4" s="1"/>
  <c r="W6"/>
  <c r="X6" s="1"/>
  <c r="W5"/>
  <c r="X5" s="1"/>
  <c r="W7"/>
  <c r="X7" s="1"/>
  <c r="W8"/>
  <c r="X8" s="1"/>
  <c r="W91"/>
  <c r="X91" s="1"/>
  <c r="W42"/>
  <c r="X42" s="1"/>
  <c r="W98"/>
  <c r="X98" s="1"/>
  <c r="W39"/>
  <c r="X39" s="1"/>
  <c r="W88"/>
  <c r="X88" s="1"/>
  <c r="W43"/>
  <c r="X43" s="1"/>
  <c r="W101"/>
  <c r="X101" s="1"/>
  <c r="W85"/>
  <c r="X85" s="1"/>
  <c r="W81"/>
  <c r="X81" s="1"/>
  <c r="W77"/>
  <c r="X77" s="1"/>
  <c r="W73"/>
  <c r="X73" s="1"/>
  <c r="W69"/>
  <c r="W65"/>
  <c r="X65" s="1"/>
  <c r="W61"/>
  <c r="X61" s="1"/>
  <c r="W57"/>
  <c r="X57" s="1"/>
  <c r="W53"/>
  <c r="X53" s="1"/>
  <c r="W49"/>
  <c r="X49" s="1"/>
  <c r="W38"/>
  <c r="X38" s="1"/>
  <c r="W35"/>
  <c r="X35" s="1"/>
  <c r="W11"/>
  <c r="X11" s="1"/>
  <c r="W34"/>
  <c r="X34" s="1"/>
  <c r="W23"/>
  <c r="X23" s="1"/>
  <c r="W16"/>
  <c r="X16" s="1"/>
  <c r="W22"/>
  <c r="X22" s="1"/>
  <c r="W12"/>
  <c r="X12" s="1"/>
  <c r="W100"/>
  <c r="X100" s="1"/>
  <c r="W41"/>
  <c r="X41" s="1"/>
  <c r="W97"/>
  <c r="X97" s="1"/>
  <c r="W103"/>
  <c r="X103" s="1"/>
  <c r="W87"/>
  <c r="X87" s="1"/>
  <c r="W94"/>
  <c r="X94" s="1"/>
  <c r="W84"/>
  <c r="X84" s="1"/>
  <c r="W80"/>
  <c r="X80" s="1"/>
  <c r="W76"/>
  <c r="X76" s="1"/>
  <c r="W72"/>
  <c r="X72" s="1"/>
  <c r="W68"/>
  <c r="X68" s="1"/>
  <c r="W64"/>
  <c r="X64" s="1"/>
  <c r="W60"/>
  <c r="X60" s="1"/>
  <c r="W56"/>
  <c r="X56" s="1"/>
  <c r="W52"/>
  <c r="X52" s="1"/>
  <c r="W48"/>
  <c r="X48" s="1"/>
  <c r="W37"/>
  <c r="X37" s="1"/>
  <c r="W32"/>
  <c r="X32" s="1"/>
  <c r="W33"/>
  <c r="X33" s="1"/>
  <c r="W25"/>
  <c r="X25" s="1"/>
  <c r="W20"/>
  <c r="X20" s="1"/>
  <c r="W14"/>
  <c r="X14" s="1"/>
  <c r="W27"/>
  <c r="X27" s="1"/>
  <c r="W10"/>
  <c r="X10" s="1"/>
  <c r="W21"/>
  <c r="X21" s="1"/>
  <c r="W17"/>
  <c r="X17" s="1"/>
  <c r="W99"/>
  <c r="X99" s="1"/>
  <c r="W90"/>
  <c r="X90" s="1"/>
  <c r="W46"/>
  <c r="X46" s="1"/>
  <c r="W96"/>
  <c r="X96" s="1"/>
  <c r="W93"/>
  <c r="X93" s="1"/>
  <c r="W83"/>
  <c r="X83" s="1"/>
  <c r="W79"/>
  <c r="X79" s="1"/>
  <c r="W75"/>
  <c r="X75" s="1"/>
  <c r="W71"/>
  <c r="X71" s="1"/>
  <c r="W67"/>
  <c r="X67" s="1"/>
  <c r="W63"/>
  <c r="X63" s="1"/>
  <c r="W59"/>
  <c r="X59" s="1"/>
  <c r="W55"/>
  <c r="X55" s="1"/>
  <c r="W51"/>
  <c r="X51" s="1"/>
  <c r="W47"/>
  <c r="X47" s="1"/>
  <c r="W31"/>
  <c r="X31" s="1"/>
  <c r="W19"/>
  <c r="X19" s="1"/>
  <c r="W26"/>
  <c r="X26" s="1"/>
  <c r="W29"/>
  <c r="X29" s="1"/>
  <c r="W15"/>
  <c r="X15" s="1"/>
  <c r="W30"/>
  <c r="X30" s="1"/>
  <c r="W92"/>
  <c r="X92" s="1"/>
  <c r="W89"/>
  <c r="X89" s="1"/>
  <c r="W45"/>
  <c r="X45" s="1"/>
  <c r="W40"/>
  <c r="X40" s="1"/>
  <c r="W95"/>
  <c r="X95" s="1"/>
  <c r="W44"/>
  <c r="X44" s="1"/>
  <c r="W102"/>
  <c r="X102" s="1"/>
  <c r="W86"/>
  <c r="X86" s="1"/>
  <c r="W82"/>
  <c r="X82" s="1"/>
  <c r="W78"/>
  <c r="X78" s="1"/>
  <c r="W74"/>
  <c r="X74" s="1"/>
  <c r="W70"/>
  <c r="X70" s="1"/>
  <c r="W66"/>
  <c r="X66" s="1"/>
  <c r="W62"/>
  <c r="X62" s="1"/>
  <c r="W58"/>
  <c r="X58" s="1"/>
  <c r="W54"/>
  <c r="X54" s="1"/>
  <c r="W50"/>
  <c r="X50" s="1"/>
  <c r="W36"/>
  <c r="X36" s="1"/>
  <c r="W24"/>
  <c r="X24" s="1"/>
  <c r="W13"/>
  <c r="X13" s="1"/>
  <c r="W28"/>
  <c r="X28" s="1"/>
  <c r="W18"/>
  <c r="X18" s="1"/>
  <c r="W9"/>
  <c r="X9" s="1"/>
  <c r="X69"/>
  <c r="AF4" i="9"/>
  <c r="V31"/>
  <c r="V43" s="1"/>
  <c r="F4"/>
  <c r="C14" i="1" s="1"/>
  <c r="W31" i="9"/>
  <c r="W43" s="1"/>
  <c r="AF5"/>
  <c r="AF7"/>
  <c r="Y31"/>
  <c r="Y43" s="1"/>
  <c r="F5"/>
  <c r="C19" i="1" s="1"/>
  <c r="Z31" i="9"/>
  <c r="Z43" s="1"/>
  <c r="F6"/>
  <c r="C24" i="1" s="1"/>
  <c r="E24" s="1"/>
  <c r="AF8" i="9"/>
  <c r="F3"/>
  <c r="C9" i="1" s="1"/>
  <c r="AF3" i="9"/>
  <c r="U31"/>
  <c r="U43" s="1"/>
  <c r="X31"/>
  <c r="X43" s="1"/>
  <c r="AF6"/>
  <c r="AF11"/>
  <c r="F7"/>
  <c r="AC31"/>
  <c r="AC43" s="1"/>
  <c r="AF2"/>
  <c r="F8"/>
  <c r="T31"/>
  <c r="T43" s="1"/>
  <c r="F2"/>
  <c r="C4" i="1" s="1"/>
  <c r="A7" l="1"/>
  <c r="A6"/>
  <c r="P4" i="10"/>
  <c r="M5" l="1"/>
  <c r="M9"/>
  <c r="M13"/>
  <c r="M17"/>
  <c r="M21"/>
  <c r="M25"/>
  <c r="M29"/>
  <c r="M33"/>
  <c r="M37"/>
  <c r="M41"/>
  <c r="M45"/>
  <c r="M49"/>
  <c r="M53"/>
  <c r="M57"/>
  <c r="M61"/>
  <c r="M65"/>
  <c r="M69"/>
  <c r="M73"/>
  <c r="M77"/>
  <c r="M81"/>
  <c r="M85"/>
  <c r="M89"/>
  <c r="M93"/>
  <c r="M97"/>
  <c r="M101"/>
  <c r="M6"/>
  <c r="M10"/>
  <c r="M14"/>
  <c r="M18"/>
  <c r="M22"/>
  <c r="M26"/>
  <c r="M30"/>
  <c r="M34"/>
  <c r="M38"/>
  <c r="M42"/>
  <c r="M46"/>
  <c r="M50"/>
  <c r="M54"/>
  <c r="M58"/>
  <c r="M62"/>
  <c r="M66"/>
  <c r="M70"/>
  <c r="M74"/>
  <c r="M78"/>
  <c r="M82"/>
  <c r="M86"/>
  <c r="M90"/>
  <c r="M94"/>
  <c r="M98"/>
  <c r="M102"/>
  <c r="M7"/>
  <c r="M11"/>
  <c r="M15"/>
  <c r="M19"/>
  <c r="M23"/>
  <c r="M27"/>
  <c r="M31"/>
  <c r="M35"/>
  <c r="M39"/>
  <c r="M43"/>
  <c r="M47"/>
  <c r="M51"/>
  <c r="M55"/>
  <c r="M59"/>
  <c r="M63"/>
  <c r="M67"/>
  <c r="M71"/>
  <c r="M75"/>
  <c r="M79"/>
  <c r="M83"/>
  <c r="M87"/>
  <c r="M91"/>
  <c r="M95"/>
  <c r="M99"/>
  <c r="M103"/>
  <c r="M12"/>
  <c r="M16"/>
  <c r="M20"/>
  <c r="M24"/>
  <c r="M28"/>
  <c r="M32"/>
  <c r="M36"/>
  <c r="M40"/>
  <c r="M44"/>
  <c r="M48"/>
  <c r="M52"/>
  <c r="M56"/>
  <c r="M60"/>
  <c r="M64"/>
  <c r="M68"/>
  <c r="M72"/>
  <c r="M76"/>
  <c r="M80"/>
  <c r="M84"/>
  <c r="M88"/>
  <c r="M92"/>
  <c r="M96"/>
  <c r="M100"/>
  <c r="M8"/>
  <c r="B7" i="1"/>
  <c r="B6"/>
  <c r="B5"/>
  <c r="B8"/>
  <c r="B4"/>
  <c r="S103" i="10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R103"/>
  <c r="H103" s="1"/>
  <c r="R102"/>
  <c r="H102" s="1"/>
  <c r="R101"/>
  <c r="H101" s="1"/>
  <c r="R100"/>
  <c r="H100" s="1"/>
  <c r="R99"/>
  <c r="H99" s="1"/>
  <c r="R98"/>
  <c r="H98" s="1"/>
  <c r="R97"/>
  <c r="H97" s="1"/>
  <c r="R96"/>
  <c r="H96" s="1"/>
  <c r="R95"/>
  <c r="H95" s="1"/>
  <c r="R94"/>
  <c r="H94" s="1"/>
  <c r="R93"/>
  <c r="H93" s="1"/>
  <c r="R92"/>
  <c r="H92" s="1"/>
  <c r="R91"/>
  <c r="H91" s="1"/>
  <c r="R90"/>
  <c r="H90" s="1"/>
  <c r="R89"/>
  <c r="H89" s="1"/>
  <c r="R88"/>
  <c r="H88" s="1"/>
  <c r="R87"/>
  <c r="H87" s="1"/>
  <c r="R86"/>
  <c r="H86" s="1"/>
  <c r="R85"/>
  <c r="H85" s="1"/>
  <c r="R84"/>
  <c r="H84" s="1"/>
  <c r="R83"/>
  <c r="H83" s="1"/>
  <c r="R82"/>
  <c r="H82" s="1"/>
  <c r="R81"/>
  <c r="H81" s="1"/>
  <c r="R80"/>
  <c r="H80" s="1"/>
  <c r="R79"/>
  <c r="H79" s="1"/>
  <c r="R78"/>
  <c r="H78" s="1"/>
  <c r="R77"/>
  <c r="H77" s="1"/>
  <c r="R76"/>
  <c r="H76" s="1"/>
  <c r="R75"/>
  <c r="H75" s="1"/>
  <c r="R74"/>
  <c r="H74" s="1"/>
  <c r="R73"/>
  <c r="H73" s="1"/>
  <c r="R72"/>
  <c r="H72" s="1"/>
  <c r="R71"/>
  <c r="H71" s="1"/>
  <c r="R70"/>
  <c r="H70" s="1"/>
  <c r="R69"/>
  <c r="H69" s="1"/>
  <c r="R68"/>
  <c r="H68" s="1"/>
  <c r="R67"/>
  <c r="H67" s="1"/>
  <c r="R66"/>
  <c r="H66" s="1"/>
  <c r="R65"/>
  <c r="H65" s="1"/>
  <c r="R64"/>
  <c r="H64" s="1"/>
  <c r="R63"/>
  <c r="H63" s="1"/>
  <c r="R62"/>
  <c r="H62" s="1"/>
  <c r="R61"/>
  <c r="H61" s="1"/>
  <c r="R60"/>
  <c r="H60" s="1"/>
  <c r="R59"/>
  <c r="H59" s="1"/>
  <c r="R58"/>
  <c r="H58" s="1"/>
  <c r="R57"/>
  <c r="H57" s="1"/>
  <c r="R56"/>
  <c r="H56" s="1"/>
  <c r="R55"/>
  <c r="H55" s="1"/>
  <c r="R54"/>
  <c r="H54" s="1"/>
  <c r="R53"/>
  <c r="H53" s="1"/>
  <c r="R52"/>
  <c r="H52" s="1"/>
  <c r="R51"/>
  <c r="H51" s="1"/>
  <c r="R50"/>
  <c r="H50" s="1"/>
  <c r="R49"/>
  <c r="H49" s="1"/>
  <c r="R48"/>
  <c r="H48" s="1"/>
  <c r="R47"/>
  <c r="H47" s="1"/>
  <c r="R46"/>
  <c r="H46" s="1"/>
  <c r="R45"/>
  <c r="H45" s="1"/>
  <c r="R44"/>
  <c r="H44" s="1"/>
  <c r="R43"/>
  <c r="H43" s="1"/>
  <c r="R42"/>
  <c r="H42" s="1"/>
  <c r="R41"/>
  <c r="H41" s="1"/>
  <c r="R40"/>
  <c r="H40" s="1"/>
  <c r="R39"/>
  <c r="H39" s="1"/>
  <c r="R38"/>
  <c r="H38" s="1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S37"/>
  <c r="P28"/>
  <c r="S22"/>
  <c r="P15"/>
  <c r="S12"/>
  <c r="P8"/>
  <c r="R5"/>
  <c r="H5" s="1"/>
  <c r="P13"/>
  <c r="S10"/>
  <c r="P6"/>
  <c r="P11"/>
  <c r="S7"/>
  <c r="R37"/>
  <c r="H37" s="1"/>
  <c r="S35"/>
  <c r="R34"/>
  <c r="H34" s="1"/>
  <c r="P33"/>
  <c r="S31"/>
  <c r="R30"/>
  <c r="H30" s="1"/>
  <c r="P29"/>
  <c r="S27"/>
  <c r="R26"/>
  <c r="H26" s="1"/>
  <c r="P25"/>
  <c r="S23"/>
  <c r="R22"/>
  <c r="H22" s="1"/>
  <c r="S19"/>
  <c r="S18"/>
  <c r="P14"/>
  <c r="R11"/>
  <c r="H11" s="1"/>
  <c r="R9"/>
  <c r="H9" s="1"/>
  <c r="S36"/>
  <c r="R35"/>
  <c r="H35" s="1"/>
  <c r="P34"/>
  <c r="S32"/>
  <c r="R31"/>
  <c r="H31" s="1"/>
  <c r="P30"/>
  <c r="S28"/>
  <c r="R27"/>
  <c r="H27" s="1"/>
  <c r="P26"/>
  <c r="S24"/>
  <c r="R23"/>
  <c r="H23" s="1"/>
  <c r="P22"/>
  <c r="S20"/>
  <c r="R19"/>
  <c r="H19" s="1"/>
  <c r="R18"/>
  <c r="H18" s="1"/>
  <c r="R17"/>
  <c r="H17" s="1"/>
  <c r="S16"/>
  <c r="S15"/>
  <c r="R10"/>
  <c r="H10" s="1"/>
  <c r="R36"/>
  <c r="H36" s="1"/>
  <c r="P35"/>
  <c r="S33"/>
  <c r="R32"/>
  <c r="H32" s="1"/>
  <c r="P31"/>
  <c r="S29"/>
  <c r="R28"/>
  <c r="H28" s="1"/>
  <c r="P27"/>
  <c r="S25"/>
  <c r="R24"/>
  <c r="H24" s="1"/>
  <c r="P23"/>
  <c r="S21"/>
  <c r="R20"/>
  <c r="H20" s="1"/>
  <c r="P19"/>
  <c r="P18"/>
  <c r="P17"/>
  <c r="R16"/>
  <c r="H16" s="1"/>
  <c r="R15"/>
  <c r="H15" s="1"/>
  <c r="S14"/>
  <c r="S13"/>
  <c r="P10"/>
  <c r="P9"/>
  <c r="R8"/>
  <c r="H8" s="1"/>
  <c r="R7"/>
  <c r="H7" s="1"/>
  <c r="S6"/>
  <c r="S5"/>
  <c r="P36"/>
  <c r="S34"/>
  <c r="R33"/>
  <c r="H33" s="1"/>
  <c r="P32"/>
  <c r="S30"/>
  <c r="R29"/>
  <c r="H29" s="1"/>
  <c r="S26"/>
  <c r="R25"/>
  <c r="H25" s="1"/>
  <c r="P24"/>
  <c r="R21"/>
  <c r="H21" s="1"/>
  <c r="P20"/>
  <c r="P16"/>
  <c r="R14"/>
  <c r="H14" s="1"/>
  <c r="R13"/>
  <c r="H13" s="1"/>
  <c r="S11"/>
  <c r="P7"/>
  <c r="R6"/>
  <c r="H6" s="1"/>
  <c r="P21"/>
  <c r="S17"/>
  <c r="R12"/>
  <c r="H12" s="1"/>
  <c r="S9"/>
  <c r="P5"/>
  <c r="P12"/>
  <c r="S8"/>
  <c r="I86" l="1"/>
  <c r="I56"/>
  <c r="I89"/>
  <c r="I48"/>
  <c r="I68"/>
  <c r="I54"/>
  <c r="I61"/>
  <c r="I72"/>
  <c r="I102"/>
  <c r="I90"/>
  <c r="I98"/>
  <c r="I13"/>
  <c r="I33"/>
  <c r="I85"/>
  <c r="I66"/>
  <c r="I82"/>
  <c r="I57"/>
  <c r="I69"/>
  <c r="I62"/>
  <c r="I34"/>
  <c r="I42"/>
  <c r="I21"/>
  <c r="I81"/>
  <c r="I101"/>
  <c r="I73"/>
  <c r="I88"/>
  <c r="I24"/>
  <c r="I19"/>
  <c r="I50"/>
  <c r="I58"/>
  <c r="I65"/>
  <c r="I97"/>
  <c r="I22"/>
  <c r="I44"/>
  <c r="I46"/>
  <c r="I77"/>
  <c r="I8"/>
  <c r="I16"/>
  <c r="I20"/>
  <c r="I36"/>
  <c r="I18"/>
  <c r="I9"/>
  <c r="I30"/>
  <c r="I11"/>
  <c r="I92"/>
  <c r="I40"/>
  <c r="I74"/>
  <c r="I32"/>
  <c r="I35"/>
  <c r="I26"/>
  <c r="I37"/>
  <c r="I39"/>
  <c r="I43"/>
  <c r="I47"/>
  <c r="I51"/>
  <c r="I55"/>
  <c r="I59"/>
  <c r="I63"/>
  <c r="I67"/>
  <c r="I71"/>
  <c r="I75"/>
  <c r="I79"/>
  <c r="I83"/>
  <c r="I87"/>
  <c r="I91"/>
  <c r="I95"/>
  <c r="I99"/>
  <c r="I103"/>
  <c r="I52"/>
  <c r="I76"/>
  <c r="I25"/>
  <c r="I64"/>
  <c r="I6"/>
  <c r="I28"/>
  <c r="I10"/>
  <c r="I31"/>
  <c r="I100"/>
  <c r="I60"/>
  <c r="I84"/>
  <c r="I70"/>
  <c r="I41"/>
  <c r="I23"/>
  <c r="I49"/>
  <c r="I80"/>
  <c r="I38"/>
  <c r="I94"/>
  <c r="I12"/>
  <c r="I53"/>
  <c r="I45"/>
  <c r="I93"/>
  <c r="I78"/>
  <c r="I96"/>
  <c r="I14"/>
  <c r="I29"/>
  <c r="I7"/>
  <c r="I15"/>
  <c r="I17"/>
  <c r="I27"/>
  <c r="O18"/>
  <c r="O7"/>
  <c r="Q7" s="1"/>
  <c r="O8"/>
  <c r="O19"/>
  <c r="O20"/>
  <c r="O24"/>
  <c r="O28"/>
  <c r="O32"/>
  <c r="O36"/>
  <c r="O40"/>
  <c r="O44"/>
  <c r="O48"/>
  <c r="O52"/>
  <c r="O56"/>
  <c r="O60"/>
  <c r="O64"/>
  <c r="O68"/>
  <c r="O72"/>
  <c r="O76"/>
  <c r="O80"/>
  <c r="O84"/>
  <c r="O88"/>
  <c r="O92"/>
  <c r="O96"/>
  <c r="O100"/>
  <c r="O11"/>
  <c r="O21"/>
  <c r="O25"/>
  <c r="O29"/>
  <c r="O33"/>
  <c r="O37"/>
  <c r="O41"/>
  <c r="O45"/>
  <c r="O49"/>
  <c r="O53"/>
  <c r="O57"/>
  <c r="O61"/>
  <c r="O65"/>
  <c r="O69"/>
  <c r="O73"/>
  <c r="O77"/>
  <c r="O81"/>
  <c r="O85"/>
  <c r="O89"/>
  <c r="O93"/>
  <c r="O97"/>
  <c r="O101"/>
  <c r="O16"/>
  <c r="O12"/>
  <c r="O14"/>
  <c r="O6"/>
  <c r="Q6" s="1"/>
  <c r="K6" s="1"/>
  <c r="L6" s="1"/>
  <c r="O17"/>
  <c r="O22"/>
  <c r="O26"/>
  <c r="O30"/>
  <c r="O34"/>
  <c r="O38"/>
  <c r="O42"/>
  <c r="O46"/>
  <c r="O50"/>
  <c r="O54"/>
  <c r="O58"/>
  <c r="O62"/>
  <c r="O66"/>
  <c r="O70"/>
  <c r="O74"/>
  <c r="O78"/>
  <c r="O82"/>
  <c r="O86"/>
  <c r="O90"/>
  <c r="O94"/>
  <c r="O98"/>
  <c r="O102"/>
  <c r="O5"/>
  <c r="Q5" s="1"/>
  <c r="K5" s="1"/>
  <c r="L5" s="1"/>
  <c r="O9"/>
  <c r="O10"/>
  <c r="O13"/>
  <c r="O15"/>
  <c r="O23"/>
  <c r="O27"/>
  <c r="O31"/>
  <c r="O35"/>
  <c r="O39"/>
  <c r="O43"/>
  <c r="O47"/>
  <c r="O51"/>
  <c r="O55"/>
  <c r="O59"/>
  <c r="O63"/>
  <c r="O67"/>
  <c r="O71"/>
  <c r="O75"/>
  <c r="O79"/>
  <c r="O83"/>
  <c r="O87"/>
  <c r="O91"/>
  <c r="O95"/>
  <c r="O99"/>
  <c r="O103"/>
  <c r="I5"/>
  <c r="H12" i="1" l="1"/>
  <c r="H9"/>
  <c r="H14"/>
  <c r="H22"/>
  <c r="H17"/>
  <c r="H27"/>
  <c r="K7" i="10"/>
  <c r="L7" s="1"/>
  <c r="Q95"/>
  <c r="Q79"/>
  <c r="Q63"/>
  <c r="Q47"/>
  <c r="Q31"/>
  <c r="Q13"/>
  <c r="Q90"/>
  <c r="Q74"/>
  <c r="Q58"/>
  <c r="Q42"/>
  <c r="Q26"/>
  <c r="Q101"/>
  <c r="Q85"/>
  <c r="Q69"/>
  <c r="Q53"/>
  <c r="Q37"/>
  <c r="Q21"/>
  <c r="Q92"/>
  <c r="Q76"/>
  <c r="Q60"/>
  <c r="Q44"/>
  <c r="Q28"/>
  <c r="Q8"/>
  <c r="Q91"/>
  <c r="Q75"/>
  <c r="Q59"/>
  <c r="Q43"/>
  <c r="Q27"/>
  <c r="Q10"/>
  <c r="Q102"/>
  <c r="Q86"/>
  <c r="Q70"/>
  <c r="Q54"/>
  <c r="Q38"/>
  <c r="Q22"/>
  <c r="Q14"/>
  <c r="Q97"/>
  <c r="Q81"/>
  <c r="Q65"/>
  <c r="Q49"/>
  <c r="Q33"/>
  <c r="Q11"/>
  <c r="Q88"/>
  <c r="Q72"/>
  <c r="Q56"/>
  <c r="Q40"/>
  <c r="Q24"/>
  <c r="Q103"/>
  <c r="Q87"/>
  <c r="Q71"/>
  <c r="Q55"/>
  <c r="Q39"/>
  <c r="Q23"/>
  <c r="Q9"/>
  <c r="Q98"/>
  <c r="Q82"/>
  <c r="Q66"/>
  <c r="Q50"/>
  <c r="Q34"/>
  <c r="Q17"/>
  <c r="Q12"/>
  <c r="Q93"/>
  <c r="Q77"/>
  <c r="Q61"/>
  <c r="Q45"/>
  <c r="Q29"/>
  <c r="Q100"/>
  <c r="Q84"/>
  <c r="Q68"/>
  <c r="Q52"/>
  <c r="Q36"/>
  <c r="Q20"/>
  <c r="Q99"/>
  <c r="Q83"/>
  <c r="Q67"/>
  <c r="Q51"/>
  <c r="Q35"/>
  <c r="Q15"/>
  <c r="Q94"/>
  <c r="Q78"/>
  <c r="Q62"/>
  <c r="Q46"/>
  <c r="Q30"/>
  <c r="Q16"/>
  <c r="Q89"/>
  <c r="Q73"/>
  <c r="Q57"/>
  <c r="Q41"/>
  <c r="Q25"/>
  <c r="Q96"/>
  <c r="Q80"/>
  <c r="Q64"/>
  <c r="Q48"/>
  <c r="Q32"/>
  <c r="Q19"/>
  <c r="Q18"/>
  <c r="H19" i="1" l="1"/>
  <c r="K19" i="10"/>
  <c r="L19" s="1"/>
  <c r="K80"/>
  <c r="L80" s="1"/>
  <c r="K57"/>
  <c r="L57" s="1"/>
  <c r="K30"/>
  <c r="L30" s="1"/>
  <c r="K94"/>
  <c r="L94" s="1"/>
  <c r="K67"/>
  <c r="L67" s="1"/>
  <c r="K36"/>
  <c r="L36" s="1"/>
  <c r="K100"/>
  <c r="L100" s="1"/>
  <c r="K77"/>
  <c r="L77" s="1"/>
  <c r="K34"/>
  <c r="L34" s="1"/>
  <c r="K98"/>
  <c r="L98" s="1"/>
  <c r="K55"/>
  <c r="L55" s="1"/>
  <c r="K24"/>
  <c r="L24" s="1"/>
  <c r="K88"/>
  <c r="L88" s="1"/>
  <c r="K65"/>
  <c r="L65" s="1"/>
  <c r="K22"/>
  <c r="L22" s="1"/>
  <c r="K86"/>
  <c r="L86" s="1"/>
  <c r="K43"/>
  <c r="L43" s="1"/>
  <c r="K8"/>
  <c r="L8" s="1"/>
  <c r="K76"/>
  <c r="L76" s="1"/>
  <c r="K53"/>
  <c r="L53" s="1"/>
  <c r="K26"/>
  <c r="L26" s="1"/>
  <c r="K90"/>
  <c r="L90" s="1"/>
  <c r="K63"/>
  <c r="L63" s="1"/>
  <c r="K32"/>
  <c r="L32" s="1"/>
  <c r="K96"/>
  <c r="L96" s="1"/>
  <c r="K73"/>
  <c r="L73" s="1"/>
  <c r="K46"/>
  <c r="L46" s="1"/>
  <c r="K15"/>
  <c r="L15" s="1"/>
  <c r="K83"/>
  <c r="L83" s="1"/>
  <c r="K52"/>
  <c r="L52" s="1"/>
  <c r="K29"/>
  <c r="L29" s="1"/>
  <c r="K93"/>
  <c r="L93" s="1"/>
  <c r="K50"/>
  <c r="L50" s="1"/>
  <c r="K9"/>
  <c r="L9" s="1"/>
  <c r="K71"/>
  <c r="L71" s="1"/>
  <c r="K40"/>
  <c r="L40" s="1"/>
  <c r="K11"/>
  <c r="L11" s="1"/>
  <c r="K81"/>
  <c r="L81" s="1"/>
  <c r="K38"/>
  <c r="L38" s="1"/>
  <c r="K102"/>
  <c r="L102" s="1"/>
  <c r="K59"/>
  <c r="L59" s="1"/>
  <c r="K28"/>
  <c r="L28" s="1"/>
  <c r="K92"/>
  <c r="L92" s="1"/>
  <c r="K69"/>
  <c r="L69" s="1"/>
  <c r="K42"/>
  <c r="L42" s="1"/>
  <c r="K13"/>
  <c r="L13" s="1"/>
  <c r="K79"/>
  <c r="L79" s="1"/>
  <c r="K48"/>
  <c r="L48" s="1"/>
  <c r="K25"/>
  <c r="L25" s="1"/>
  <c r="K89"/>
  <c r="L89" s="1"/>
  <c r="K62"/>
  <c r="L62" s="1"/>
  <c r="K35"/>
  <c r="L35" s="1"/>
  <c r="K99"/>
  <c r="L99" s="1"/>
  <c r="K68"/>
  <c r="L68" s="1"/>
  <c r="K45"/>
  <c r="L45" s="1"/>
  <c r="K12"/>
  <c r="L12" s="1"/>
  <c r="K66"/>
  <c r="L66" s="1"/>
  <c r="K23"/>
  <c r="L23" s="1"/>
  <c r="K87"/>
  <c r="L87" s="1"/>
  <c r="K56"/>
  <c r="L56" s="1"/>
  <c r="K33"/>
  <c r="L33" s="1"/>
  <c r="K97"/>
  <c r="L97" s="1"/>
  <c r="K54"/>
  <c r="L54" s="1"/>
  <c r="K10"/>
  <c r="L10" s="1"/>
  <c r="K75"/>
  <c r="L75" s="1"/>
  <c r="K44"/>
  <c r="L44" s="1"/>
  <c r="K21"/>
  <c r="L21" s="1"/>
  <c r="K85"/>
  <c r="L85" s="1"/>
  <c r="K58"/>
  <c r="L58" s="1"/>
  <c r="K31"/>
  <c r="L31" s="1"/>
  <c r="K95"/>
  <c r="L95" s="1"/>
  <c r="K18"/>
  <c r="L18" s="1"/>
  <c r="K64"/>
  <c r="L64" s="1"/>
  <c r="K41"/>
  <c r="L41" s="1"/>
  <c r="K16"/>
  <c r="L16" s="1"/>
  <c r="K78"/>
  <c r="L78" s="1"/>
  <c r="K51"/>
  <c r="L51" s="1"/>
  <c r="K20"/>
  <c r="L20" s="1"/>
  <c r="K84"/>
  <c r="L84" s="1"/>
  <c r="K61"/>
  <c r="L61" s="1"/>
  <c r="K17"/>
  <c r="L17" s="1"/>
  <c r="K82"/>
  <c r="L82" s="1"/>
  <c r="K39"/>
  <c r="L39" s="1"/>
  <c r="K103"/>
  <c r="L103" s="1"/>
  <c r="K72"/>
  <c r="L72" s="1"/>
  <c r="K49"/>
  <c r="L49" s="1"/>
  <c r="K14"/>
  <c r="L14" s="1"/>
  <c r="K70"/>
  <c r="L70" s="1"/>
  <c r="K27"/>
  <c r="L27" s="1"/>
  <c r="K91"/>
  <c r="L91" s="1"/>
  <c r="K60"/>
  <c r="L60" s="1"/>
  <c r="K37"/>
  <c r="L37" s="1"/>
  <c r="K101"/>
  <c r="L101" s="1"/>
  <c r="K74"/>
  <c r="L74" s="1"/>
  <c r="K47"/>
  <c r="L47" s="1"/>
  <c r="H24" i="1" l="1"/>
  <c r="W4"/>
  <c r="CQ4"/>
  <c r="BG4"/>
  <c r="BS4"/>
  <c r="CE4"/>
  <c r="CK4"/>
  <c r="BM4"/>
  <c r="Q4"/>
  <c r="D6" s="1"/>
  <c r="AC4"/>
  <c r="BY4"/>
  <c r="BA4"/>
  <c r="AO4"/>
  <c r="AI4"/>
  <c r="AU4"/>
  <c r="K4"/>
  <c r="D8"/>
  <c r="F4" s="1"/>
  <c r="R4" i="10" s="1"/>
  <c r="H4" s="1"/>
  <c r="I4" s="1"/>
  <c r="H7" i="1" s="1"/>
  <c r="E6" l="1"/>
  <c r="D4" s="1"/>
  <c r="G4"/>
  <c r="S4" i="10" s="1"/>
  <c r="C6" i="1"/>
  <c r="E8" s="1"/>
  <c r="M4" i="10" l="1"/>
  <c r="E4" i="1"/>
  <c r="O4" i="10" l="1"/>
  <c r="Q4" s="1"/>
  <c r="K4" s="1"/>
  <c r="L4" s="1"/>
  <c r="H4" i="1" s="1"/>
</calcChain>
</file>

<file path=xl/comments1.xml><?xml version="1.0" encoding="utf-8"?>
<comments xmlns="http://schemas.openxmlformats.org/spreadsheetml/2006/main">
  <authors>
    <author>Grivel Yannick</author>
  </authors>
  <commentList>
    <comment ref="AG1" authorId="0">
      <text>
        <r>
          <rPr>
            <b/>
            <sz val="9"/>
            <color indexed="81"/>
            <rFont val="Tahoma"/>
            <family val="2"/>
          </rPr>
          <t>Insérer le nombre d'heures à majorer</t>
        </r>
      </text>
    </comment>
    <comment ref="AH1" authorId="0">
      <text>
        <r>
          <rPr>
            <b/>
            <sz val="9"/>
            <color indexed="81"/>
            <rFont val="Tahoma"/>
            <family val="2"/>
          </rPr>
          <t>Insérer le taux de majoration</t>
        </r>
      </text>
    </comment>
  </commentList>
</comments>
</file>

<file path=xl/sharedStrings.xml><?xml version="1.0" encoding="utf-8"?>
<sst xmlns="http://schemas.openxmlformats.org/spreadsheetml/2006/main" count="293" uniqueCount="117">
  <si>
    <t>C</t>
  </si>
  <si>
    <t>V</t>
  </si>
  <si>
    <t>Début 1</t>
  </si>
  <si>
    <t>Fin 1</t>
  </si>
  <si>
    <t>Fin 2</t>
  </si>
  <si>
    <t>Début 2</t>
  </si>
  <si>
    <t>Employé</t>
  </si>
  <si>
    <t>Pause</t>
  </si>
  <si>
    <t>Lieu</t>
  </si>
  <si>
    <t>N° Service</t>
  </si>
  <si>
    <t>Durée totale</t>
  </si>
  <si>
    <t>Durée réelle</t>
  </si>
  <si>
    <t>Dû</t>
  </si>
  <si>
    <t>Plan</t>
  </si>
  <si>
    <t>Delta</t>
  </si>
  <si>
    <t>Vacances</t>
  </si>
  <si>
    <t>Congé</t>
  </si>
  <si>
    <t>Taux</t>
  </si>
  <si>
    <t>Dû
Janv.</t>
  </si>
  <si>
    <t>Dû
Fév.</t>
  </si>
  <si>
    <t>Dû
Mars</t>
  </si>
  <si>
    <t>Dû
Avril</t>
  </si>
  <si>
    <t>Dû
Mai</t>
  </si>
  <si>
    <t>Dû
Juin</t>
  </si>
  <si>
    <t>Dû
Août</t>
  </si>
  <si>
    <t>Dû
Sept.</t>
  </si>
  <si>
    <t>Dû
Oct.</t>
  </si>
  <si>
    <t>Dû
Nov.</t>
  </si>
  <si>
    <t>Dû
Déc.</t>
  </si>
  <si>
    <t>Dû
Juil.</t>
  </si>
  <si>
    <t>P1</t>
  </si>
  <si>
    <t>P2</t>
  </si>
  <si>
    <t>P3</t>
  </si>
  <si>
    <t>Janvier</t>
  </si>
  <si>
    <t>Jours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</si>
  <si>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</si>
  <si>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</si>
  <si>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</si>
  <si>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</si>
  <si>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</si>
  <si>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</si>
  <si>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</si>
  <si>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</si>
  <si>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</si>
  <si>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</si>
  <si>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</si>
  <si>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</si>
  <si>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Journée type [h]</t>
  </si>
  <si>
    <t>M</t>
  </si>
  <si>
    <t>HSup</t>
  </si>
  <si>
    <t>Secteur</t>
  </si>
  <si>
    <t>Samedi</t>
  </si>
  <si>
    <t>Dimanche</t>
  </si>
  <si>
    <t>1er janvier</t>
  </si>
  <si>
    <t>2 janvier</t>
  </si>
  <si>
    <t>Mal</t>
  </si>
  <si>
    <t>Vacs</t>
  </si>
  <si>
    <t>Rocher</t>
  </si>
  <si>
    <t>Tri</t>
  </si>
  <si>
    <t>Malad/Acc</t>
  </si>
  <si>
    <t>Mal/Vac</t>
  </si>
  <si>
    <t>Jour</t>
  </si>
  <si>
    <t>Journalier</t>
  </si>
  <si>
    <t>Maladie / Accident</t>
  </si>
  <si>
    <t>D</t>
  </si>
  <si>
    <t>Service manuel</t>
  </si>
  <si>
    <t>Total</t>
  </si>
  <si>
    <t>Données avec le pont de Noël compensé</t>
  </si>
  <si>
    <t>Veille Vendredi Saint</t>
  </si>
  <si>
    <t>Veille Ascension</t>
  </si>
  <si>
    <t>Hre</t>
  </si>
  <si>
    <t>Seules les cellules en jaune doivent être modifiées, le reste se calcule automatiquement</t>
  </si>
  <si>
    <t>Jours fériés 2014</t>
  </si>
  <si>
    <t>1-2 janvier</t>
  </si>
  <si>
    <t>18 et 21 avril</t>
  </si>
  <si>
    <t>1er et 29 mai</t>
  </si>
  <si>
    <t>1er août</t>
  </si>
  <si>
    <t>9 juin</t>
  </si>
  <si>
    <t>Demi-journée 24 décembre</t>
  </si>
  <si>
    <t>25 décembre</t>
  </si>
  <si>
    <t>Pont de Noël 2014</t>
  </si>
  <si>
    <t>Vendredi 26 décembre</t>
  </si>
  <si>
    <t>Lundi 29 décembre</t>
  </si>
  <si>
    <t>Mardi 30 décembre</t>
  </si>
  <si>
    <t>Mercredi 31 décembre</t>
  </si>
  <si>
    <t>Date de naissance</t>
  </si>
  <si>
    <t>Age</t>
  </si>
  <si>
    <t>Droit</t>
  </si>
  <si>
    <t>Droit en vacances</t>
  </si>
  <si>
    <t>Age pour l'année civile</t>
  </si>
  <si>
    <t>Mal/Acc</t>
  </si>
  <si>
    <t>Corr.</t>
  </si>
  <si>
    <t>Solde total</t>
  </si>
  <si>
    <t>Pris
2014</t>
  </si>
  <si>
    <t>Solde
2014</t>
  </si>
  <si>
    <t>Sol. Vacs</t>
  </si>
  <si>
    <t>Calcul de majorations</t>
  </si>
  <si>
    <t>= Durée majorée</t>
  </si>
  <si>
    <t>Statut
2014</t>
  </si>
  <si>
    <t>Droit
2014</t>
  </si>
  <si>
    <t>Solde
2013</t>
  </si>
  <si>
    <t>Delta
2014</t>
  </si>
  <si>
    <t>Delta
mensuel</t>
  </si>
  <si>
    <t>Planifié
mensuel</t>
  </si>
  <si>
    <t>Dû
mensuel</t>
  </si>
  <si>
    <t>HSupp
totales</t>
  </si>
  <si>
    <t>Vides + C</t>
  </si>
  <si>
    <t>Plan
Réel</t>
  </si>
  <si>
    <t>Congé réservé</t>
  </si>
  <si>
    <t>Test</t>
  </si>
  <si>
    <t>Planning de travail</t>
  </si>
  <si>
    <t>Personne1</t>
  </si>
  <si>
    <t>Personne2</t>
  </si>
  <si>
    <t>Personne3</t>
  </si>
  <si>
    <t>Personne4</t>
  </si>
  <si>
    <t>Personne5</t>
  </si>
  <si>
    <t>Site</t>
  </si>
</sst>
</file>

<file path=xl/styles.xml><?xml version="1.0" encoding="utf-8"?>
<styleSheet xmlns="http://schemas.openxmlformats.org/spreadsheetml/2006/main">
  <numFmts count="5">
    <numFmt numFmtId="164" formatCode="[h]:mm"/>
    <numFmt numFmtId="165" formatCode="0.00;[Red]0.00"/>
    <numFmt numFmtId="166" formatCode="[hh]:mm"/>
    <numFmt numFmtId="167" formatCode="[hh]:mm;[Red]\-[hh]:mm"/>
    <numFmt numFmtId="168" formatCode="0;[Red]0"/>
  </numFmts>
  <fonts count="35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sz val="10"/>
      <color indexed="55"/>
      <name val="Arial"/>
      <family val="2"/>
    </font>
    <font>
      <sz val="10"/>
      <color indexed="55"/>
      <name val="Arial"/>
      <family val="2"/>
    </font>
    <font>
      <b/>
      <sz val="10"/>
      <color indexed="55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10"/>
      <color indexed="10"/>
      <name val="Arial"/>
      <family val="2"/>
    </font>
    <font>
      <sz val="8"/>
      <color indexed="55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b/>
      <sz val="7"/>
      <name val="Arial"/>
      <family val="2"/>
    </font>
    <font>
      <i/>
      <sz val="10"/>
      <name val="Arial"/>
      <family val="2"/>
    </font>
    <font>
      <sz val="10"/>
      <color theme="0" tint="-0.499984740745262"/>
      <name val="Arial"/>
      <family val="2"/>
    </font>
    <font>
      <b/>
      <sz val="8"/>
      <color theme="0" tint="-0.34998626667073579"/>
      <name val="Arial"/>
      <family val="2"/>
    </font>
    <font>
      <sz val="9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7"/>
      <color theme="0" tint="-0.249977111117893"/>
      <name val="Arial"/>
      <family val="2"/>
    </font>
    <font>
      <sz val="10"/>
      <color theme="0"/>
      <name val="Arial"/>
      <family val="2"/>
    </font>
    <font>
      <b/>
      <u/>
      <sz val="10"/>
      <color indexed="55"/>
      <name val="Arial"/>
      <family val="2"/>
    </font>
    <font>
      <i/>
      <sz val="10"/>
      <color theme="0" tint="-0.249977111117893"/>
      <name val="Arial"/>
      <family val="2"/>
    </font>
    <font>
      <b/>
      <sz val="10"/>
      <color theme="0" tint="-0.249977111117893"/>
      <name val="Arial"/>
      <family val="2"/>
    </font>
    <font>
      <sz val="10"/>
      <color theme="0" tint="-0.249977111117893"/>
      <name val="Arial"/>
      <family val="2"/>
    </font>
    <font>
      <sz val="8.5"/>
      <name val="Arial"/>
      <family val="2"/>
    </font>
    <font>
      <b/>
      <sz val="8.5"/>
      <name val="Arial"/>
      <family val="2"/>
    </font>
    <font>
      <b/>
      <i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3" borderId="7" xfId="0" applyFont="1" applyFill="1" applyBorder="1" applyAlignment="1">
      <alignment horizontal="center" vertical="top" textRotation="90"/>
    </xf>
    <xf numFmtId="166" fontId="2" fillId="0" borderId="33" xfId="0" applyNumberFormat="1" applyFont="1" applyFill="1" applyBorder="1" applyAlignment="1" applyProtection="1">
      <alignment horizontal="center" vertical="center"/>
    </xf>
    <xf numFmtId="166" fontId="23" fillId="0" borderId="36" xfId="0" applyNumberFormat="1" applyFont="1" applyFill="1" applyBorder="1" applyAlignment="1" applyProtection="1">
      <alignment horizontal="center"/>
    </xf>
    <xf numFmtId="0" fontId="24" fillId="0" borderId="36" xfId="0" applyNumberFormat="1" applyFont="1" applyFill="1" applyBorder="1" applyAlignment="1" applyProtection="1">
      <alignment horizontal="center" vertical="center"/>
    </xf>
    <xf numFmtId="9" fontId="17" fillId="2" borderId="21" xfId="0" applyNumberFormat="1" applyFont="1" applyFill="1" applyBorder="1" applyAlignment="1" applyProtection="1">
      <alignment horizontal="center" vertical="center"/>
    </xf>
    <xf numFmtId="0" fontId="24" fillId="0" borderId="38" xfId="0" applyNumberFormat="1" applyFont="1" applyFill="1" applyBorder="1" applyAlignment="1" applyProtection="1">
      <alignment horizontal="center" vertical="center"/>
    </xf>
    <xf numFmtId="20" fontId="4" fillId="7" borderId="4" xfId="0" applyNumberFormat="1" applyFont="1" applyFill="1" applyBorder="1" applyAlignment="1" applyProtection="1">
      <alignment horizontal="center" vertical="center"/>
      <protection locked="0"/>
    </xf>
    <xf numFmtId="20" fontId="4" fillId="7" borderId="5" xfId="0" applyNumberFormat="1" applyFont="1" applyFill="1" applyBorder="1" applyAlignment="1" applyProtection="1">
      <alignment horizontal="center" vertical="center"/>
      <protection locked="0"/>
    </xf>
    <xf numFmtId="9" fontId="26" fillId="9" borderId="47" xfId="0" applyNumberFormat="1" applyFont="1" applyFill="1" applyBorder="1" applyAlignment="1" applyProtection="1">
      <alignment horizontal="center" vertical="center"/>
    </xf>
    <xf numFmtId="9" fontId="26" fillId="9" borderId="43" xfId="0" applyNumberFormat="1" applyFont="1" applyFill="1" applyBorder="1" applyAlignment="1" applyProtection="1">
      <alignment horizontal="center" vertical="center"/>
    </xf>
    <xf numFmtId="9" fontId="26" fillId="9" borderId="44" xfId="0" applyNumberFormat="1" applyFont="1" applyFill="1" applyBorder="1" applyAlignment="1" applyProtection="1">
      <alignment horizontal="center" vertical="center"/>
    </xf>
    <xf numFmtId="0" fontId="27" fillId="0" borderId="0" xfId="0" applyFont="1" applyFill="1" applyAlignment="1">
      <alignment horizontal="center" vertical="center"/>
    </xf>
    <xf numFmtId="20" fontId="27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9" fillId="0" borderId="0" xfId="0" applyFont="1" applyFill="1" applyAlignment="1">
      <alignment horizontal="right" vertical="center"/>
    </xf>
    <xf numFmtId="14" fontId="31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1" fontId="1" fillId="6" borderId="10" xfId="0" applyNumberFormat="1" applyFont="1" applyFill="1" applyBorder="1" applyAlignment="1">
      <alignment horizontal="center" vertical="center"/>
    </xf>
    <xf numFmtId="9" fontId="0" fillId="6" borderId="10" xfId="0" applyNumberForma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1" fontId="1" fillId="6" borderId="8" xfId="0" applyNumberFormat="1" applyFont="1" applyFill="1" applyBorder="1" applyAlignment="1">
      <alignment horizontal="center" vertical="center"/>
    </xf>
    <xf numFmtId="9" fontId="0" fillId="6" borderId="8" xfId="0" applyNumberForma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/>
    </xf>
    <xf numFmtId="167" fontId="1" fillId="6" borderId="33" xfId="0" applyNumberFormat="1" applyFont="1" applyFill="1" applyBorder="1" applyAlignment="1">
      <alignment horizontal="center" vertical="center"/>
    </xf>
    <xf numFmtId="167" fontId="1" fillId="6" borderId="8" xfId="0" applyNumberFormat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14" fillId="0" borderId="36" xfId="0" applyFont="1" applyFill="1" applyBorder="1" applyAlignment="1">
      <alignment vertical="center"/>
    </xf>
    <xf numFmtId="0" fontId="14" fillId="0" borderId="37" xfId="0" applyFont="1" applyFill="1" applyBorder="1" applyAlignment="1">
      <alignment vertical="center"/>
    </xf>
    <xf numFmtId="0" fontId="18" fillId="5" borderId="21" xfId="0" applyFont="1" applyFill="1" applyBorder="1" applyAlignment="1">
      <alignment horizontal="center" vertical="center" wrapText="1"/>
    </xf>
    <xf numFmtId="0" fontId="18" fillId="5" borderId="36" xfId="0" applyFont="1" applyFill="1" applyBorder="1" applyAlignment="1">
      <alignment horizontal="center" vertical="center" wrapText="1"/>
    </xf>
    <xf numFmtId="0" fontId="18" fillId="5" borderId="37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/>
    </xf>
    <xf numFmtId="0" fontId="4" fillId="6" borderId="50" xfId="0" applyFont="1" applyFill="1" applyBorder="1" applyAlignment="1">
      <alignment horizontal="center" vertical="center"/>
    </xf>
    <xf numFmtId="2" fontId="4" fillId="6" borderId="8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6" borderId="36" xfId="0" applyFont="1" applyFill="1" applyBorder="1" applyAlignment="1">
      <alignment horizontal="center" vertical="center"/>
    </xf>
    <xf numFmtId="0" fontId="4" fillId="6" borderId="49" xfId="0" applyFont="1" applyFill="1" applyBorder="1" applyAlignment="1">
      <alignment horizontal="center" vertical="center"/>
    </xf>
    <xf numFmtId="0" fontId="2" fillId="10" borderId="36" xfId="0" applyFont="1" applyFill="1" applyBorder="1" applyAlignment="1">
      <alignment horizontal="center" vertical="center"/>
    </xf>
    <xf numFmtId="0" fontId="2" fillId="10" borderId="37" xfId="0" applyFont="1" applyFill="1" applyBorder="1" applyAlignment="1">
      <alignment horizontal="center" vertical="center"/>
    </xf>
    <xf numFmtId="167" fontId="1" fillId="6" borderId="35" xfId="0" applyNumberFormat="1" applyFont="1" applyFill="1" applyBorder="1" applyAlignment="1">
      <alignment horizontal="center" vertical="center"/>
    </xf>
    <xf numFmtId="167" fontId="1" fillId="6" borderId="12" xfId="0" applyNumberFormat="1" applyFont="1" applyFill="1" applyBorder="1" applyAlignment="1">
      <alignment horizontal="center" vertical="center"/>
    </xf>
    <xf numFmtId="166" fontId="32" fillId="0" borderId="27" xfId="0" applyNumberFormat="1" applyFont="1" applyBorder="1" applyAlignment="1">
      <alignment horizontal="center" vertical="center"/>
    </xf>
    <xf numFmtId="166" fontId="32" fillId="0" borderId="8" xfId="0" applyNumberFormat="1" applyFont="1" applyFill="1" applyBorder="1" applyAlignment="1">
      <alignment horizontal="center" vertical="center"/>
    </xf>
    <xf numFmtId="167" fontId="33" fillId="0" borderId="8" xfId="0" applyNumberFormat="1" applyFont="1" applyFill="1" applyBorder="1" applyAlignment="1">
      <alignment horizontal="center" vertical="center"/>
    </xf>
    <xf numFmtId="2" fontId="32" fillId="0" borderId="8" xfId="0" applyNumberFormat="1" applyFont="1" applyBorder="1" applyAlignment="1">
      <alignment horizontal="center" vertical="center"/>
    </xf>
    <xf numFmtId="2" fontId="32" fillId="0" borderId="12" xfId="0" applyNumberFormat="1" applyFont="1" applyBorder="1" applyAlignment="1">
      <alignment horizontal="center" vertical="center"/>
    </xf>
    <xf numFmtId="167" fontId="1" fillId="7" borderId="42" xfId="0" applyNumberFormat="1" applyFont="1" applyFill="1" applyBorder="1" applyAlignment="1">
      <alignment horizontal="center" vertical="center"/>
    </xf>
    <xf numFmtId="167" fontId="1" fillId="7" borderId="24" xfId="0" applyNumberFormat="1" applyFont="1" applyFill="1" applyBorder="1" applyAlignment="1">
      <alignment horizontal="center" vertical="center"/>
    </xf>
    <xf numFmtId="0" fontId="2" fillId="7" borderId="24" xfId="0" applyFont="1" applyFill="1" applyBorder="1" applyAlignment="1" applyProtection="1">
      <alignment horizontal="center" vertical="center"/>
      <protection locked="0"/>
    </xf>
    <xf numFmtId="14" fontId="2" fillId="7" borderId="31" xfId="0" applyNumberFormat="1" applyFont="1" applyFill="1" applyBorder="1" applyAlignment="1" applyProtection="1">
      <alignment horizontal="center" vertical="center"/>
      <protection locked="0"/>
    </xf>
    <xf numFmtId="9" fontId="2" fillId="7" borderId="8" xfId="0" applyNumberFormat="1" applyFont="1" applyFill="1" applyBorder="1" applyAlignment="1" applyProtection="1">
      <alignment horizontal="center" vertical="center"/>
      <protection locked="0"/>
    </xf>
    <xf numFmtId="0" fontId="2" fillId="7" borderId="31" xfId="0" applyFont="1" applyFill="1" applyBorder="1" applyAlignment="1" applyProtection="1">
      <alignment horizontal="center" vertical="center"/>
      <protection locked="0"/>
    </xf>
    <xf numFmtId="9" fontId="2" fillId="7" borderId="8" xfId="0" applyNumberFormat="1" applyFont="1" applyFill="1" applyBorder="1" applyAlignment="1" applyProtection="1">
      <alignment horizontal="center"/>
      <protection locked="0"/>
    </xf>
    <xf numFmtId="0" fontId="2" fillId="7" borderId="24" xfId="0" applyFont="1" applyFill="1" applyBorder="1" applyAlignment="1" applyProtection="1">
      <alignment horizontal="center"/>
      <protection locked="0"/>
    </xf>
    <xf numFmtId="14" fontId="2" fillId="7" borderId="31" xfId="0" applyNumberFormat="1" applyFont="1" applyFill="1" applyBorder="1" applyAlignment="1" applyProtection="1">
      <alignment horizontal="center"/>
      <protection locked="0"/>
    </xf>
    <xf numFmtId="0" fontId="2" fillId="7" borderId="31" xfId="0" applyFont="1" applyFill="1" applyBorder="1" applyAlignment="1" applyProtection="1">
      <alignment horizontal="center"/>
      <protection locked="0"/>
    </xf>
    <xf numFmtId="0" fontId="2" fillId="7" borderId="8" xfId="0" applyFont="1" applyFill="1" applyBorder="1" applyAlignment="1" applyProtection="1">
      <alignment horizontal="center"/>
      <protection locked="0"/>
    </xf>
    <xf numFmtId="0" fontId="2" fillId="7" borderId="25" xfId="0" applyFont="1" applyFill="1" applyBorder="1" applyAlignment="1" applyProtection="1">
      <alignment horizontal="center"/>
      <protection locked="0"/>
    </xf>
    <xf numFmtId="14" fontId="2" fillId="7" borderId="32" xfId="0" applyNumberFormat="1" applyFont="1" applyFill="1" applyBorder="1" applyAlignment="1" applyProtection="1">
      <alignment horizontal="center"/>
      <protection locked="0"/>
    </xf>
    <xf numFmtId="9" fontId="2" fillId="7" borderId="9" xfId="0" applyNumberFormat="1" applyFont="1" applyFill="1" applyBorder="1" applyAlignment="1" applyProtection="1">
      <alignment horizontal="center"/>
      <protection locked="0"/>
    </xf>
    <xf numFmtId="0" fontId="2" fillId="7" borderId="9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 textRotation="90" wrapText="1"/>
    </xf>
    <xf numFmtId="164" fontId="1" fillId="0" borderId="0" xfId="0" applyNumberFormat="1" applyFont="1" applyFill="1" applyBorder="1" applyAlignment="1" applyProtection="1">
      <alignment horizontal="center" vertical="center"/>
    </xf>
    <xf numFmtId="1" fontId="9" fillId="3" borderId="7" xfId="0" applyNumberFormat="1" applyFont="1" applyFill="1" applyBorder="1" applyAlignment="1" applyProtection="1">
      <alignment horizontal="center" vertical="center"/>
    </xf>
    <xf numFmtId="1" fontId="9" fillId="2" borderId="14" xfId="0" applyNumberFormat="1" applyFont="1" applyFill="1" applyBorder="1" applyAlignment="1" applyProtection="1">
      <alignment horizontal="center" vertical="center"/>
    </xf>
    <xf numFmtId="1" fontId="9" fillId="2" borderId="7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4" fontId="1" fillId="0" borderId="33" xfId="0" applyNumberFormat="1" applyFont="1" applyFill="1" applyBorder="1" applyAlignment="1" applyProtection="1">
      <alignment horizontal="center" vertical="center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1" fillId="0" borderId="11" xfId="0" applyNumberFormat="1" applyFont="1" applyFill="1" applyBorder="1" applyAlignment="1" applyProtection="1">
      <alignment horizontal="center" vertical="center"/>
    </xf>
    <xf numFmtId="9" fontId="9" fillId="2" borderId="16" xfId="0" applyNumberFormat="1" applyFont="1" applyFill="1" applyBorder="1" applyAlignment="1" applyProtection="1">
      <alignment horizontal="center" vertical="center"/>
    </xf>
    <xf numFmtId="164" fontId="10" fillId="0" borderId="15" xfId="0" applyNumberFormat="1" applyFont="1" applyFill="1" applyBorder="1" applyAlignment="1" applyProtection="1">
      <alignment horizontal="center" vertical="center"/>
    </xf>
    <xf numFmtId="164" fontId="10" fillId="0" borderId="16" xfId="0" applyNumberFormat="1" applyFont="1" applyFill="1" applyBorder="1" applyAlignment="1" applyProtection="1">
      <alignment horizontal="center" vertical="center"/>
    </xf>
    <xf numFmtId="164" fontId="9" fillId="6" borderId="16" xfId="0" applyNumberFormat="1" applyFont="1" applyFill="1" applyBorder="1" applyAlignment="1" applyProtection="1">
      <alignment horizontal="center" vertical="center"/>
    </xf>
    <xf numFmtId="164" fontId="1" fillId="0" borderId="34" xfId="0" applyNumberFormat="1" applyFont="1" applyFill="1" applyBorder="1" applyAlignment="1" applyProtection="1">
      <alignment horizontal="center" vertical="center"/>
    </xf>
    <xf numFmtId="164" fontId="1" fillId="0" borderId="8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9" fontId="9" fillId="2" borderId="18" xfId="0" applyNumberFormat="1" applyFont="1" applyFill="1" applyBorder="1" applyAlignment="1" applyProtection="1">
      <alignment horizontal="center" vertical="center"/>
    </xf>
    <xf numFmtId="164" fontId="10" fillId="0" borderId="17" xfId="0" applyNumberFormat="1" applyFont="1" applyFill="1" applyBorder="1" applyAlignment="1" applyProtection="1">
      <alignment horizontal="center" vertical="center"/>
    </xf>
    <xf numFmtId="164" fontId="10" fillId="0" borderId="18" xfId="0" applyNumberFormat="1" applyFont="1" applyFill="1" applyBorder="1" applyAlignment="1" applyProtection="1">
      <alignment horizontal="center" vertical="center"/>
    </xf>
    <xf numFmtId="164" fontId="9" fillId="6" borderId="18" xfId="0" applyNumberFormat="1" applyFont="1" applyFill="1" applyBorder="1" applyAlignment="1" applyProtection="1">
      <alignment horizontal="center" vertical="center"/>
    </xf>
    <xf numFmtId="9" fontId="9" fillId="2" borderId="20" xfId="0" applyNumberFormat="1" applyFont="1" applyFill="1" applyBorder="1" applyAlignment="1" applyProtection="1">
      <alignment horizontal="center" vertical="center"/>
    </xf>
    <xf numFmtId="164" fontId="10" fillId="0" borderId="19" xfId="0" applyNumberFormat="1" applyFont="1" applyFill="1" applyBorder="1" applyAlignment="1" applyProtection="1">
      <alignment horizontal="center" vertical="center"/>
    </xf>
    <xf numFmtId="164" fontId="10" fillId="0" borderId="20" xfId="0" applyNumberFormat="1" applyFont="1" applyFill="1" applyBorder="1" applyAlignment="1" applyProtection="1">
      <alignment horizontal="center" vertical="center"/>
    </xf>
    <xf numFmtId="164" fontId="9" fillId="6" borderId="2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9" fontId="9" fillId="2" borderId="7" xfId="0" applyNumberFormat="1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165" fontId="9" fillId="2" borderId="16" xfId="0" applyNumberFormat="1" applyFont="1" applyFill="1" applyBorder="1" applyAlignment="1" applyProtection="1">
      <alignment horizontal="center" vertical="center"/>
    </xf>
    <xf numFmtId="165" fontId="10" fillId="0" borderId="15" xfId="0" applyNumberFormat="1" applyFont="1" applyFill="1" applyBorder="1" applyAlignment="1" applyProtection="1">
      <alignment horizontal="center" vertical="center"/>
    </xf>
    <xf numFmtId="165" fontId="9" fillId="2" borderId="18" xfId="0" applyNumberFormat="1" applyFont="1" applyFill="1" applyBorder="1" applyAlignment="1" applyProtection="1">
      <alignment horizontal="center" vertical="center"/>
    </xf>
    <xf numFmtId="165" fontId="10" fillId="0" borderId="18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165" fontId="9" fillId="2" borderId="20" xfId="0" applyNumberFormat="1" applyFont="1" applyFill="1" applyBorder="1" applyAlignment="1" applyProtection="1">
      <alignment horizontal="center" vertical="center"/>
    </xf>
    <xf numFmtId="165" fontId="2" fillId="2" borderId="7" xfId="0" applyNumberFormat="1" applyFont="1" applyFill="1" applyBorder="1" applyAlignment="1" applyProtection="1">
      <alignment horizontal="center" vertical="center"/>
    </xf>
    <xf numFmtId="168" fontId="2" fillId="2" borderId="7" xfId="0" applyNumberFormat="1" applyFont="1" applyFill="1" applyBorder="1" applyAlignment="1" applyProtection="1">
      <alignment horizontal="center" vertical="center"/>
    </xf>
    <xf numFmtId="165" fontId="10" fillId="0" borderId="17" xfId="0" applyNumberFormat="1" applyFont="1" applyFill="1" applyBorder="1" applyAlignment="1" applyProtection="1">
      <alignment horizontal="center" vertical="center"/>
    </xf>
    <xf numFmtId="164" fontId="2" fillId="2" borderId="7" xfId="0" applyNumberFormat="1" applyFont="1" applyFill="1" applyBorder="1" applyAlignment="1" applyProtection="1">
      <alignment horizontal="center" vertical="center"/>
    </xf>
    <xf numFmtId="9" fontId="9" fillId="2" borderId="23" xfId="0" applyNumberFormat="1" applyFont="1" applyFill="1" applyBorder="1" applyAlignment="1" applyProtection="1">
      <alignment horizontal="center" vertical="center"/>
    </xf>
    <xf numFmtId="2" fontId="0" fillId="0" borderId="11" xfId="0" applyNumberFormat="1" applyFill="1" applyBorder="1" applyAlignment="1" applyProtection="1">
      <alignment horizontal="center" vertical="center"/>
    </xf>
    <xf numFmtId="9" fontId="9" fillId="2" borderId="24" xfId="0" applyNumberFormat="1" applyFont="1" applyFill="1" applyBorder="1" applyAlignment="1" applyProtection="1">
      <alignment horizontal="center" vertical="center"/>
    </xf>
    <xf numFmtId="20" fontId="2" fillId="0" borderId="8" xfId="0" applyNumberFormat="1" applyFont="1" applyFill="1" applyBorder="1" applyAlignment="1" applyProtection="1">
      <alignment horizontal="center" vertical="center"/>
    </xf>
    <xf numFmtId="2" fontId="0" fillId="0" borderId="12" xfId="0" applyNumberForma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left" vertical="center"/>
    </xf>
    <xf numFmtId="9" fontId="9" fillId="2" borderId="25" xfId="0" applyNumberFormat="1" applyFont="1" applyFill="1" applyBorder="1" applyAlignment="1" applyProtection="1">
      <alignment horizontal="center" vertical="center"/>
    </xf>
    <xf numFmtId="20" fontId="2" fillId="0" borderId="9" xfId="0" applyNumberFormat="1" applyFont="1" applyFill="1" applyBorder="1" applyAlignment="1" applyProtection="1">
      <alignment horizontal="center" vertical="center"/>
    </xf>
    <xf numFmtId="2" fontId="0" fillId="0" borderId="13" xfId="0" applyNumberForma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left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0" borderId="13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9" fontId="2" fillId="0" borderId="0" xfId="0" applyNumberFormat="1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2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2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2" fontId="9" fillId="7" borderId="20" xfId="0" applyNumberFormat="1" applyFont="1" applyFill="1" applyBorder="1" applyAlignment="1" applyProtection="1">
      <alignment horizontal="center" vertical="center"/>
      <protection locked="0"/>
    </xf>
    <xf numFmtId="20" fontId="2" fillId="7" borderId="10" xfId="0" applyNumberFormat="1" applyFont="1" applyFill="1" applyBorder="1" applyAlignment="1" applyProtection="1">
      <alignment horizontal="center" vertical="center"/>
      <protection locked="0"/>
    </xf>
    <xf numFmtId="167" fontId="32" fillId="7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66" fontId="32" fillId="0" borderId="23" xfId="0" applyNumberFormat="1" applyFont="1" applyBorder="1" applyAlignment="1">
      <alignment horizontal="center" vertical="center"/>
    </xf>
    <xf numFmtId="166" fontId="32" fillId="0" borderId="26" xfId="0" applyNumberFormat="1" applyFont="1" applyBorder="1" applyAlignment="1">
      <alignment horizontal="center" vertical="center"/>
    </xf>
    <xf numFmtId="166" fontId="32" fillId="0" borderId="10" xfId="0" applyNumberFormat="1" applyFont="1" applyFill="1" applyBorder="1" applyAlignment="1">
      <alignment horizontal="center" vertical="center"/>
    </xf>
    <xf numFmtId="167" fontId="33" fillId="0" borderId="10" xfId="0" applyNumberFormat="1" applyFont="1" applyFill="1" applyBorder="1" applyAlignment="1">
      <alignment horizontal="center" vertical="center"/>
    </xf>
    <xf numFmtId="2" fontId="32" fillId="0" borderId="10" xfId="0" applyNumberFormat="1" applyFont="1" applyBorder="1" applyAlignment="1">
      <alignment horizontal="center" vertical="center"/>
    </xf>
    <xf numFmtId="2" fontId="32" fillId="0" borderId="11" xfId="0" applyNumberFormat="1" applyFont="1" applyBorder="1" applyAlignment="1">
      <alignment horizontal="center" vertical="center"/>
    </xf>
    <xf numFmtId="166" fontId="32" fillId="0" borderId="24" xfId="0" applyNumberFormat="1" applyFont="1" applyBorder="1" applyAlignment="1">
      <alignment horizontal="center" vertical="center"/>
    </xf>
    <xf numFmtId="167" fontId="2" fillId="9" borderId="37" xfId="0" applyNumberFormat="1" applyFont="1" applyFill="1" applyBorder="1" applyAlignment="1" applyProtection="1">
      <alignment horizontal="center" vertical="center"/>
    </xf>
    <xf numFmtId="167" fontId="2" fillId="0" borderId="51" xfId="0" applyNumberFormat="1" applyFont="1" applyFill="1" applyBorder="1" applyAlignment="1" applyProtection="1">
      <alignment horizontal="center" vertical="center"/>
    </xf>
    <xf numFmtId="166" fontId="23" fillId="0" borderId="52" xfId="0" applyNumberFormat="1" applyFont="1" applyFill="1" applyBorder="1" applyAlignment="1" applyProtection="1">
      <alignment horizontal="center"/>
    </xf>
    <xf numFmtId="167" fontId="25" fillId="0" borderId="52" xfId="0" applyNumberFormat="1" applyFont="1" applyFill="1" applyBorder="1" applyAlignment="1" applyProtection="1">
      <alignment horizontal="center" vertical="center"/>
    </xf>
    <xf numFmtId="166" fontId="25" fillId="0" borderId="53" xfId="0" applyNumberFormat="1" applyFont="1" applyFill="1" applyBorder="1" applyAlignment="1" applyProtection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30" fillId="0" borderId="51" xfId="0" applyNumberFormat="1" applyFont="1" applyFill="1" applyBorder="1" applyAlignment="1" applyProtection="1">
      <alignment horizontal="center" vertical="center"/>
    </xf>
    <xf numFmtId="0" fontId="30" fillId="0" borderId="47" xfId="0" applyNumberFormat="1" applyFont="1" applyFill="1" applyBorder="1" applyAlignment="1" applyProtection="1">
      <alignment horizontal="center" vertical="center"/>
    </xf>
    <xf numFmtId="166" fontId="23" fillId="0" borderId="43" xfId="0" applyNumberFormat="1" applyFont="1" applyFill="1" applyBorder="1" applyAlignment="1" applyProtection="1">
      <alignment horizontal="center"/>
    </xf>
    <xf numFmtId="167" fontId="25" fillId="0" borderId="43" xfId="0" applyNumberFormat="1" applyFont="1" applyFill="1" applyBorder="1" applyAlignment="1" applyProtection="1">
      <alignment horizontal="center" vertical="center"/>
    </xf>
    <xf numFmtId="166" fontId="25" fillId="0" borderId="44" xfId="0" applyNumberFormat="1" applyFont="1" applyFill="1" applyBorder="1" applyAlignment="1" applyProtection="1">
      <alignment horizontal="center" vertical="center"/>
    </xf>
    <xf numFmtId="166" fontId="2" fillId="6" borderId="0" xfId="0" applyNumberFormat="1" applyFont="1" applyFill="1" applyBorder="1" applyAlignment="1">
      <alignment vertical="center"/>
    </xf>
    <xf numFmtId="0" fontId="34" fillId="0" borderId="0" xfId="0" applyFont="1" applyFill="1" applyBorder="1" applyAlignment="1">
      <alignment horizontal="right" vertical="center"/>
    </xf>
    <xf numFmtId="0" fontId="2" fillId="0" borderId="0" xfId="0" quotePrefix="1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6" fontId="1" fillId="7" borderId="0" xfId="0" applyNumberFormat="1" applyFont="1" applyFill="1" applyBorder="1" applyAlignment="1" applyProtection="1">
      <alignment horizontal="center" vertical="center"/>
      <protection locked="0"/>
    </xf>
    <xf numFmtId="9" fontId="1" fillId="7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8" fillId="2" borderId="36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2" fillId="7" borderId="8" xfId="0" applyFont="1" applyFill="1" applyBorder="1" applyAlignment="1" applyProtection="1">
      <alignment horizontal="center" vertical="center"/>
      <protection locked="0"/>
    </xf>
    <xf numFmtId="20" fontId="4" fillId="7" borderId="8" xfId="0" applyNumberFormat="1" applyFont="1" applyFill="1" applyBorder="1" applyAlignment="1" applyProtection="1">
      <alignment horizontal="center" vertical="center"/>
      <protection locked="0"/>
    </xf>
    <xf numFmtId="20" fontId="4" fillId="7" borderId="8" xfId="0" quotePrefix="1" applyNumberFormat="1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2" fillId="7" borderId="25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20" fontId="4" fillId="7" borderId="9" xfId="0" applyNumberFormat="1" applyFont="1" applyFill="1" applyBorder="1" applyAlignment="1" applyProtection="1">
      <alignment horizontal="center" vertical="center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Fill="1" applyBorder="1" applyAlignment="1" applyProtection="1">
      <alignment horizontal="center" vertical="center"/>
    </xf>
    <xf numFmtId="2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20" fontId="4" fillId="0" borderId="8" xfId="0" applyNumberFormat="1" applyFont="1" applyFill="1" applyBorder="1" applyAlignment="1" applyProtection="1">
      <alignment horizontal="center" vertical="center"/>
    </xf>
    <xf numFmtId="20" fontId="4" fillId="0" borderId="8" xfId="0" applyNumberFormat="1" applyFont="1" applyBorder="1" applyAlignment="1" applyProtection="1">
      <alignment horizontal="center" vertical="center"/>
    </xf>
    <xf numFmtId="20" fontId="2" fillId="0" borderId="12" xfId="0" applyNumberFormat="1" applyFont="1" applyBorder="1" applyAlignment="1" applyProtection="1">
      <alignment horizontal="center" vertical="center"/>
    </xf>
    <xf numFmtId="20" fontId="4" fillId="0" borderId="9" xfId="0" applyNumberFormat="1" applyFont="1" applyFill="1" applyBorder="1" applyAlignment="1" applyProtection="1">
      <alignment horizontal="center" vertical="center"/>
    </xf>
    <xf numFmtId="20" fontId="4" fillId="0" borderId="9" xfId="0" applyNumberFormat="1" applyFont="1" applyBorder="1" applyAlignment="1" applyProtection="1">
      <alignment horizontal="center" vertical="center"/>
    </xf>
    <xf numFmtId="20" fontId="2" fillId="0" borderId="13" xfId="0" applyNumberFormat="1" applyFont="1" applyBorder="1" applyAlignment="1" applyProtection="1">
      <alignment horizontal="center" vertical="center"/>
    </xf>
    <xf numFmtId="20" fontId="7" fillId="0" borderId="0" xfId="0" applyNumberFormat="1" applyFont="1" applyFill="1" applyBorder="1" applyAlignment="1" applyProtection="1">
      <alignment horizontal="center" vertical="center"/>
    </xf>
    <xf numFmtId="20" fontId="4" fillId="0" borderId="0" xfId="0" applyNumberFormat="1" applyFont="1" applyBorder="1" applyAlignment="1" applyProtection="1">
      <alignment horizontal="center" vertical="center"/>
    </xf>
    <xf numFmtId="20" fontId="2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164" fontId="23" fillId="0" borderId="36" xfId="0" applyNumberFormat="1" applyFont="1" applyFill="1" applyBorder="1" applyAlignment="1" applyProtection="1"/>
    <xf numFmtId="164" fontId="25" fillId="0" borderId="38" xfId="0" applyNumberFormat="1" applyFont="1" applyFill="1" applyBorder="1" applyAlignment="1" applyProtection="1">
      <alignment horizontal="center" vertical="center"/>
    </xf>
    <xf numFmtId="0" fontId="25" fillId="0" borderId="53" xfId="0" applyNumberFormat="1" applyFont="1" applyFill="1" applyBorder="1" applyAlignment="1" applyProtection="1">
      <alignment horizontal="center" vertical="center"/>
    </xf>
    <xf numFmtId="164" fontId="2" fillId="0" borderId="33" xfId="0" applyNumberFormat="1" applyFont="1" applyFill="1" applyBorder="1" applyAlignment="1" applyProtection="1">
      <alignment horizontal="center" vertical="center"/>
    </xf>
    <xf numFmtId="20" fontId="22" fillId="6" borderId="30" xfId="0" applyNumberFormat="1" applyFont="1" applyFill="1" applyBorder="1" applyAlignment="1" applyProtection="1">
      <alignment horizontal="center" vertical="center"/>
    </xf>
    <xf numFmtId="0" fontId="18" fillId="2" borderId="36" xfId="0" applyFont="1" applyFill="1" applyBorder="1" applyAlignment="1">
      <alignment horizontal="center" vertical="center" wrapText="1"/>
    </xf>
    <xf numFmtId="20" fontId="1" fillId="7" borderId="8" xfId="0" applyNumberFormat="1" applyFont="1" applyFill="1" applyBorder="1" applyAlignment="1" applyProtection="1">
      <alignment horizontal="center" vertical="center"/>
      <protection locked="0"/>
    </xf>
    <xf numFmtId="20" fontId="7" fillId="0" borderId="3" xfId="0" applyNumberFormat="1" applyFont="1" applyFill="1" applyBorder="1" applyAlignment="1" applyProtection="1">
      <alignment horizontal="center" vertical="center"/>
    </xf>
    <xf numFmtId="20" fontId="7" fillId="0" borderId="6" xfId="0" applyNumberFormat="1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4" fillId="0" borderId="2" xfId="0" applyNumberFormat="1" applyFont="1" applyFill="1" applyBorder="1" applyAlignment="1" applyProtection="1">
      <alignment horizontal="center" vertical="center"/>
      <protection locked="0"/>
    </xf>
    <xf numFmtId="20" fontId="4" fillId="0" borderId="0" xfId="0" applyNumberFormat="1" applyFont="1" applyFill="1" applyBorder="1" applyAlignment="1" applyProtection="1">
      <alignment horizontal="center" vertical="center"/>
      <protection locked="0"/>
    </xf>
    <xf numFmtId="20" fontId="22" fillId="7" borderId="30" xfId="0" applyNumberFormat="1" applyFont="1" applyFill="1" applyBorder="1" applyAlignment="1" applyProtection="1">
      <alignment horizontal="center" vertical="center"/>
    </xf>
    <xf numFmtId="20" fontId="1" fillId="7" borderId="5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36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3" borderId="40" xfId="0" applyFont="1" applyFill="1" applyBorder="1" applyAlignment="1" applyProtection="1">
      <alignment horizontal="center" vertical="center"/>
    </xf>
    <xf numFmtId="0" fontId="9" fillId="3" borderId="22" xfId="0" applyFont="1" applyFill="1" applyBorder="1" applyAlignment="1" applyProtection="1">
      <alignment horizontal="center" vertical="center"/>
    </xf>
    <xf numFmtId="0" fontId="9" fillId="3" borderId="41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left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/>
    </xf>
    <xf numFmtId="0" fontId="2" fillId="7" borderId="28" xfId="0" applyFont="1" applyFill="1" applyBorder="1" applyAlignment="1" applyProtection="1">
      <alignment horizontal="center" vertical="center"/>
      <protection locked="0"/>
    </xf>
    <xf numFmtId="0" fontId="2" fillId="7" borderId="29" xfId="0" applyFont="1" applyFill="1" applyBorder="1" applyAlignment="1" applyProtection="1">
      <alignment horizontal="center" vertical="center"/>
      <protection locked="0"/>
    </xf>
    <xf numFmtId="0" fontId="2" fillId="4" borderId="45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6" fontId="2" fillId="6" borderId="0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0" borderId="37" xfId="0" applyNumberFormat="1" applyFont="1" applyFill="1" applyBorder="1" applyAlignment="1" applyProtection="1">
      <alignment horizontal="center" vertical="center"/>
    </xf>
    <xf numFmtId="0" fontId="2" fillId="0" borderId="39" xfId="0" applyNumberFormat="1" applyFont="1" applyFill="1" applyBorder="1" applyAlignment="1" applyProtection="1">
      <alignment horizontal="center" vertical="center"/>
    </xf>
    <xf numFmtId="9" fontId="4" fillId="9" borderId="43" xfId="0" applyNumberFormat="1" applyFont="1" applyFill="1" applyBorder="1" applyAlignment="1" applyProtection="1">
      <alignment horizontal="center" vertical="center"/>
    </xf>
    <xf numFmtId="9" fontId="4" fillId="9" borderId="44" xfId="0" applyNumberFormat="1" applyFont="1" applyFill="1" applyBorder="1" applyAlignment="1" applyProtection="1">
      <alignment horizontal="center" vertical="center"/>
    </xf>
    <xf numFmtId="0" fontId="11" fillId="9" borderId="42" xfId="0" applyFont="1" applyFill="1" applyBorder="1" applyAlignment="1" applyProtection="1">
      <alignment horizontal="center" vertical="center"/>
    </xf>
    <xf numFmtId="0" fontId="11" fillId="9" borderId="21" xfId="0" applyFont="1" applyFill="1" applyBorder="1" applyAlignment="1" applyProtection="1">
      <alignment horizontal="center" vertical="center"/>
    </xf>
    <xf numFmtId="167" fontId="2" fillId="0" borderId="37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81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7"/>
    <pageSetUpPr fitToPage="1"/>
  </sheetPr>
  <dimension ref="A1:DD103"/>
  <sheetViews>
    <sheetView workbookViewId="0">
      <pane xSplit="12" ySplit="3" topLeftCell="AC4" activePane="bottomRight" state="frozen"/>
      <selection pane="topRight" activeCell="I1" sqref="I1"/>
      <selection pane="bottomLeft" activeCell="A3" sqref="A3"/>
      <selection pane="bottomRight" activeCell="J4" sqref="J4"/>
    </sheetView>
  </sheetViews>
  <sheetFormatPr baseColWidth="10" defaultRowHeight="12.75"/>
  <cols>
    <col min="1" max="1" width="18" style="26" customWidth="1"/>
    <col min="2" max="2" width="5.140625" style="26" customWidth="1"/>
    <col min="3" max="3" width="7" style="37" customWidth="1"/>
    <col min="4" max="4" width="19.7109375" style="38" bestFit="1" customWidth="1"/>
    <col min="5" max="9" width="6" style="38" customWidth="1"/>
    <col min="10" max="10" width="7.7109375" style="38" customWidth="1"/>
    <col min="11" max="12" width="7.7109375" style="37" customWidth="1"/>
    <col min="13" max="14" width="6.28515625" style="37" hidden="1" customWidth="1"/>
    <col min="15" max="19" width="6.28515625" style="37" customWidth="1"/>
    <col min="20" max="21" width="6.28515625" style="37" hidden="1" customWidth="1"/>
    <col min="22" max="26" width="6.28515625" style="37" customWidth="1"/>
    <col min="27" max="28" width="6.28515625" style="37" hidden="1" customWidth="1"/>
    <col min="29" max="33" width="6.28515625" style="37" customWidth="1"/>
    <col min="34" max="35" width="6.28515625" style="37" hidden="1" customWidth="1"/>
    <col min="36" max="40" width="6.28515625" style="37" customWidth="1"/>
    <col min="41" max="42" width="6.28515625" style="37" hidden="1" customWidth="1"/>
    <col min="43" max="47" width="6.28515625" style="37" customWidth="1"/>
    <col min="48" max="49" width="6.28515625" style="37" hidden="1" customWidth="1"/>
    <col min="50" max="54" width="6.28515625" style="37" customWidth="1"/>
    <col min="55" max="56" width="6.28515625" style="37" hidden="1" customWidth="1"/>
    <col min="57" max="61" width="6.28515625" style="37" customWidth="1"/>
    <col min="62" max="63" width="6.28515625" style="37" hidden="1" customWidth="1"/>
    <col min="64" max="68" width="6.28515625" style="37" customWidth="1"/>
    <col min="69" max="70" width="6.28515625" style="37" hidden="1" customWidth="1"/>
    <col min="71" max="75" width="6.28515625" style="37" customWidth="1"/>
    <col min="76" max="77" width="6.28515625" style="37" hidden="1" customWidth="1"/>
    <col min="78" max="82" width="6.28515625" style="37" customWidth="1"/>
    <col min="83" max="84" width="6.28515625" style="37" hidden="1" customWidth="1"/>
    <col min="85" max="89" width="6.28515625" style="37" customWidth="1"/>
    <col min="90" max="91" width="6.28515625" style="37" hidden="1" customWidth="1"/>
    <col min="92" max="96" width="6.28515625" style="37" customWidth="1"/>
    <col min="97" max="97" width="7" style="37" customWidth="1"/>
    <col min="98" max="16384" width="11.42578125" style="37"/>
  </cols>
  <sheetData>
    <row r="1" spans="1:108" s="2" customFormat="1" ht="20.100000000000001" customHeight="1">
      <c r="A1" s="27"/>
      <c r="B1" s="27"/>
      <c r="C1" s="35" t="s">
        <v>89</v>
      </c>
      <c r="D1" s="36">
        <v>40178</v>
      </c>
      <c r="E1" s="230" t="s">
        <v>15</v>
      </c>
      <c r="F1" s="231"/>
      <c r="G1" s="231"/>
      <c r="H1" s="231"/>
      <c r="I1" s="232"/>
      <c r="J1" s="230" t="s">
        <v>49</v>
      </c>
      <c r="K1" s="231"/>
      <c r="L1" s="232"/>
      <c r="M1" s="233" t="s">
        <v>33</v>
      </c>
      <c r="N1" s="233"/>
      <c r="O1" s="233"/>
      <c r="P1" s="233"/>
      <c r="Q1" s="233"/>
      <c r="R1" s="233"/>
      <c r="S1" s="234"/>
      <c r="T1" s="233" t="s">
        <v>36</v>
      </c>
      <c r="U1" s="233"/>
      <c r="V1" s="233"/>
      <c r="W1" s="233"/>
      <c r="X1" s="233"/>
      <c r="Y1" s="233"/>
      <c r="Z1" s="234"/>
      <c r="AA1" s="233" t="s">
        <v>37</v>
      </c>
      <c r="AB1" s="233"/>
      <c r="AC1" s="233"/>
      <c r="AD1" s="233"/>
      <c r="AE1" s="233"/>
      <c r="AF1" s="233"/>
      <c r="AG1" s="234"/>
      <c r="AH1" s="233" t="s">
        <v>38</v>
      </c>
      <c r="AI1" s="233"/>
      <c r="AJ1" s="233"/>
      <c r="AK1" s="233"/>
      <c r="AL1" s="233"/>
      <c r="AM1" s="233"/>
      <c r="AN1" s="234"/>
      <c r="AO1" s="233" t="s">
        <v>39</v>
      </c>
      <c r="AP1" s="233"/>
      <c r="AQ1" s="233"/>
      <c r="AR1" s="233"/>
      <c r="AS1" s="233"/>
      <c r="AT1" s="233"/>
      <c r="AU1" s="234"/>
      <c r="AV1" s="233" t="s">
        <v>40</v>
      </c>
      <c r="AW1" s="233"/>
      <c r="AX1" s="233"/>
      <c r="AY1" s="233"/>
      <c r="AZ1" s="233"/>
      <c r="BA1" s="233"/>
      <c r="BB1" s="234"/>
      <c r="BC1" s="233" t="s">
        <v>41</v>
      </c>
      <c r="BD1" s="233"/>
      <c r="BE1" s="233"/>
      <c r="BF1" s="233"/>
      <c r="BG1" s="233"/>
      <c r="BH1" s="233"/>
      <c r="BI1" s="234"/>
      <c r="BJ1" s="233" t="s">
        <v>42</v>
      </c>
      <c r="BK1" s="233"/>
      <c r="BL1" s="233"/>
      <c r="BM1" s="233"/>
      <c r="BN1" s="233"/>
      <c r="BO1" s="233"/>
      <c r="BP1" s="234"/>
      <c r="BQ1" s="233" t="s">
        <v>43</v>
      </c>
      <c r="BR1" s="233"/>
      <c r="BS1" s="233"/>
      <c r="BT1" s="233"/>
      <c r="BU1" s="233"/>
      <c r="BV1" s="233"/>
      <c r="BW1" s="234"/>
      <c r="BX1" s="233" t="s">
        <v>44</v>
      </c>
      <c r="BY1" s="233"/>
      <c r="BZ1" s="233"/>
      <c r="CA1" s="233"/>
      <c r="CB1" s="233"/>
      <c r="CC1" s="233"/>
      <c r="CD1" s="234"/>
      <c r="CE1" s="233" t="s">
        <v>45</v>
      </c>
      <c r="CF1" s="233"/>
      <c r="CG1" s="233"/>
      <c r="CH1" s="233"/>
      <c r="CI1" s="233"/>
      <c r="CJ1" s="233"/>
      <c r="CK1" s="234"/>
      <c r="CL1" s="233" t="s">
        <v>46</v>
      </c>
      <c r="CM1" s="233"/>
      <c r="CN1" s="233"/>
      <c r="CO1" s="233"/>
      <c r="CP1" s="233"/>
      <c r="CQ1" s="233"/>
      <c r="CR1" s="234"/>
      <c r="CS1" s="5"/>
    </row>
    <row r="2" spans="1:108" s="3" customFormat="1" ht="1.5" hidden="1" customHeight="1">
      <c r="A2" s="27"/>
      <c r="B2" s="27"/>
      <c r="C2" s="28"/>
      <c r="D2" s="32"/>
      <c r="E2" s="49"/>
      <c r="F2" s="50"/>
      <c r="G2" s="50"/>
      <c r="H2" s="50"/>
      <c r="I2" s="51"/>
      <c r="J2" s="49"/>
      <c r="K2" s="64"/>
      <c r="L2" s="65"/>
      <c r="M2" s="26"/>
      <c r="N2" s="26"/>
      <c r="O2" s="26"/>
      <c r="P2" s="26"/>
      <c r="Q2" s="26"/>
      <c r="R2" s="26"/>
      <c r="S2" s="2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6"/>
      <c r="BC2" s="156"/>
      <c r="BD2" s="156"/>
      <c r="BE2" s="156"/>
      <c r="BF2" s="156"/>
      <c r="BG2" s="156"/>
      <c r="BH2" s="156"/>
      <c r="BI2" s="156"/>
      <c r="BJ2" s="156"/>
      <c r="BK2" s="156"/>
      <c r="BL2" s="156"/>
      <c r="BM2" s="156"/>
      <c r="BN2" s="156"/>
      <c r="BO2" s="156"/>
      <c r="BP2" s="156"/>
      <c r="BQ2" s="156"/>
      <c r="BR2" s="156"/>
      <c r="BS2" s="156"/>
      <c r="BT2" s="156"/>
      <c r="BU2" s="156"/>
      <c r="BV2" s="156"/>
      <c r="BW2" s="156"/>
      <c r="BX2" s="156"/>
      <c r="BY2" s="156"/>
      <c r="BZ2" s="156"/>
      <c r="CA2" s="156"/>
      <c r="CB2" s="156"/>
      <c r="CC2" s="156"/>
      <c r="CD2" s="156"/>
      <c r="CE2" s="156"/>
      <c r="CF2" s="156"/>
      <c r="CG2" s="156"/>
      <c r="CH2" s="156"/>
      <c r="CI2" s="156"/>
      <c r="CJ2" s="156"/>
      <c r="CK2" s="156"/>
      <c r="CL2" s="156"/>
      <c r="CM2" s="156"/>
      <c r="CN2" s="156"/>
      <c r="CO2" s="156"/>
      <c r="CP2" s="156"/>
      <c r="CQ2" s="156"/>
      <c r="CR2" s="156"/>
      <c r="CS2" s="29"/>
    </row>
    <row r="3" spans="1:108" s="2" customFormat="1" ht="28.5" customHeight="1">
      <c r="A3" s="30" t="s">
        <v>6</v>
      </c>
      <c r="B3" s="30" t="s">
        <v>86</v>
      </c>
      <c r="C3" s="31" t="s">
        <v>17</v>
      </c>
      <c r="D3" s="33" t="s">
        <v>50</v>
      </c>
      <c r="E3" s="52" t="s">
        <v>100</v>
      </c>
      <c r="F3" s="53" t="s">
        <v>98</v>
      </c>
      <c r="G3" s="53" t="s">
        <v>99</v>
      </c>
      <c r="H3" s="53" t="s">
        <v>93</v>
      </c>
      <c r="I3" s="54" t="s">
        <v>94</v>
      </c>
      <c r="J3" s="52" t="s">
        <v>100</v>
      </c>
      <c r="K3" s="53" t="s">
        <v>101</v>
      </c>
      <c r="L3" s="54" t="s">
        <v>92</v>
      </c>
      <c r="M3" s="185" t="s">
        <v>13</v>
      </c>
      <c r="N3" s="186" t="s">
        <v>91</v>
      </c>
      <c r="O3" s="220" t="s">
        <v>107</v>
      </c>
      <c r="P3" s="186" t="s">
        <v>12</v>
      </c>
      <c r="Q3" s="186" t="s">
        <v>14</v>
      </c>
      <c r="R3" s="186" t="s">
        <v>56</v>
      </c>
      <c r="S3" s="187" t="s">
        <v>55</v>
      </c>
      <c r="T3" s="185" t="s">
        <v>13</v>
      </c>
      <c r="U3" s="186" t="s">
        <v>91</v>
      </c>
      <c r="V3" s="220" t="s">
        <v>107</v>
      </c>
      <c r="W3" s="186" t="s">
        <v>12</v>
      </c>
      <c r="X3" s="186" t="s">
        <v>14</v>
      </c>
      <c r="Y3" s="186" t="s">
        <v>56</v>
      </c>
      <c r="Z3" s="187" t="s">
        <v>55</v>
      </c>
      <c r="AA3" s="185" t="s">
        <v>13</v>
      </c>
      <c r="AB3" s="186" t="s">
        <v>91</v>
      </c>
      <c r="AC3" s="220" t="s">
        <v>107</v>
      </c>
      <c r="AD3" s="186" t="s">
        <v>12</v>
      </c>
      <c r="AE3" s="186" t="s">
        <v>14</v>
      </c>
      <c r="AF3" s="186" t="s">
        <v>56</v>
      </c>
      <c r="AG3" s="187" t="s">
        <v>55</v>
      </c>
      <c r="AH3" s="185" t="s">
        <v>13</v>
      </c>
      <c r="AI3" s="186" t="s">
        <v>91</v>
      </c>
      <c r="AJ3" s="220" t="s">
        <v>107</v>
      </c>
      <c r="AK3" s="186" t="s">
        <v>12</v>
      </c>
      <c r="AL3" s="186" t="s">
        <v>14</v>
      </c>
      <c r="AM3" s="186" t="s">
        <v>56</v>
      </c>
      <c r="AN3" s="187" t="s">
        <v>55</v>
      </c>
      <c r="AO3" s="185" t="s">
        <v>13</v>
      </c>
      <c r="AP3" s="186" t="s">
        <v>91</v>
      </c>
      <c r="AQ3" s="220" t="s">
        <v>107</v>
      </c>
      <c r="AR3" s="186" t="s">
        <v>12</v>
      </c>
      <c r="AS3" s="186" t="s">
        <v>14</v>
      </c>
      <c r="AT3" s="186" t="s">
        <v>56</v>
      </c>
      <c r="AU3" s="187" t="s">
        <v>55</v>
      </c>
      <c r="AV3" s="185" t="s">
        <v>13</v>
      </c>
      <c r="AW3" s="186" t="s">
        <v>91</v>
      </c>
      <c r="AX3" s="220" t="s">
        <v>107</v>
      </c>
      <c r="AY3" s="186" t="s">
        <v>12</v>
      </c>
      <c r="AZ3" s="186" t="s">
        <v>14</v>
      </c>
      <c r="BA3" s="186" t="s">
        <v>56</v>
      </c>
      <c r="BB3" s="187" t="s">
        <v>55</v>
      </c>
      <c r="BC3" s="185" t="s">
        <v>13</v>
      </c>
      <c r="BD3" s="186" t="s">
        <v>91</v>
      </c>
      <c r="BE3" s="220" t="s">
        <v>107</v>
      </c>
      <c r="BF3" s="186" t="s">
        <v>12</v>
      </c>
      <c r="BG3" s="186" t="s">
        <v>14</v>
      </c>
      <c r="BH3" s="186" t="s">
        <v>56</v>
      </c>
      <c r="BI3" s="187" t="s">
        <v>55</v>
      </c>
      <c r="BJ3" s="185" t="s">
        <v>13</v>
      </c>
      <c r="BK3" s="186" t="s">
        <v>91</v>
      </c>
      <c r="BL3" s="220" t="s">
        <v>107</v>
      </c>
      <c r="BM3" s="186" t="s">
        <v>12</v>
      </c>
      <c r="BN3" s="186" t="s">
        <v>14</v>
      </c>
      <c r="BO3" s="186" t="s">
        <v>56</v>
      </c>
      <c r="BP3" s="187" t="s">
        <v>55</v>
      </c>
      <c r="BQ3" s="185" t="s">
        <v>13</v>
      </c>
      <c r="BR3" s="186" t="s">
        <v>91</v>
      </c>
      <c r="BS3" s="220" t="s">
        <v>107</v>
      </c>
      <c r="BT3" s="186" t="s">
        <v>12</v>
      </c>
      <c r="BU3" s="186" t="s">
        <v>14</v>
      </c>
      <c r="BV3" s="186" t="s">
        <v>56</v>
      </c>
      <c r="BW3" s="187" t="s">
        <v>55</v>
      </c>
      <c r="BX3" s="185" t="s">
        <v>13</v>
      </c>
      <c r="BY3" s="186" t="s">
        <v>91</v>
      </c>
      <c r="BZ3" s="220" t="s">
        <v>107</v>
      </c>
      <c r="CA3" s="186" t="s">
        <v>12</v>
      </c>
      <c r="CB3" s="186" t="s">
        <v>14</v>
      </c>
      <c r="CC3" s="186" t="s">
        <v>56</v>
      </c>
      <c r="CD3" s="187" t="s">
        <v>55</v>
      </c>
      <c r="CE3" s="185" t="s">
        <v>13</v>
      </c>
      <c r="CF3" s="186" t="s">
        <v>91</v>
      </c>
      <c r="CG3" s="220" t="s">
        <v>107</v>
      </c>
      <c r="CH3" s="186" t="s">
        <v>12</v>
      </c>
      <c r="CI3" s="186" t="s">
        <v>14</v>
      </c>
      <c r="CJ3" s="186" t="s">
        <v>56</v>
      </c>
      <c r="CK3" s="187" t="s">
        <v>55</v>
      </c>
      <c r="CL3" s="185" t="s">
        <v>13</v>
      </c>
      <c r="CM3" s="186" t="s">
        <v>91</v>
      </c>
      <c r="CN3" s="220" t="s">
        <v>107</v>
      </c>
      <c r="CO3" s="186" t="s">
        <v>12</v>
      </c>
      <c r="CP3" s="186" t="s">
        <v>14</v>
      </c>
      <c r="CQ3" s="186" t="s">
        <v>56</v>
      </c>
      <c r="CR3" s="187" t="s">
        <v>55</v>
      </c>
      <c r="CS3" s="5"/>
    </row>
    <row r="4" spans="1:108" s="2" customFormat="1" ht="20.100000000000001" customHeight="1">
      <c r="A4" s="39" t="str">
        <f>Pers!A2</f>
        <v>Personne1</v>
      </c>
      <c r="B4" s="40">
        <f>INT(($D$1)-Pers!B2)/365</f>
        <v>110.07671232876713</v>
      </c>
      <c r="C4" s="41">
        <f>Pers!C2</f>
        <v>1</v>
      </c>
      <c r="D4" s="42" t="str">
        <f>Pers!D2</f>
        <v>Rocher</v>
      </c>
      <c r="E4" s="55"/>
      <c r="F4" s="56">
        <f t="shared" ref="F4:F35" si="0">IF(ISERROR(VLOOKUP(B4,Age,2)),"",VLOOKUP(B4,Age,2))</f>
        <v>0</v>
      </c>
      <c r="G4" s="56">
        <f>IF(ISERROR(E4+F4),"",(E4+F4))</f>
        <v>0</v>
      </c>
      <c r="H4" s="57">
        <f>IF(SUM(R4,Y4,AF4,AM4,AT4,BA4,BH4,BO4,BV4,CC4,CJ4,CQ4)&lt;&gt;0,SUM(R4,Y4,AF4,AM4,AT4,BA4,BH4,BO4,BV4,CC4,CJ4,CQ4),0)</f>
        <v>2</v>
      </c>
      <c r="I4" s="58">
        <f>IF(ISERROR(G4-H4),"",(G4-H4))</f>
        <v>-2</v>
      </c>
      <c r="J4" s="73"/>
      <c r="K4" s="47">
        <f>IF(SUM(Q4,X4,AE4,AL4,AS4,AZ4,BG4,BN4,BU4,CB4,CI4,CP4)&lt;&gt;0,SUM(Q4,X4,AE4,AL4,AS4,AZ4,BG4,BN4,BU4,CB4,CI4,CP4),0)</f>
        <v>-5.666666666666667</v>
      </c>
      <c r="L4" s="66">
        <f>J4+K4</f>
        <v>-5.666666666666667</v>
      </c>
      <c r="M4" s="157">
        <f>IF(ISERROR(VLOOKUP($A$4,Janv,4,0)),"",VLOOKUP($A$4,Janv,4,0))</f>
        <v>1.7708333333333333</v>
      </c>
      <c r="N4" s="155"/>
      <c r="O4" s="158">
        <f>IF(ISERROR(M4+N4),"",(M4+N4))</f>
        <v>1.7708333333333333</v>
      </c>
      <c r="P4" s="159">
        <f>IF(ISERROR(VLOOKUP($A$4,Janv,3,0)),"",VLOOKUP($A$4,Janv,3,0))</f>
        <v>7.4375</v>
      </c>
      <c r="Q4" s="160">
        <f>IF(M4&lt;&gt;0,IF(ISERROR(SUM(O4-P4)),"",SUM(O4-P4)),0)</f>
        <v>-5.666666666666667</v>
      </c>
      <c r="R4" s="161">
        <f>IF(ISERROR(VLOOKUP($A$4,Janv,6,0)),"",VLOOKUP($A$4,Janv,6,0))</f>
        <v>2</v>
      </c>
      <c r="S4" s="162">
        <f>IF(ISERROR(VLOOKUP($A$4,Janv,7,0)),"",VLOOKUP($A$4,Janv,7,0))</f>
        <v>1</v>
      </c>
      <c r="T4" s="157" t="str">
        <f t="shared" ref="T4:T35" si="1">IF(ISERROR(VLOOKUP(A4,Fev,4,0)),"",VLOOKUP(A4,Fev,4,0))</f>
        <v/>
      </c>
      <c r="U4" s="155"/>
      <c r="V4" s="158" t="str">
        <f>IF(ISERROR(T4+U4),"",(T4+U4))</f>
        <v/>
      </c>
      <c r="W4" s="159" t="str">
        <f t="shared" ref="W4:W35" si="2">IF(ISERROR(VLOOKUP(A4,Fev,3,0)),"",VLOOKUP(A4,Fev,3,0))</f>
        <v/>
      </c>
      <c r="X4" s="160" t="str">
        <f>IF(T4&lt;&gt;0,IF(ISERROR(SUM(V4-W4)),"",SUM(V4-W4)),0)</f>
        <v/>
      </c>
      <c r="Y4" s="161" t="str">
        <f t="shared" ref="Y4:Y35" si="3">IF(ISERROR(VLOOKUP(A4,Fev,6,0)),"",VLOOKUP(A4,Fev,6,0))</f>
        <v/>
      </c>
      <c r="Z4" s="162" t="str">
        <f t="shared" ref="Z4:Z35" si="4">IF(ISERROR(VLOOKUP(A4,Fev,7,0)),"",VLOOKUP(A4,Fev,7,0))</f>
        <v/>
      </c>
      <c r="AA4" s="157" t="str">
        <f t="shared" ref="AA4:AA35" si="5">IF(ISERROR(VLOOKUP(A4,Mars,4,0)),"",VLOOKUP(A4,Mars,4,0))</f>
        <v/>
      </c>
      <c r="AB4" s="155"/>
      <c r="AC4" s="158" t="str">
        <f>IF(ISERROR(AA4+AB4),"",(AA4+AB4))</f>
        <v/>
      </c>
      <c r="AD4" s="159" t="str">
        <f t="shared" ref="AD4:AD35" si="6">IF(ISERROR(VLOOKUP(A4,Mars,3,0)),"",VLOOKUP(A4,Mars,3,0))</f>
        <v/>
      </c>
      <c r="AE4" s="160" t="str">
        <f>IF(AA4&lt;&gt;0,IF(ISERROR(SUM(AC4-AD4)),"",SUM(AC4-AD4)),0)</f>
        <v/>
      </c>
      <c r="AF4" s="161" t="str">
        <f t="shared" ref="AF4:AF35" si="7">IF(ISERROR(VLOOKUP(A4,Mars,6,0)),"",VLOOKUP(A4,Mars,6,0))</f>
        <v/>
      </c>
      <c r="AG4" s="162" t="str">
        <f t="shared" ref="AG4:AG35" si="8">IF(ISERROR(VLOOKUP(A4,Mars,7,0)),"",VLOOKUP(A4,Mars,7,0))</f>
        <v/>
      </c>
      <c r="AH4" s="157"/>
      <c r="AI4" s="155"/>
      <c r="AJ4" s="158"/>
      <c r="AK4" s="159"/>
      <c r="AL4" s="160"/>
      <c r="AM4" s="161"/>
      <c r="AN4" s="162"/>
      <c r="AO4" s="157"/>
      <c r="AP4" s="155"/>
      <c r="AQ4" s="158"/>
      <c r="AR4" s="159"/>
      <c r="AS4" s="160"/>
      <c r="AT4" s="161"/>
      <c r="AU4" s="162"/>
      <c r="AV4" s="157"/>
      <c r="AW4" s="155"/>
      <c r="AX4" s="158"/>
      <c r="AY4" s="159"/>
      <c r="AZ4" s="160"/>
      <c r="BA4" s="161"/>
      <c r="BB4" s="162"/>
      <c r="BC4" s="157"/>
      <c r="BD4" s="155"/>
      <c r="BE4" s="158"/>
      <c r="BF4" s="159"/>
      <c r="BG4" s="160"/>
      <c r="BH4" s="161"/>
      <c r="BI4" s="162"/>
      <c r="BJ4" s="157"/>
      <c r="BK4" s="155"/>
      <c r="BL4" s="158"/>
      <c r="BM4" s="159"/>
      <c r="BN4" s="160"/>
      <c r="BO4" s="161"/>
      <c r="BP4" s="162"/>
      <c r="BQ4" s="157"/>
      <c r="BR4" s="155"/>
      <c r="BS4" s="158"/>
      <c r="BT4" s="159"/>
      <c r="BU4" s="160"/>
      <c r="BV4" s="161"/>
      <c r="BW4" s="162"/>
      <c r="BX4" s="157"/>
      <c r="BY4" s="155"/>
      <c r="BZ4" s="158"/>
      <c r="CA4" s="159"/>
      <c r="CB4" s="160"/>
      <c r="CC4" s="161"/>
      <c r="CD4" s="162"/>
      <c r="CE4" s="157"/>
      <c r="CF4" s="155"/>
      <c r="CG4" s="158"/>
      <c r="CH4" s="159"/>
      <c r="CI4" s="160"/>
      <c r="CJ4" s="161"/>
      <c r="CK4" s="162"/>
      <c r="CL4" s="157"/>
      <c r="CM4" s="155"/>
      <c r="CN4" s="158"/>
      <c r="CO4" s="159"/>
      <c r="CP4" s="160"/>
      <c r="CQ4" s="161"/>
      <c r="CR4" s="162"/>
      <c r="CS4" s="9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</row>
    <row r="5" spans="1:108" s="2" customFormat="1" ht="20.100000000000001" customHeight="1">
      <c r="A5" s="43" t="str">
        <f>Pers!A3</f>
        <v>Personne2</v>
      </c>
      <c r="B5" s="44">
        <f>INT(($D$1)-Pers!B3)/365</f>
        <v>110.07671232876713</v>
      </c>
      <c r="C5" s="45">
        <f>Pers!C3</f>
        <v>0.8</v>
      </c>
      <c r="D5" s="46" t="str">
        <f>Pers!D3</f>
        <v>Test</v>
      </c>
      <c r="E5" s="59"/>
      <c r="F5" s="56">
        <f t="shared" si="0"/>
        <v>0</v>
      </c>
      <c r="G5" s="56">
        <f>IF(ISERROR(E5+F5),"",(E5+F5))</f>
        <v>0</v>
      </c>
      <c r="H5" s="57">
        <f t="shared" ref="H5:H68" si="9">IF(SUM(R5,Y5,AF5,AM5,AT5,BA5,BH5,BO5,BV5,CC5,CJ5,CQ5)&lt;&gt;0,SUM(R5,Y5,AF5,AM5,AT5,BA5,BH5,BO5,BV5,CC5,CJ5,CQ5),0)</f>
        <v>0</v>
      </c>
      <c r="I5" s="60">
        <f>IF(ISERROR(G5-H5),"",(G5-H5))</f>
        <v>0</v>
      </c>
      <c r="J5" s="74"/>
      <c r="K5" s="48">
        <f t="shared" ref="K5:K68" si="10">IF(SUM(Q5,X5,AE5,AL5,AS5,AZ5,BG5,BN5,BU5,CB5,CI5,CP5)&lt;&gt;0,SUM(Q5,X5,AE5,AL5,AS5,AZ5,BG5,BN5,BU5,CB5,CI5,CP5),0)</f>
        <v>0</v>
      </c>
      <c r="L5" s="67">
        <f t="shared" ref="L5:L68" si="11">J5+K5</f>
        <v>0</v>
      </c>
      <c r="M5" s="163">
        <f t="shared" ref="M5" si="12">IF(ISERROR(VLOOKUP(A5,Janv,4,0)),"",VLOOKUP(A5,Janv,4,0))</f>
        <v>0</v>
      </c>
      <c r="N5" s="155"/>
      <c r="O5" s="68">
        <f>IF(ISERROR(M5+N5),"",(M5+N5))</f>
        <v>0</v>
      </c>
      <c r="P5" s="69">
        <f t="shared" ref="P5" si="13">IF(ISERROR(VLOOKUP(A5,Janv,3,0)),"",VLOOKUP(A5,Janv,3,0))</f>
        <v>5.95</v>
      </c>
      <c r="Q5" s="70">
        <f t="shared" ref="Q5:Q68" si="14">IF(M5&lt;&gt;0,IF(ISERROR(SUM(O5-P5)),"",SUM(O5-P5)),0)</f>
        <v>0</v>
      </c>
      <c r="R5" s="71">
        <f t="shared" ref="R5" si="15">IF(ISERROR(VLOOKUP(A5,Janv,6,0)),"",VLOOKUP(A5,Janv,6,0))</f>
        <v>0</v>
      </c>
      <c r="S5" s="72">
        <f t="shared" ref="S5" si="16">IF(ISERROR(VLOOKUP(A5,Janv,7,0)),"",VLOOKUP(A5,Janv,7,0))</f>
        <v>0</v>
      </c>
      <c r="T5" s="163" t="str">
        <f t="shared" si="1"/>
        <v/>
      </c>
      <c r="U5" s="155"/>
      <c r="V5" s="68" t="str">
        <f t="shared" ref="V5:V68" si="17">IF(ISERROR(T5+U5),"",(T5+U5))</f>
        <v/>
      </c>
      <c r="W5" s="69" t="str">
        <f t="shared" si="2"/>
        <v/>
      </c>
      <c r="X5" s="70" t="str">
        <f t="shared" ref="X5:X68" si="18">IF(T5&lt;&gt;0,IF(ISERROR(SUM(V5-W5)),"",SUM(V5-W5)),0)</f>
        <v/>
      </c>
      <c r="Y5" s="71" t="str">
        <f t="shared" si="3"/>
        <v/>
      </c>
      <c r="Z5" s="72" t="str">
        <f t="shared" si="4"/>
        <v/>
      </c>
      <c r="AA5" s="163" t="str">
        <f t="shared" si="5"/>
        <v/>
      </c>
      <c r="AB5" s="155"/>
      <c r="AC5" s="68" t="str">
        <f t="shared" ref="AC5:AC68" si="19">IF(ISERROR(AA5+AB5),"",(AA5+AB5))</f>
        <v/>
      </c>
      <c r="AD5" s="69" t="str">
        <f t="shared" si="6"/>
        <v/>
      </c>
      <c r="AE5" s="70" t="str">
        <f t="shared" ref="AE5:AE68" si="20">IF(AA5&lt;&gt;0,IF(ISERROR(SUM(AC5-AD5)),"",SUM(AC5-AD5)),0)</f>
        <v/>
      </c>
      <c r="AF5" s="71" t="str">
        <f t="shared" si="7"/>
        <v/>
      </c>
      <c r="AG5" s="72" t="str">
        <f t="shared" si="8"/>
        <v/>
      </c>
      <c r="AH5" s="163"/>
      <c r="AI5" s="155"/>
      <c r="AJ5" s="68"/>
      <c r="AK5" s="69"/>
      <c r="AL5" s="70"/>
      <c r="AM5" s="71"/>
      <c r="AN5" s="72"/>
      <c r="AO5" s="163"/>
      <c r="AP5" s="155"/>
      <c r="AQ5" s="68"/>
      <c r="AR5" s="69"/>
      <c r="AS5" s="70"/>
      <c r="AT5" s="71"/>
      <c r="AU5" s="72"/>
      <c r="AV5" s="163"/>
      <c r="AW5" s="155"/>
      <c r="AX5" s="68"/>
      <c r="AY5" s="69"/>
      <c r="AZ5" s="70"/>
      <c r="BA5" s="71"/>
      <c r="BB5" s="72"/>
      <c r="BC5" s="163"/>
      <c r="BD5" s="155"/>
      <c r="BE5" s="68"/>
      <c r="BF5" s="69"/>
      <c r="BG5" s="70"/>
      <c r="BH5" s="71"/>
      <c r="BI5" s="72"/>
      <c r="BJ5" s="163"/>
      <c r="BK5" s="155"/>
      <c r="BL5" s="68"/>
      <c r="BM5" s="69"/>
      <c r="BN5" s="70"/>
      <c r="BO5" s="71"/>
      <c r="BP5" s="72"/>
      <c r="BQ5" s="163"/>
      <c r="BR5" s="155"/>
      <c r="BS5" s="68"/>
      <c r="BT5" s="69"/>
      <c r="BU5" s="70"/>
      <c r="BV5" s="71"/>
      <c r="BW5" s="72"/>
      <c r="BX5" s="163"/>
      <c r="BY5" s="155"/>
      <c r="BZ5" s="68"/>
      <c r="CA5" s="69"/>
      <c r="CB5" s="70"/>
      <c r="CC5" s="71"/>
      <c r="CD5" s="72"/>
      <c r="CE5" s="163"/>
      <c r="CF5" s="155"/>
      <c r="CG5" s="68"/>
      <c r="CH5" s="69"/>
      <c r="CI5" s="70"/>
      <c r="CJ5" s="71"/>
      <c r="CK5" s="72"/>
      <c r="CL5" s="163"/>
      <c r="CM5" s="155"/>
      <c r="CN5" s="68"/>
      <c r="CO5" s="69"/>
      <c r="CP5" s="70"/>
      <c r="CQ5" s="71"/>
      <c r="CR5" s="72"/>
      <c r="CS5" s="9"/>
      <c r="CT5" s="229" t="s">
        <v>88</v>
      </c>
      <c r="CU5" s="229"/>
      <c r="CV5" s="10"/>
      <c r="CW5" s="10"/>
      <c r="CX5" s="10"/>
      <c r="CY5" s="10"/>
      <c r="CZ5" s="10"/>
      <c r="DA5" s="10"/>
      <c r="DB5" s="10"/>
      <c r="DC5" s="10"/>
      <c r="DD5" s="10"/>
    </row>
    <row r="6" spans="1:108" s="2" customFormat="1" ht="20.100000000000001" customHeight="1">
      <c r="A6" s="43" t="str">
        <f>Pers!A4</f>
        <v>Personne3</v>
      </c>
      <c r="B6" s="44">
        <f>INT(($D$1)-Pers!B4)/365</f>
        <v>110.07671232876713</v>
      </c>
      <c r="C6" s="45">
        <f>Pers!C4</f>
        <v>0.6</v>
      </c>
      <c r="D6" s="46" t="str">
        <f>Pers!D4</f>
        <v>Site</v>
      </c>
      <c r="E6" s="59"/>
      <c r="F6" s="56">
        <f t="shared" si="0"/>
        <v>0</v>
      </c>
      <c r="G6" s="56">
        <f t="shared" ref="G6:G69" si="21">IF(ISERROR(E6+F6),"",(E6+F6))</f>
        <v>0</v>
      </c>
      <c r="H6" s="57">
        <f t="shared" si="9"/>
        <v>0</v>
      </c>
      <c r="I6" s="60">
        <f t="shared" ref="I6:I68" si="22">IF(ISERROR(G6-H6),"",(G6-H6))</f>
        <v>0</v>
      </c>
      <c r="J6" s="74"/>
      <c r="K6" s="48">
        <f t="shared" si="10"/>
        <v>0</v>
      </c>
      <c r="L6" s="67">
        <f t="shared" si="11"/>
        <v>0</v>
      </c>
      <c r="M6" s="163">
        <f t="shared" ref="M6:M69" si="23">IF(ISERROR(VLOOKUP(A6,Janv,4,0)),"",VLOOKUP(A6,Janv,4,0))</f>
        <v>0</v>
      </c>
      <c r="N6" s="155"/>
      <c r="O6" s="68">
        <f t="shared" ref="O6:O69" si="24">IF(ISERROR(M6+N6),"",(M6+N6))</f>
        <v>0</v>
      </c>
      <c r="P6" s="69">
        <f t="shared" ref="P6:P69" si="25">IF(ISERROR(VLOOKUP(A6,Janv,3,0)),"",VLOOKUP(A6,Janv,3,0))</f>
        <v>4.4624999999999995</v>
      </c>
      <c r="Q6" s="70">
        <f t="shared" si="14"/>
        <v>0</v>
      </c>
      <c r="R6" s="71">
        <f t="shared" ref="R6:R69" si="26">IF(ISERROR(VLOOKUP(A6,Janv,6,0)),"",VLOOKUP(A6,Janv,6,0))</f>
        <v>0</v>
      </c>
      <c r="S6" s="72">
        <f t="shared" ref="S6:S69" si="27">IF(ISERROR(VLOOKUP(A6,Janv,7,0)),"",VLOOKUP(A6,Janv,7,0))</f>
        <v>0</v>
      </c>
      <c r="T6" s="163" t="str">
        <f t="shared" si="1"/>
        <v/>
      </c>
      <c r="U6" s="155"/>
      <c r="V6" s="68" t="str">
        <f t="shared" si="17"/>
        <v/>
      </c>
      <c r="W6" s="69" t="str">
        <f t="shared" si="2"/>
        <v/>
      </c>
      <c r="X6" s="70" t="str">
        <f t="shared" si="18"/>
        <v/>
      </c>
      <c r="Y6" s="71" t="str">
        <f t="shared" si="3"/>
        <v/>
      </c>
      <c r="Z6" s="72" t="str">
        <f t="shared" si="4"/>
        <v/>
      </c>
      <c r="AA6" s="163" t="str">
        <f t="shared" si="5"/>
        <v/>
      </c>
      <c r="AB6" s="155"/>
      <c r="AC6" s="68" t="str">
        <f t="shared" si="19"/>
        <v/>
      </c>
      <c r="AD6" s="69" t="str">
        <f t="shared" si="6"/>
        <v/>
      </c>
      <c r="AE6" s="70" t="str">
        <f t="shared" si="20"/>
        <v/>
      </c>
      <c r="AF6" s="71" t="str">
        <f t="shared" si="7"/>
        <v/>
      </c>
      <c r="AG6" s="72" t="str">
        <f t="shared" si="8"/>
        <v/>
      </c>
      <c r="AH6" s="163"/>
      <c r="AI6" s="155"/>
      <c r="AJ6" s="68"/>
      <c r="AK6" s="69"/>
      <c r="AL6" s="70"/>
      <c r="AM6" s="71"/>
      <c r="AN6" s="72"/>
      <c r="AO6" s="163"/>
      <c r="AP6" s="155"/>
      <c r="AQ6" s="68"/>
      <c r="AR6" s="69"/>
      <c r="AS6" s="70"/>
      <c r="AT6" s="71"/>
      <c r="AU6" s="72"/>
      <c r="AV6" s="163"/>
      <c r="AW6" s="155"/>
      <c r="AX6" s="68"/>
      <c r="AY6" s="69"/>
      <c r="AZ6" s="70"/>
      <c r="BA6" s="71"/>
      <c r="BB6" s="72"/>
      <c r="BC6" s="163"/>
      <c r="BD6" s="155"/>
      <c r="BE6" s="68"/>
      <c r="BF6" s="69"/>
      <c r="BG6" s="70"/>
      <c r="BH6" s="71"/>
      <c r="BI6" s="72"/>
      <c r="BJ6" s="163"/>
      <c r="BK6" s="155"/>
      <c r="BL6" s="68"/>
      <c r="BM6" s="69"/>
      <c r="BN6" s="70"/>
      <c r="BO6" s="71"/>
      <c r="BP6" s="72"/>
      <c r="BQ6" s="163"/>
      <c r="BR6" s="155"/>
      <c r="BS6" s="68"/>
      <c r="BT6" s="69"/>
      <c r="BU6" s="70"/>
      <c r="BV6" s="71"/>
      <c r="BW6" s="72"/>
      <c r="BX6" s="163"/>
      <c r="BY6" s="155"/>
      <c r="BZ6" s="68"/>
      <c r="CA6" s="69"/>
      <c r="CB6" s="70"/>
      <c r="CC6" s="71"/>
      <c r="CD6" s="72"/>
      <c r="CE6" s="163"/>
      <c r="CF6" s="155"/>
      <c r="CG6" s="68"/>
      <c r="CH6" s="69"/>
      <c r="CI6" s="70"/>
      <c r="CJ6" s="71"/>
      <c r="CK6" s="72"/>
      <c r="CL6" s="163"/>
      <c r="CM6" s="155"/>
      <c r="CN6" s="68"/>
      <c r="CO6" s="69"/>
      <c r="CP6" s="70"/>
      <c r="CQ6" s="71"/>
      <c r="CR6" s="72"/>
      <c r="CS6" s="9"/>
      <c r="CT6" s="34" t="s">
        <v>86</v>
      </c>
      <c r="CU6" s="34" t="s">
        <v>87</v>
      </c>
      <c r="CV6" s="10"/>
      <c r="CW6" s="10"/>
      <c r="CX6" s="10"/>
      <c r="CY6" s="10"/>
      <c r="CZ6" s="10"/>
      <c r="DA6" s="10"/>
      <c r="DB6" s="10"/>
      <c r="DC6" s="10"/>
      <c r="DD6" s="10"/>
    </row>
    <row r="7" spans="1:108" s="2" customFormat="1" ht="20.100000000000001" customHeight="1">
      <c r="A7" s="43" t="str">
        <f>Pers!A5</f>
        <v>Personne4</v>
      </c>
      <c r="B7" s="44">
        <f>INT(($D$1)-Pers!B5)/365</f>
        <v>110.07671232876713</v>
      </c>
      <c r="C7" s="45">
        <f>Pers!C5</f>
        <v>0.7</v>
      </c>
      <c r="D7" s="46" t="str">
        <f>Pers!D5</f>
        <v>Site</v>
      </c>
      <c r="E7" s="59"/>
      <c r="F7" s="56">
        <f t="shared" si="0"/>
        <v>0</v>
      </c>
      <c r="G7" s="56">
        <f t="shared" si="21"/>
        <v>0</v>
      </c>
      <c r="H7" s="57">
        <f t="shared" si="9"/>
        <v>0</v>
      </c>
      <c r="I7" s="60">
        <f t="shared" si="22"/>
        <v>0</v>
      </c>
      <c r="J7" s="74"/>
      <c r="K7" s="48">
        <f t="shared" si="10"/>
        <v>0</v>
      </c>
      <c r="L7" s="67">
        <f t="shared" si="11"/>
        <v>0</v>
      </c>
      <c r="M7" s="163">
        <f t="shared" si="23"/>
        <v>0</v>
      </c>
      <c r="N7" s="155"/>
      <c r="O7" s="68">
        <f t="shared" si="24"/>
        <v>0</v>
      </c>
      <c r="P7" s="69">
        <f t="shared" si="25"/>
        <v>5.2062499999999998</v>
      </c>
      <c r="Q7" s="70">
        <f t="shared" si="14"/>
        <v>0</v>
      </c>
      <c r="R7" s="71">
        <f t="shared" si="26"/>
        <v>0</v>
      </c>
      <c r="S7" s="72">
        <f t="shared" si="27"/>
        <v>0</v>
      </c>
      <c r="T7" s="163" t="str">
        <f t="shared" si="1"/>
        <v/>
      </c>
      <c r="U7" s="155"/>
      <c r="V7" s="68" t="str">
        <f t="shared" si="17"/>
        <v/>
      </c>
      <c r="W7" s="69" t="str">
        <f t="shared" si="2"/>
        <v/>
      </c>
      <c r="X7" s="70" t="str">
        <f t="shared" si="18"/>
        <v/>
      </c>
      <c r="Y7" s="71" t="str">
        <f t="shared" si="3"/>
        <v/>
      </c>
      <c r="Z7" s="72" t="str">
        <f t="shared" si="4"/>
        <v/>
      </c>
      <c r="AA7" s="163" t="str">
        <f t="shared" si="5"/>
        <v/>
      </c>
      <c r="AB7" s="155"/>
      <c r="AC7" s="68" t="str">
        <f t="shared" si="19"/>
        <v/>
      </c>
      <c r="AD7" s="69" t="str">
        <f t="shared" si="6"/>
        <v/>
      </c>
      <c r="AE7" s="70" t="str">
        <f t="shared" si="20"/>
        <v/>
      </c>
      <c r="AF7" s="71" t="str">
        <f t="shared" si="7"/>
        <v/>
      </c>
      <c r="AG7" s="72" t="str">
        <f t="shared" si="8"/>
        <v/>
      </c>
      <c r="AH7" s="163"/>
      <c r="AI7" s="155"/>
      <c r="AJ7" s="68"/>
      <c r="AK7" s="69"/>
      <c r="AL7" s="70"/>
      <c r="AM7" s="71"/>
      <c r="AN7" s="72"/>
      <c r="AO7" s="163"/>
      <c r="AP7" s="155"/>
      <c r="AQ7" s="68"/>
      <c r="AR7" s="69"/>
      <c r="AS7" s="70"/>
      <c r="AT7" s="71"/>
      <c r="AU7" s="72"/>
      <c r="AV7" s="163"/>
      <c r="AW7" s="155"/>
      <c r="AX7" s="68"/>
      <c r="AY7" s="69"/>
      <c r="AZ7" s="70"/>
      <c r="BA7" s="71"/>
      <c r="BB7" s="72"/>
      <c r="BC7" s="163"/>
      <c r="BD7" s="155"/>
      <c r="BE7" s="68"/>
      <c r="BF7" s="69"/>
      <c r="BG7" s="70"/>
      <c r="BH7" s="71"/>
      <c r="BI7" s="72"/>
      <c r="BJ7" s="163"/>
      <c r="BK7" s="155"/>
      <c r="BL7" s="68"/>
      <c r="BM7" s="69"/>
      <c r="BN7" s="70"/>
      <c r="BO7" s="71"/>
      <c r="BP7" s="72"/>
      <c r="BQ7" s="163"/>
      <c r="BR7" s="155"/>
      <c r="BS7" s="68"/>
      <c r="BT7" s="69"/>
      <c r="BU7" s="70"/>
      <c r="BV7" s="71"/>
      <c r="BW7" s="72"/>
      <c r="BX7" s="163"/>
      <c r="BY7" s="155"/>
      <c r="BZ7" s="68"/>
      <c r="CA7" s="69"/>
      <c r="CB7" s="70"/>
      <c r="CC7" s="71"/>
      <c r="CD7" s="72"/>
      <c r="CE7" s="163"/>
      <c r="CF7" s="155"/>
      <c r="CG7" s="68"/>
      <c r="CH7" s="69"/>
      <c r="CI7" s="70"/>
      <c r="CJ7" s="71"/>
      <c r="CK7" s="72"/>
      <c r="CL7" s="163"/>
      <c r="CM7" s="155"/>
      <c r="CN7" s="68"/>
      <c r="CO7" s="69"/>
      <c r="CP7" s="70"/>
      <c r="CQ7" s="71"/>
      <c r="CR7" s="72"/>
      <c r="CS7" s="9"/>
      <c r="CT7" s="12">
        <v>18</v>
      </c>
      <c r="CU7" s="12">
        <v>25</v>
      </c>
      <c r="CV7" s="10"/>
      <c r="CW7" s="10"/>
      <c r="CX7" s="10"/>
      <c r="CY7" s="10"/>
      <c r="CZ7" s="10"/>
      <c r="DA7" s="10"/>
      <c r="DB7" s="10"/>
      <c r="DC7" s="10"/>
      <c r="DD7" s="10"/>
    </row>
    <row r="8" spans="1:108" s="2" customFormat="1" ht="20.100000000000001" customHeight="1">
      <c r="A8" s="43" t="str">
        <f>Pers!A6</f>
        <v>Personne5</v>
      </c>
      <c r="B8" s="44">
        <f>INT(($D$1)-Pers!B6)/365</f>
        <v>110.07671232876713</v>
      </c>
      <c r="C8" s="45">
        <f>Pers!C6</f>
        <v>0.3</v>
      </c>
      <c r="D8" s="46" t="str">
        <f>Pers!D6</f>
        <v>Test</v>
      </c>
      <c r="E8" s="59"/>
      <c r="F8" s="56">
        <f t="shared" si="0"/>
        <v>0</v>
      </c>
      <c r="G8" s="56">
        <f t="shared" si="21"/>
        <v>0</v>
      </c>
      <c r="H8" s="57">
        <f t="shared" si="9"/>
        <v>0</v>
      </c>
      <c r="I8" s="60">
        <f t="shared" si="22"/>
        <v>0</v>
      </c>
      <c r="J8" s="74"/>
      <c r="K8" s="48">
        <f t="shared" si="10"/>
        <v>0</v>
      </c>
      <c r="L8" s="67">
        <f t="shared" si="11"/>
        <v>0</v>
      </c>
      <c r="M8" s="163">
        <f t="shared" si="23"/>
        <v>0</v>
      </c>
      <c r="N8" s="155"/>
      <c r="O8" s="68">
        <f t="shared" si="24"/>
        <v>0</v>
      </c>
      <c r="P8" s="69">
        <f t="shared" si="25"/>
        <v>2.2312499999999997</v>
      </c>
      <c r="Q8" s="70">
        <f>IF(M8&lt;&gt;0,IF(ISERROR(SUM(O8-P8)),"",SUM(O8-P8)),0)</f>
        <v>0</v>
      </c>
      <c r="R8" s="71">
        <f t="shared" si="26"/>
        <v>0</v>
      </c>
      <c r="S8" s="72">
        <f t="shared" si="27"/>
        <v>0</v>
      </c>
      <c r="T8" s="163" t="str">
        <f t="shared" si="1"/>
        <v/>
      </c>
      <c r="U8" s="155"/>
      <c r="V8" s="68" t="str">
        <f t="shared" si="17"/>
        <v/>
      </c>
      <c r="W8" s="69" t="str">
        <f t="shared" si="2"/>
        <v/>
      </c>
      <c r="X8" s="70" t="str">
        <f t="shared" si="18"/>
        <v/>
      </c>
      <c r="Y8" s="71" t="str">
        <f t="shared" si="3"/>
        <v/>
      </c>
      <c r="Z8" s="72" t="str">
        <f t="shared" si="4"/>
        <v/>
      </c>
      <c r="AA8" s="163" t="str">
        <f t="shared" si="5"/>
        <v/>
      </c>
      <c r="AB8" s="155"/>
      <c r="AC8" s="68" t="str">
        <f t="shared" si="19"/>
        <v/>
      </c>
      <c r="AD8" s="69" t="str">
        <f t="shared" si="6"/>
        <v/>
      </c>
      <c r="AE8" s="70" t="str">
        <f t="shared" si="20"/>
        <v/>
      </c>
      <c r="AF8" s="71" t="str">
        <f t="shared" si="7"/>
        <v/>
      </c>
      <c r="AG8" s="72" t="str">
        <f t="shared" si="8"/>
        <v/>
      </c>
      <c r="AH8" s="163"/>
      <c r="AI8" s="155"/>
      <c r="AJ8" s="68"/>
      <c r="AK8" s="69"/>
      <c r="AL8" s="70"/>
      <c r="AM8" s="71"/>
      <c r="AN8" s="72"/>
      <c r="AO8" s="163"/>
      <c r="AP8" s="155"/>
      <c r="AQ8" s="68"/>
      <c r="AR8" s="69"/>
      <c r="AS8" s="70"/>
      <c r="AT8" s="71"/>
      <c r="AU8" s="72"/>
      <c r="AV8" s="163"/>
      <c r="AW8" s="155"/>
      <c r="AX8" s="68"/>
      <c r="AY8" s="69"/>
      <c r="AZ8" s="70"/>
      <c r="BA8" s="71"/>
      <c r="BB8" s="72"/>
      <c r="BC8" s="163"/>
      <c r="BD8" s="155"/>
      <c r="BE8" s="68"/>
      <c r="BF8" s="69"/>
      <c r="BG8" s="70"/>
      <c r="BH8" s="71"/>
      <c r="BI8" s="72"/>
      <c r="BJ8" s="163"/>
      <c r="BK8" s="155"/>
      <c r="BL8" s="68"/>
      <c r="BM8" s="69"/>
      <c r="BN8" s="70"/>
      <c r="BO8" s="71"/>
      <c r="BP8" s="72"/>
      <c r="BQ8" s="163"/>
      <c r="BR8" s="155"/>
      <c r="BS8" s="68"/>
      <c r="BT8" s="69"/>
      <c r="BU8" s="70"/>
      <c r="BV8" s="71"/>
      <c r="BW8" s="72"/>
      <c r="BX8" s="163"/>
      <c r="BY8" s="155"/>
      <c r="BZ8" s="68"/>
      <c r="CA8" s="69"/>
      <c r="CB8" s="70"/>
      <c r="CC8" s="71"/>
      <c r="CD8" s="72"/>
      <c r="CE8" s="163"/>
      <c r="CF8" s="155"/>
      <c r="CG8" s="68"/>
      <c r="CH8" s="69"/>
      <c r="CI8" s="70"/>
      <c r="CJ8" s="71"/>
      <c r="CK8" s="72"/>
      <c r="CL8" s="163"/>
      <c r="CM8" s="155"/>
      <c r="CN8" s="68"/>
      <c r="CO8" s="69"/>
      <c r="CP8" s="70"/>
      <c r="CQ8" s="71"/>
      <c r="CR8" s="72"/>
      <c r="CS8" s="9"/>
      <c r="CT8" s="12">
        <v>19</v>
      </c>
      <c r="CU8" s="12">
        <v>25</v>
      </c>
      <c r="CV8" s="10"/>
      <c r="CW8" s="10"/>
      <c r="CX8" s="10"/>
      <c r="CY8" s="10"/>
      <c r="CZ8" s="10"/>
      <c r="DA8" s="10"/>
      <c r="DB8" s="10"/>
      <c r="DC8" s="10"/>
      <c r="DD8" s="10"/>
    </row>
    <row r="9" spans="1:108" s="2" customFormat="1" ht="20.100000000000001" customHeight="1">
      <c r="A9" s="43">
        <f>Pers!A7</f>
        <v>0</v>
      </c>
      <c r="B9" s="44">
        <f>INT(($D$1)-Pers!B7)/365</f>
        <v>110.07671232876713</v>
      </c>
      <c r="C9" s="45">
        <f>Pers!C7</f>
        <v>0</v>
      </c>
      <c r="D9" s="46">
        <f>Pers!D7</f>
        <v>0</v>
      </c>
      <c r="E9" s="59"/>
      <c r="F9" s="56">
        <f t="shared" si="0"/>
        <v>0</v>
      </c>
      <c r="G9" s="56">
        <f t="shared" si="21"/>
        <v>0</v>
      </c>
      <c r="H9" s="57">
        <f t="shared" si="9"/>
        <v>0</v>
      </c>
      <c r="I9" s="60">
        <f t="shared" si="22"/>
        <v>0</v>
      </c>
      <c r="J9" s="74"/>
      <c r="K9" s="48">
        <f t="shared" si="10"/>
        <v>0</v>
      </c>
      <c r="L9" s="67">
        <f t="shared" si="11"/>
        <v>0</v>
      </c>
      <c r="M9" s="163" t="str">
        <f t="shared" si="23"/>
        <v/>
      </c>
      <c r="N9" s="155"/>
      <c r="O9" s="68" t="str">
        <f t="shared" si="24"/>
        <v/>
      </c>
      <c r="P9" s="69" t="str">
        <f t="shared" si="25"/>
        <v/>
      </c>
      <c r="Q9" s="70" t="str">
        <f t="shared" si="14"/>
        <v/>
      </c>
      <c r="R9" s="71" t="str">
        <f t="shared" si="26"/>
        <v/>
      </c>
      <c r="S9" s="72" t="str">
        <f t="shared" si="27"/>
        <v/>
      </c>
      <c r="T9" s="163" t="str">
        <f t="shared" si="1"/>
        <v/>
      </c>
      <c r="U9" s="155"/>
      <c r="V9" s="68" t="str">
        <f t="shared" si="17"/>
        <v/>
      </c>
      <c r="W9" s="69" t="str">
        <f t="shared" si="2"/>
        <v/>
      </c>
      <c r="X9" s="70" t="str">
        <f t="shared" si="18"/>
        <v/>
      </c>
      <c r="Y9" s="71" t="str">
        <f t="shared" si="3"/>
        <v/>
      </c>
      <c r="Z9" s="72" t="str">
        <f t="shared" si="4"/>
        <v/>
      </c>
      <c r="AA9" s="163" t="str">
        <f t="shared" si="5"/>
        <v/>
      </c>
      <c r="AB9" s="155"/>
      <c r="AC9" s="68" t="str">
        <f t="shared" si="19"/>
        <v/>
      </c>
      <c r="AD9" s="69" t="str">
        <f t="shared" si="6"/>
        <v/>
      </c>
      <c r="AE9" s="70" t="str">
        <f t="shared" si="20"/>
        <v/>
      </c>
      <c r="AF9" s="71" t="str">
        <f t="shared" si="7"/>
        <v/>
      </c>
      <c r="AG9" s="72" t="str">
        <f t="shared" si="8"/>
        <v/>
      </c>
      <c r="AH9" s="163"/>
      <c r="AI9" s="155"/>
      <c r="AJ9" s="68"/>
      <c r="AK9" s="69"/>
      <c r="AL9" s="70"/>
      <c r="AM9" s="71"/>
      <c r="AN9" s="72"/>
      <c r="AO9" s="163"/>
      <c r="AP9" s="155"/>
      <c r="AQ9" s="68"/>
      <c r="AR9" s="69"/>
      <c r="AS9" s="70"/>
      <c r="AT9" s="71"/>
      <c r="AU9" s="72"/>
      <c r="AV9" s="163"/>
      <c r="AW9" s="155"/>
      <c r="AX9" s="68"/>
      <c r="AY9" s="69"/>
      <c r="AZ9" s="70"/>
      <c r="BA9" s="71"/>
      <c r="BB9" s="72"/>
      <c r="BC9" s="163"/>
      <c r="BD9" s="155"/>
      <c r="BE9" s="68"/>
      <c r="BF9" s="69"/>
      <c r="BG9" s="70"/>
      <c r="BH9" s="71"/>
      <c r="BI9" s="72"/>
      <c r="BJ9" s="163"/>
      <c r="BK9" s="155"/>
      <c r="BL9" s="68"/>
      <c r="BM9" s="69"/>
      <c r="BN9" s="70"/>
      <c r="BO9" s="71"/>
      <c r="BP9" s="72"/>
      <c r="BQ9" s="163"/>
      <c r="BR9" s="155"/>
      <c r="BS9" s="68"/>
      <c r="BT9" s="69"/>
      <c r="BU9" s="70"/>
      <c r="BV9" s="71"/>
      <c r="BW9" s="72"/>
      <c r="BX9" s="163"/>
      <c r="BY9" s="155"/>
      <c r="BZ9" s="68"/>
      <c r="CA9" s="69"/>
      <c r="CB9" s="70"/>
      <c r="CC9" s="71"/>
      <c r="CD9" s="72"/>
      <c r="CE9" s="163"/>
      <c r="CF9" s="155"/>
      <c r="CG9" s="68"/>
      <c r="CH9" s="69"/>
      <c r="CI9" s="70"/>
      <c r="CJ9" s="71"/>
      <c r="CK9" s="72"/>
      <c r="CL9" s="163"/>
      <c r="CM9" s="155"/>
      <c r="CN9" s="68"/>
      <c r="CO9" s="69"/>
      <c r="CP9" s="70"/>
      <c r="CQ9" s="71"/>
      <c r="CR9" s="72"/>
      <c r="CS9" s="9"/>
      <c r="CT9" s="12">
        <v>20</v>
      </c>
      <c r="CU9" s="12">
        <v>25</v>
      </c>
      <c r="CV9" s="10"/>
      <c r="CW9" s="10"/>
      <c r="CX9" s="10"/>
      <c r="CY9" s="10"/>
      <c r="CZ9" s="10"/>
      <c r="DA9" s="10"/>
      <c r="DB9" s="10"/>
      <c r="DC9" s="10"/>
      <c r="DD9" s="10"/>
    </row>
    <row r="10" spans="1:108" s="2" customFormat="1" ht="20.100000000000001" customHeight="1">
      <c r="A10" s="43">
        <f>Pers!A8</f>
        <v>0</v>
      </c>
      <c r="B10" s="44">
        <f>INT(($D$1)-Pers!B8)/365</f>
        <v>110.07671232876713</v>
      </c>
      <c r="C10" s="45">
        <f>Pers!C8</f>
        <v>0</v>
      </c>
      <c r="D10" s="46">
        <f>Pers!D8</f>
        <v>0</v>
      </c>
      <c r="E10" s="59"/>
      <c r="F10" s="56">
        <f t="shared" si="0"/>
        <v>0</v>
      </c>
      <c r="G10" s="56">
        <f t="shared" si="21"/>
        <v>0</v>
      </c>
      <c r="H10" s="57">
        <f t="shared" si="9"/>
        <v>0</v>
      </c>
      <c r="I10" s="60">
        <f t="shared" si="22"/>
        <v>0</v>
      </c>
      <c r="J10" s="74"/>
      <c r="K10" s="48">
        <f t="shared" si="10"/>
        <v>0</v>
      </c>
      <c r="L10" s="67">
        <f t="shared" si="11"/>
        <v>0</v>
      </c>
      <c r="M10" s="163" t="str">
        <f t="shared" si="23"/>
        <v/>
      </c>
      <c r="N10" s="155"/>
      <c r="O10" s="68" t="str">
        <f t="shared" si="24"/>
        <v/>
      </c>
      <c r="P10" s="69" t="str">
        <f t="shared" si="25"/>
        <v/>
      </c>
      <c r="Q10" s="70" t="str">
        <f t="shared" si="14"/>
        <v/>
      </c>
      <c r="R10" s="71" t="str">
        <f t="shared" si="26"/>
        <v/>
      </c>
      <c r="S10" s="72" t="str">
        <f t="shared" si="27"/>
        <v/>
      </c>
      <c r="T10" s="163" t="str">
        <f t="shared" si="1"/>
        <v/>
      </c>
      <c r="U10" s="155"/>
      <c r="V10" s="68" t="str">
        <f t="shared" si="17"/>
        <v/>
      </c>
      <c r="W10" s="69" t="str">
        <f t="shared" si="2"/>
        <v/>
      </c>
      <c r="X10" s="70" t="str">
        <f t="shared" si="18"/>
        <v/>
      </c>
      <c r="Y10" s="71" t="str">
        <f t="shared" si="3"/>
        <v/>
      </c>
      <c r="Z10" s="72" t="str">
        <f t="shared" si="4"/>
        <v/>
      </c>
      <c r="AA10" s="163" t="str">
        <f t="shared" si="5"/>
        <v/>
      </c>
      <c r="AB10" s="155"/>
      <c r="AC10" s="68" t="str">
        <f t="shared" si="19"/>
        <v/>
      </c>
      <c r="AD10" s="69" t="str">
        <f t="shared" si="6"/>
        <v/>
      </c>
      <c r="AE10" s="70" t="str">
        <f t="shared" si="20"/>
        <v/>
      </c>
      <c r="AF10" s="71" t="str">
        <f t="shared" si="7"/>
        <v/>
      </c>
      <c r="AG10" s="72" t="str">
        <f t="shared" si="8"/>
        <v/>
      </c>
      <c r="AH10" s="163"/>
      <c r="AI10" s="155"/>
      <c r="AJ10" s="68"/>
      <c r="AK10" s="69"/>
      <c r="AL10" s="70"/>
      <c r="AM10" s="71"/>
      <c r="AN10" s="72"/>
      <c r="AO10" s="163"/>
      <c r="AP10" s="155"/>
      <c r="AQ10" s="68"/>
      <c r="AR10" s="69"/>
      <c r="AS10" s="70"/>
      <c r="AT10" s="71"/>
      <c r="AU10" s="72"/>
      <c r="AV10" s="163"/>
      <c r="AW10" s="155"/>
      <c r="AX10" s="68"/>
      <c r="AY10" s="69"/>
      <c r="AZ10" s="70"/>
      <c r="BA10" s="71"/>
      <c r="BB10" s="72"/>
      <c r="BC10" s="163"/>
      <c r="BD10" s="155"/>
      <c r="BE10" s="68"/>
      <c r="BF10" s="69"/>
      <c r="BG10" s="70"/>
      <c r="BH10" s="71"/>
      <c r="BI10" s="72"/>
      <c r="BJ10" s="163"/>
      <c r="BK10" s="155"/>
      <c r="BL10" s="68"/>
      <c r="BM10" s="69"/>
      <c r="BN10" s="70"/>
      <c r="BO10" s="71"/>
      <c r="BP10" s="72"/>
      <c r="BQ10" s="163"/>
      <c r="BR10" s="155"/>
      <c r="BS10" s="68"/>
      <c r="BT10" s="69"/>
      <c r="BU10" s="70"/>
      <c r="BV10" s="71"/>
      <c r="BW10" s="72"/>
      <c r="BX10" s="163"/>
      <c r="BY10" s="155"/>
      <c r="BZ10" s="68"/>
      <c r="CA10" s="69"/>
      <c r="CB10" s="70"/>
      <c r="CC10" s="71"/>
      <c r="CD10" s="72"/>
      <c r="CE10" s="163"/>
      <c r="CF10" s="155"/>
      <c r="CG10" s="68"/>
      <c r="CH10" s="69"/>
      <c r="CI10" s="70"/>
      <c r="CJ10" s="71"/>
      <c r="CK10" s="72"/>
      <c r="CL10" s="163"/>
      <c r="CM10" s="155"/>
      <c r="CN10" s="68"/>
      <c r="CO10" s="69"/>
      <c r="CP10" s="70"/>
      <c r="CQ10" s="71"/>
      <c r="CR10" s="72"/>
      <c r="CS10" s="9"/>
      <c r="CT10" s="12">
        <v>21</v>
      </c>
      <c r="CU10" s="12">
        <v>20</v>
      </c>
      <c r="CV10" s="10"/>
      <c r="CW10" s="10"/>
      <c r="CX10" s="10"/>
      <c r="CY10" s="10"/>
      <c r="CZ10" s="10"/>
      <c r="DA10" s="10"/>
      <c r="DB10" s="10"/>
      <c r="DC10" s="10"/>
      <c r="DD10" s="10"/>
    </row>
    <row r="11" spans="1:108" s="2" customFormat="1" ht="20.100000000000001" customHeight="1">
      <c r="A11" s="43">
        <f>Pers!A9</f>
        <v>0</v>
      </c>
      <c r="B11" s="44">
        <f>INT(($D$1)-Pers!B9)/365</f>
        <v>110.07671232876713</v>
      </c>
      <c r="C11" s="45">
        <f>Pers!C9</f>
        <v>0</v>
      </c>
      <c r="D11" s="46">
        <f>Pers!D9</f>
        <v>0</v>
      </c>
      <c r="E11" s="59"/>
      <c r="F11" s="56">
        <f t="shared" si="0"/>
        <v>0</v>
      </c>
      <c r="G11" s="56">
        <f t="shared" si="21"/>
        <v>0</v>
      </c>
      <c r="H11" s="57">
        <f t="shared" si="9"/>
        <v>0</v>
      </c>
      <c r="I11" s="60">
        <f t="shared" si="22"/>
        <v>0</v>
      </c>
      <c r="J11" s="74"/>
      <c r="K11" s="48">
        <f t="shared" si="10"/>
        <v>0</v>
      </c>
      <c r="L11" s="67">
        <f t="shared" si="11"/>
        <v>0</v>
      </c>
      <c r="M11" s="163" t="str">
        <f t="shared" si="23"/>
        <v/>
      </c>
      <c r="N11" s="155"/>
      <c r="O11" s="68" t="str">
        <f t="shared" si="24"/>
        <v/>
      </c>
      <c r="P11" s="69" t="str">
        <f t="shared" si="25"/>
        <v/>
      </c>
      <c r="Q11" s="70" t="str">
        <f t="shared" si="14"/>
        <v/>
      </c>
      <c r="R11" s="71" t="str">
        <f t="shared" si="26"/>
        <v/>
      </c>
      <c r="S11" s="72" t="str">
        <f t="shared" si="27"/>
        <v/>
      </c>
      <c r="T11" s="163" t="str">
        <f t="shared" si="1"/>
        <v/>
      </c>
      <c r="U11" s="155"/>
      <c r="V11" s="68" t="str">
        <f t="shared" si="17"/>
        <v/>
      </c>
      <c r="W11" s="69" t="str">
        <f t="shared" si="2"/>
        <v/>
      </c>
      <c r="X11" s="70" t="str">
        <f t="shared" si="18"/>
        <v/>
      </c>
      <c r="Y11" s="71" t="str">
        <f t="shared" si="3"/>
        <v/>
      </c>
      <c r="Z11" s="72" t="str">
        <f t="shared" si="4"/>
        <v/>
      </c>
      <c r="AA11" s="163" t="str">
        <f t="shared" si="5"/>
        <v/>
      </c>
      <c r="AB11" s="155"/>
      <c r="AC11" s="68" t="str">
        <f t="shared" si="19"/>
        <v/>
      </c>
      <c r="AD11" s="69" t="str">
        <f t="shared" si="6"/>
        <v/>
      </c>
      <c r="AE11" s="70" t="str">
        <f t="shared" si="20"/>
        <v/>
      </c>
      <c r="AF11" s="71" t="str">
        <f t="shared" si="7"/>
        <v/>
      </c>
      <c r="AG11" s="72" t="str">
        <f t="shared" si="8"/>
        <v/>
      </c>
      <c r="AH11" s="163"/>
      <c r="AI11" s="155"/>
      <c r="AJ11" s="68"/>
      <c r="AK11" s="69"/>
      <c r="AL11" s="70"/>
      <c r="AM11" s="71"/>
      <c r="AN11" s="72"/>
      <c r="AO11" s="163"/>
      <c r="AP11" s="155"/>
      <c r="AQ11" s="68"/>
      <c r="AR11" s="69"/>
      <c r="AS11" s="70"/>
      <c r="AT11" s="71"/>
      <c r="AU11" s="72"/>
      <c r="AV11" s="163"/>
      <c r="AW11" s="155"/>
      <c r="AX11" s="68"/>
      <c r="AY11" s="69"/>
      <c r="AZ11" s="70"/>
      <c r="BA11" s="71"/>
      <c r="BB11" s="72"/>
      <c r="BC11" s="163"/>
      <c r="BD11" s="155"/>
      <c r="BE11" s="68"/>
      <c r="BF11" s="69"/>
      <c r="BG11" s="70"/>
      <c r="BH11" s="71"/>
      <c r="BI11" s="72"/>
      <c r="BJ11" s="163"/>
      <c r="BK11" s="155"/>
      <c r="BL11" s="68"/>
      <c r="BM11" s="69"/>
      <c r="BN11" s="70"/>
      <c r="BO11" s="71"/>
      <c r="BP11" s="72"/>
      <c r="BQ11" s="163"/>
      <c r="BR11" s="155"/>
      <c r="BS11" s="68"/>
      <c r="BT11" s="69"/>
      <c r="BU11" s="70"/>
      <c r="BV11" s="71"/>
      <c r="BW11" s="72"/>
      <c r="BX11" s="163"/>
      <c r="BY11" s="155"/>
      <c r="BZ11" s="68"/>
      <c r="CA11" s="69"/>
      <c r="CB11" s="70"/>
      <c r="CC11" s="71"/>
      <c r="CD11" s="72"/>
      <c r="CE11" s="163"/>
      <c r="CF11" s="155"/>
      <c r="CG11" s="68"/>
      <c r="CH11" s="69"/>
      <c r="CI11" s="70"/>
      <c r="CJ11" s="71"/>
      <c r="CK11" s="72"/>
      <c r="CL11" s="163"/>
      <c r="CM11" s="155"/>
      <c r="CN11" s="68"/>
      <c r="CO11" s="69"/>
      <c r="CP11" s="70"/>
      <c r="CQ11" s="71"/>
      <c r="CR11" s="72"/>
      <c r="CS11" s="9"/>
      <c r="CT11" s="12">
        <v>22</v>
      </c>
      <c r="CU11" s="12">
        <v>20</v>
      </c>
      <c r="CV11" s="10"/>
      <c r="CW11" s="10"/>
      <c r="CX11" s="10"/>
      <c r="CY11" s="10"/>
      <c r="CZ11" s="10"/>
      <c r="DA11" s="10"/>
      <c r="DB11" s="10"/>
      <c r="DC11" s="10"/>
      <c r="DD11" s="10"/>
    </row>
    <row r="12" spans="1:108" s="2" customFormat="1" ht="20.100000000000001" customHeight="1">
      <c r="A12" s="43">
        <f>Pers!A10</f>
        <v>0</v>
      </c>
      <c r="B12" s="44">
        <f>INT(($D$1)-Pers!B10)/365</f>
        <v>110.07671232876713</v>
      </c>
      <c r="C12" s="45">
        <f>Pers!C10</f>
        <v>0</v>
      </c>
      <c r="D12" s="46">
        <f>Pers!D10</f>
        <v>0</v>
      </c>
      <c r="E12" s="59"/>
      <c r="F12" s="56">
        <f t="shared" si="0"/>
        <v>0</v>
      </c>
      <c r="G12" s="56">
        <f t="shared" si="21"/>
        <v>0</v>
      </c>
      <c r="H12" s="57">
        <f t="shared" si="9"/>
        <v>0</v>
      </c>
      <c r="I12" s="60">
        <f t="shared" si="22"/>
        <v>0</v>
      </c>
      <c r="J12" s="74"/>
      <c r="K12" s="48">
        <f t="shared" si="10"/>
        <v>0</v>
      </c>
      <c r="L12" s="67">
        <f t="shared" si="11"/>
        <v>0</v>
      </c>
      <c r="M12" s="163" t="str">
        <f t="shared" si="23"/>
        <v/>
      </c>
      <c r="N12" s="155"/>
      <c r="O12" s="68" t="str">
        <f t="shared" si="24"/>
        <v/>
      </c>
      <c r="P12" s="69" t="str">
        <f t="shared" si="25"/>
        <v/>
      </c>
      <c r="Q12" s="70" t="str">
        <f t="shared" si="14"/>
        <v/>
      </c>
      <c r="R12" s="71" t="str">
        <f t="shared" si="26"/>
        <v/>
      </c>
      <c r="S12" s="72" t="str">
        <f t="shared" si="27"/>
        <v/>
      </c>
      <c r="T12" s="163" t="str">
        <f t="shared" si="1"/>
        <v/>
      </c>
      <c r="U12" s="155"/>
      <c r="V12" s="68" t="str">
        <f t="shared" si="17"/>
        <v/>
      </c>
      <c r="W12" s="69" t="str">
        <f t="shared" si="2"/>
        <v/>
      </c>
      <c r="X12" s="70" t="str">
        <f t="shared" si="18"/>
        <v/>
      </c>
      <c r="Y12" s="71" t="str">
        <f t="shared" si="3"/>
        <v/>
      </c>
      <c r="Z12" s="72" t="str">
        <f t="shared" si="4"/>
        <v/>
      </c>
      <c r="AA12" s="163" t="str">
        <f t="shared" si="5"/>
        <v/>
      </c>
      <c r="AB12" s="155"/>
      <c r="AC12" s="68" t="str">
        <f t="shared" si="19"/>
        <v/>
      </c>
      <c r="AD12" s="69" t="str">
        <f t="shared" si="6"/>
        <v/>
      </c>
      <c r="AE12" s="70" t="str">
        <f t="shared" si="20"/>
        <v/>
      </c>
      <c r="AF12" s="71" t="str">
        <f t="shared" si="7"/>
        <v/>
      </c>
      <c r="AG12" s="72" t="str">
        <f t="shared" si="8"/>
        <v/>
      </c>
      <c r="AH12" s="163"/>
      <c r="AI12" s="155"/>
      <c r="AJ12" s="68"/>
      <c r="AK12" s="69"/>
      <c r="AL12" s="70"/>
      <c r="AM12" s="71"/>
      <c r="AN12" s="72"/>
      <c r="AO12" s="163"/>
      <c r="AP12" s="155"/>
      <c r="AQ12" s="68"/>
      <c r="AR12" s="69"/>
      <c r="AS12" s="70"/>
      <c r="AT12" s="71"/>
      <c r="AU12" s="72"/>
      <c r="AV12" s="163"/>
      <c r="AW12" s="155"/>
      <c r="AX12" s="68"/>
      <c r="AY12" s="69"/>
      <c r="AZ12" s="70"/>
      <c r="BA12" s="71"/>
      <c r="BB12" s="72"/>
      <c r="BC12" s="163"/>
      <c r="BD12" s="155"/>
      <c r="BE12" s="68"/>
      <c r="BF12" s="69"/>
      <c r="BG12" s="70"/>
      <c r="BH12" s="71"/>
      <c r="BI12" s="72"/>
      <c r="BJ12" s="163"/>
      <c r="BK12" s="155"/>
      <c r="BL12" s="68"/>
      <c r="BM12" s="69"/>
      <c r="BN12" s="70"/>
      <c r="BO12" s="71"/>
      <c r="BP12" s="72"/>
      <c r="BQ12" s="163"/>
      <c r="BR12" s="155"/>
      <c r="BS12" s="68"/>
      <c r="BT12" s="69"/>
      <c r="BU12" s="70"/>
      <c r="BV12" s="71"/>
      <c r="BW12" s="72"/>
      <c r="BX12" s="163"/>
      <c r="BY12" s="155"/>
      <c r="BZ12" s="68"/>
      <c r="CA12" s="69"/>
      <c r="CB12" s="70"/>
      <c r="CC12" s="71"/>
      <c r="CD12" s="72"/>
      <c r="CE12" s="163"/>
      <c r="CF12" s="155"/>
      <c r="CG12" s="68"/>
      <c r="CH12" s="69"/>
      <c r="CI12" s="70"/>
      <c r="CJ12" s="71"/>
      <c r="CK12" s="72"/>
      <c r="CL12" s="163"/>
      <c r="CM12" s="155"/>
      <c r="CN12" s="68"/>
      <c r="CO12" s="69"/>
      <c r="CP12" s="70"/>
      <c r="CQ12" s="71"/>
      <c r="CR12" s="72"/>
      <c r="CS12" s="9"/>
      <c r="CT12" s="12">
        <v>23</v>
      </c>
      <c r="CU12" s="12">
        <v>20</v>
      </c>
      <c r="CV12" s="10"/>
      <c r="CW12" s="10"/>
      <c r="CX12" s="10"/>
      <c r="CY12" s="10"/>
      <c r="CZ12" s="10"/>
      <c r="DA12" s="10"/>
      <c r="DB12" s="10"/>
      <c r="DC12" s="10"/>
      <c r="DD12" s="10"/>
    </row>
    <row r="13" spans="1:108" s="2" customFormat="1" ht="20.100000000000001" customHeight="1">
      <c r="A13" s="43">
        <f>Pers!A11</f>
        <v>0</v>
      </c>
      <c r="B13" s="44">
        <f>INT(($D$1)-Pers!B11)/365</f>
        <v>110.07671232876713</v>
      </c>
      <c r="C13" s="45">
        <f>Pers!C11</f>
        <v>0</v>
      </c>
      <c r="D13" s="46">
        <f>Pers!D11</f>
        <v>0</v>
      </c>
      <c r="E13" s="59"/>
      <c r="F13" s="56">
        <f t="shared" si="0"/>
        <v>0</v>
      </c>
      <c r="G13" s="56">
        <f t="shared" si="21"/>
        <v>0</v>
      </c>
      <c r="H13" s="57">
        <f t="shared" si="9"/>
        <v>0</v>
      </c>
      <c r="I13" s="60">
        <f t="shared" si="22"/>
        <v>0</v>
      </c>
      <c r="J13" s="74"/>
      <c r="K13" s="48">
        <f t="shared" si="10"/>
        <v>0</v>
      </c>
      <c r="L13" s="67">
        <f t="shared" si="11"/>
        <v>0</v>
      </c>
      <c r="M13" s="163" t="str">
        <f t="shared" si="23"/>
        <v/>
      </c>
      <c r="N13" s="155"/>
      <c r="O13" s="68" t="str">
        <f t="shared" si="24"/>
        <v/>
      </c>
      <c r="P13" s="69" t="str">
        <f t="shared" si="25"/>
        <v/>
      </c>
      <c r="Q13" s="70" t="str">
        <f t="shared" si="14"/>
        <v/>
      </c>
      <c r="R13" s="71" t="str">
        <f t="shared" si="26"/>
        <v/>
      </c>
      <c r="S13" s="72" t="str">
        <f t="shared" si="27"/>
        <v/>
      </c>
      <c r="T13" s="163" t="str">
        <f t="shared" si="1"/>
        <v/>
      </c>
      <c r="U13" s="155"/>
      <c r="V13" s="68" t="str">
        <f t="shared" si="17"/>
        <v/>
      </c>
      <c r="W13" s="69" t="str">
        <f t="shared" si="2"/>
        <v/>
      </c>
      <c r="X13" s="70" t="str">
        <f t="shared" si="18"/>
        <v/>
      </c>
      <c r="Y13" s="71" t="str">
        <f t="shared" si="3"/>
        <v/>
      </c>
      <c r="Z13" s="72" t="str">
        <f t="shared" si="4"/>
        <v/>
      </c>
      <c r="AA13" s="163" t="str">
        <f t="shared" si="5"/>
        <v/>
      </c>
      <c r="AB13" s="155"/>
      <c r="AC13" s="68" t="str">
        <f t="shared" si="19"/>
        <v/>
      </c>
      <c r="AD13" s="69" t="str">
        <f t="shared" si="6"/>
        <v/>
      </c>
      <c r="AE13" s="70" t="str">
        <f t="shared" si="20"/>
        <v/>
      </c>
      <c r="AF13" s="71" t="str">
        <f t="shared" si="7"/>
        <v/>
      </c>
      <c r="AG13" s="72" t="str">
        <f t="shared" si="8"/>
        <v/>
      </c>
      <c r="AH13" s="163"/>
      <c r="AI13" s="155"/>
      <c r="AJ13" s="68"/>
      <c r="AK13" s="69"/>
      <c r="AL13" s="70"/>
      <c r="AM13" s="71"/>
      <c r="AN13" s="72"/>
      <c r="AO13" s="163"/>
      <c r="AP13" s="155"/>
      <c r="AQ13" s="68"/>
      <c r="AR13" s="69"/>
      <c r="AS13" s="70"/>
      <c r="AT13" s="71"/>
      <c r="AU13" s="72"/>
      <c r="AV13" s="163"/>
      <c r="AW13" s="155"/>
      <c r="AX13" s="68"/>
      <c r="AY13" s="69"/>
      <c r="AZ13" s="70"/>
      <c r="BA13" s="71"/>
      <c r="BB13" s="72"/>
      <c r="BC13" s="163"/>
      <c r="BD13" s="155"/>
      <c r="BE13" s="68"/>
      <c r="BF13" s="69"/>
      <c r="BG13" s="70"/>
      <c r="BH13" s="71"/>
      <c r="BI13" s="72"/>
      <c r="BJ13" s="163"/>
      <c r="BK13" s="155"/>
      <c r="BL13" s="68"/>
      <c r="BM13" s="69"/>
      <c r="BN13" s="70"/>
      <c r="BO13" s="71"/>
      <c r="BP13" s="72"/>
      <c r="BQ13" s="163"/>
      <c r="BR13" s="155"/>
      <c r="BS13" s="68"/>
      <c r="BT13" s="69"/>
      <c r="BU13" s="70"/>
      <c r="BV13" s="71"/>
      <c r="BW13" s="72"/>
      <c r="BX13" s="163"/>
      <c r="BY13" s="155"/>
      <c r="BZ13" s="68"/>
      <c r="CA13" s="69"/>
      <c r="CB13" s="70"/>
      <c r="CC13" s="71"/>
      <c r="CD13" s="72"/>
      <c r="CE13" s="163"/>
      <c r="CF13" s="155"/>
      <c r="CG13" s="68"/>
      <c r="CH13" s="69"/>
      <c r="CI13" s="70"/>
      <c r="CJ13" s="71"/>
      <c r="CK13" s="72"/>
      <c r="CL13" s="163"/>
      <c r="CM13" s="155"/>
      <c r="CN13" s="68"/>
      <c r="CO13" s="69"/>
      <c r="CP13" s="70"/>
      <c r="CQ13" s="71"/>
      <c r="CR13" s="72"/>
      <c r="CS13" s="9"/>
      <c r="CT13" s="12">
        <v>24</v>
      </c>
      <c r="CU13" s="12">
        <v>20</v>
      </c>
      <c r="CV13" s="10"/>
      <c r="CW13" s="10"/>
      <c r="CX13" s="10"/>
      <c r="CY13" s="10"/>
      <c r="CZ13" s="10"/>
      <c r="DA13" s="10"/>
      <c r="DB13" s="10"/>
      <c r="DC13" s="10"/>
      <c r="DD13" s="10"/>
    </row>
    <row r="14" spans="1:108" s="2" customFormat="1" ht="20.100000000000001" customHeight="1">
      <c r="A14" s="43">
        <f>Pers!A12</f>
        <v>0</v>
      </c>
      <c r="B14" s="44">
        <f>INT(($D$1)-Pers!B12)/365</f>
        <v>110.07671232876713</v>
      </c>
      <c r="C14" s="45">
        <f>Pers!C12</f>
        <v>0</v>
      </c>
      <c r="D14" s="46">
        <f>Pers!D12</f>
        <v>0</v>
      </c>
      <c r="E14" s="59"/>
      <c r="F14" s="56">
        <f t="shared" si="0"/>
        <v>0</v>
      </c>
      <c r="G14" s="56">
        <f t="shared" si="21"/>
        <v>0</v>
      </c>
      <c r="H14" s="57">
        <f t="shared" si="9"/>
        <v>0</v>
      </c>
      <c r="I14" s="60">
        <f t="shared" si="22"/>
        <v>0</v>
      </c>
      <c r="J14" s="74"/>
      <c r="K14" s="48">
        <f t="shared" si="10"/>
        <v>0</v>
      </c>
      <c r="L14" s="67">
        <f t="shared" si="11"/>
        <v>0</v>
      </c>
      <c r="M14" s="163" t="str">
        <f t="shared" si="23"/>
        <v/>
      </c>
      <c r="N14" s="155"/>
      <c r="O14" s="68" t="str">
        <f t="shared" si="24"/>
        <v/>
      </c>
      <c r="P14" s="69" t="str">
        <f t="shared" si="25"/>
        <v/>
      </c>
      <c r="Q14" s="70" t="str">
        <f t="shared" si="14"/>
        <v/>
      </c>
      <c r="R14" s="71" t="str">
        <f t="shared" si="26"/>
        <v/>
      </c>
      <c r="S14" s="72" t="str">
        <f t="shared" si="27"/>
        <v/>
      </c>
      <c r="T14" s="163" t="str">
        <f t="shared" si="1"/>
        <v/>
      </c>
      <c r="U14" s="155"/>
      <c r="V14" s="68" t="str">
        <f t="shared" si="17"/>
        <v/>
      </c>
      <c r="W14" s="69" t="str">
        <f t="shared" si="2"/>
        <v/>
      </c>
      <c r="X14" s="70" t="str">
        <f t="shared" si="18"/>
        <v/>
      </c>
      <c r="Y14" s="71" t="str">
        <f t="shared" si="3"/>
        <v/>
      </c>
      <c r="Z14" s="72" t="str">
        <f t="shared" si="4"/>
        <v/>
      </c>
      <c r="AA14" s="163" t="str">
        <f t="shared" si="5"/>
        <v/>
      </c>
      <c r="AB14" s="155"/>
      <c r="AC14" s="68" t="str">
        <f t="shared" si="19"/>
        <v/>
      </c>
      <c r="AD14" s="69" t="str">
        <f t="shared" si="6"/>
        <v/>
      </c>
      <c r="AE14" s="70" t="str">
        <f t="shared" si="20"/>
        <v/>
      </c>
      <c r="AF14" s="71" t="str">
        <f t="shared" si="7"/>
        <v/>
      </c>
      <c r="AG14" s="72" t="str">
        <f t="shared" si="8"/>
        <v/>
      </c>
      <c r="AH14" s="163"/>
      <c r="AI14" s="155"/>
      <c r="AJ14" s="68"/>
      <c r="AK14" s="69"/>
      <c r="AL14" s="70"/>
      <c r="AM14" s="71"/>
      <c r="AN14" s="72"/>
      <c r="AO14" s="163"/>
      <c r="AP14" s="155"/>
      <c r="AQ14" s="68"/>
      <c r="AR14" s="69"/>
      <c r="AS14" s="70"/>
      <c r="AT14" s="71"/>
      <c r="AU14" s="72"/>
      <c r="AV14" s="163"/>
      <c r="AW14" s="155"/>
      <c r="AX14" s="68"/>
      <c r="AY14" s="69"/>
      <c r="AZ14" s="70"/>
      <c r="BA14" s="71"/>
      <c r="BB14" s="72"/>
      <c r="BC14" s="163"/>
      <c r="BD14" s="155"/>
      <c r="BE14" s="68"/>
      <c r="BF14" s="69"/>
      <c r="BG14" s="70"/>
      <c r="BH14" s="71"/>
      <c r="BI14" s="72"/>
      <c r="BJ14" s="163"/>
      <c r="BK14" s="155"/>
      <c r="BL14" s="68"/>
      <c r="BM14" s="69"/>
      <c r="BN14" s="70"/>
      <c r="BO14" s="71"/>
      <c r="BP14" s="72"/>
      <c r="BQ14" s="163"/>
      <c r="BR14" s="155"/>
      <c r="BS14" s="68"/>
      <c r="BT14" s="69"/>
      <c r="BU14" s="70"/>
      <c r="BV14" s="71"/>
      <c r="BW14" s="72"/>
      <c r="BX14" s="163"/>
      <c r="BY14" s="155"/>
      <c r="BZ14" s="68"/>
      <c r="CA14" s="69"/>
      <c r="CB14" s="70"/>
      <c r="CC14" s="71"/>
      <c r="CD14" s="72"/>
      <c r="CE14" s="163"/>
      <c r="CF14" s="155"/>
      <c r="CG14" s="68"/>
      <c r="CH14" s="69"/>
      <c r="CI14" s="70"/>
      <c r="CJ14" s="71"/>
      <c r="CK14" s="72"/>
      <c r="CL14" s="163"/>
      <c r="CM14" s="155"/>
      <c r="CN14" s="68"/>
      <c r="CO14" s="69"/>
      <c r="CP14" s="70"/>
      <c r="CQ14" s="71"/>
      <c r="CR14" s="72"/>
      <c r="CS14" s="9"/>
      <c r="CT14" s="12">
        <v>25</v>
      </c>
      <c r="CU14" s="12">
        <v>20</v>
      </c>
      <c r="CV14" s="10"/>
      <c r="CW14" s="10"/>
      <c r="CX14" s="10"/>
      <c r="CY14" s="10"/>
      <c r="CZ14" s="10"/>
      <c r="DA14" s="10"/>
      <c r="DB14" s="10"/>
      <c r="DC14" s="10"/>
      <c r="DD14" s="10"/>
    </row>
    <row r="15" spans="1:108" s="2" customFormat="1" ht="20.100000000000001" customHeight="1">
      <c r="A15" s="43">
        <f>Pers!A13</f>
        <v>0</v>
      </c>
      <c r="B15" s="44">
        <f>INT(($D$1)-Pers!B13)/365</f>
        <v>110.07671232876713</v>
      </c>
      <c r="C15" s="45">
        <f>Pers!C13</f>
        <v>0</v>
      </c>
      <c r="D15" s="46">
        <f>Pers!D13</f>
        <v>0</v>
      </c>
      <c r="E15" s="59"/>
      <c r="F15" s="56">
        <f t="shared" si="0"/>
        <v>0</v>
      </c>
      <c r="G15" s="56">
        <f t="shared" si="21"/>
        <v>0</v>
      </c>
      <c r="H15" s="57">
        <f t="shared" si="9"/>
        <v>0</v>
      </c>
      <c r="I15" s="60">
        <f t="shared" si="22"/>
        <v>0</v>
      </c>
      <c r="J15" s="74"/>
      <c r="K15" s="48">
        <f t="shared" si="10"/>
        <v>0</v>
      </c>
      <c r="L15" s="67">
        <f t="shared" si="11"/>
        <v>0</v>
      </c>
      <c r="M15" s="163" t="str">
        <f t="shared" si="23"/>
        <v/>
      </c>
      <c r="N15" s="155"/>
      <c r="O15" s="68" t="str">
        <f t="shared" si="24"/>
        <v/>
      </c>
      <c r="P15" s="69" t="str">
        <f t="shared" si="25"/>
        <v/>
      </c>
      <c r="Q15" s="70" t="str">
        <f t="shared" si="14"/>
        <v/>
      </c>
      <c r="R15" s="71" t="str">
        <f t="shared" si="26"/>
        <v/>
      </c>
      <c r="S15" s="72" t="str">
        <f t="shared" si="27"/>
        <v/>
      </c>
      <c r="T15" s="163" t="str">
        <f t="shared" si="1"/>
        <v/>
      </c>
      <c r="U15" s="155"/>
      <c r="V15" s="68" t="str">
        <f t="shared" si="17"/>
        <v/>
      </c>
      <c r="W15" s="69" t="str">
        <f t="shared" si="2"/>
        <v/>
      </c>
      <c r="X15" s="70" t="str">
        <f t="shared" si="18"/>
        <v/>
      </c>
      <c r="Y15" s="71" t="str">
        <f t="shared" si="3"/>
        <v/>
      </c>
      <c r="Z15" s="72" t="str">
        <f t="shared" si="4"/>
        <v/>
      </c>
      <c r="AA15" s="163" t="str">
        <f t="shared" si="5"/>
        <v/>
      </c>
      <c r="AB15" s="155"/>
      <c r="AC15" s="68" t="str">
        <f t="shared" si="19"/>
        <v/>
      </c>
      <c r="AD15" s="69" t="str">
        <f t="shared" si="6"/>
        <v/>
      </c>
      <c r="AE15" s="70" t="str">
        <f t="shared" si="20"/>
        <v/>
      </c>
      <c r="AF15" s="71" t="str">
        <f t="shared" si="7"/>
        <v/>
      </c>
      <c r="AG15" s="72" t="str">
        <f t="shared" si="8"/>
        <v/>
      </c>
      <c r="AH15" s="163"/>
      <c r="AI15" s="155"/>
      <c r="AJ15" s="68"/>
      <c r="AK15" s="69"/>
      <c r="AL15" s="70"/>
      <c r="AM15" s="71"/>
      <c r="AN15" s="72"/>
      <c r="AO15" s="163"/>
      <c r="AP15" s="155"/>
      <c r="AQ15" s="68"/>
      <c r="AR15" s="69"/>
      <c r="AS15" s="70"/>
      <c r="AT15" s="71"/>
      <c r="AU15" s="72"/>
      <c r="AV15" s="163"/>
      <c r="AW15" s="155"/>
      <c r="AX15" s="68"/>
      <c r="AY15" s="69"/>
      <c r="AZ15" s="70"/>
      <c r="BA15" s="71"/>
      <c r="BB15" s="72"/>
      <c r="BC15" s="163"/>
      <c r="BD15" s="155"/>
      <c r="BE15" s="68"/>
      <c r="BF15" s="69"/>
      <c r="BG15" s="70"/>
      <c r="BH15" s="71"/>
      <c r="BI15" s="72"/>
      <c r="BJ15" s="163"/>
      <c r="BK15" s="155"/>
      <c r="BL15" s="68"/>
      <c r="BM15" s="69"/>
      <c r="BN15" s="70"/>
      <c r="BO15" s="71"/>
      <c r="BP15" s="72"/>
      <c r="BQ15" s="163"/>
      <c r="BR15" s="155"/>
      <c r="BS15" s="68"/>
      <c r="BT15" s="69"/>
      <c r="BU15" s="70"/>
      <c r="BV15" s="71"/>
      <c r="BW15" s="72"/>
      <c r="BX15" s="163"/>
      <c r="BY15" s="155"/>
      <c r="BZ15" s="68"/>
      <c r="CA15" s="69"/>
      <c r="CB15" s="70"/>
      <c r="CC15" s="71"/>
      <c r="CD15" s="72"/>
      <c r="CE15" s="163"/>
      <c r="CF15" s="155"/>
      <c r="CG15" s="68"/>
      <c r="CH15" s="69"/>
      <c r="CI15" s="70"/>
      <c r="CJ15" s="71"/>
      <c r="CK15" s="72"/>
      <c r="CL15" s="163"/>
      <c r="CM15" s="155"/>
      <c r="CN15" s="68"/>
      <c r="CO15" s="69"/>
      <c r="CP15" s="70"/>
      <c r="CQ15" s="71"/>
      <c r="CR15" s="72"/>
      <c r="CS15" s="9"/>
      <c r="CT15" s="12">
        <v>26</v>
      </c>
      <c r="CU15" s="12">
        <v>20</v>
      </c>
      <c r="CV15" s="10"/>
      <c r="CW15" s="10"/>
      <c r="CX15" s="10"/>
      <c r="CY15" s="10"/>
      <c r="CZ15" s="10"/>
      <c r="DA15" s="10"/>
      <c r="DB15" s="10"/>
      <c r="DC15" s="10"/>
      <c r="DD15" s="10"/>
    </row>
    <row r="16" spans="1:108" s="2" customFormat="1" ht="20.100000000000001" customHeight="1">
      <c r="A16" s="43">
        <f>Pers!A14</f>
        <v>0</v>
      </c>
      <c r="B16" s="44">
        <f>INT(($D$1)-Pers!B14)/365</f>
        <v>110.07671232876713</v>
      </c>
      <c r="C16" s="45">
        <f>Pers!C14</f>
        <v>0</v>
      </c>
      <c r="D16" s="46">
        <f>Pers!D14</f>
        <v>0</v>
      </c>
      <c r="E16" s="59"/>
      <c r="F16" s="56">
        <f t="shared" si="0"/>
        <v>0</v>
      </c>
      <c r="G16" s="56">
        <f t="shared" si="21"/>
        <v>0</v>
      </c>
      <c r="H16" s="57">
        <f t="shared" si="9"/>
        <v>0</v>
      </c>
      <c r="I16" s="60">
        <f t="shared" si="22"/>
        <v>0</v>
      </c>
      <c r="J16" s="74"/>
      <c r="K16" s="48">
        <f t="shared" si="10"/>
        <v>0</v>
      </c>
      <c r="L16" s="67">
        <f t="shared" si="11"/>
        <v>0</v>
      </c>
      <c r="M16" s="163" t="str">
        <f t="shared" si="23"/>
        <v/>
      </c>
      <c r="N16" s="155"/>
      <c r="O16" s="68" t="str">
        <f t="shared" si="24"/>
        <v/>
      </c>
      <c r="P16" s="69" t="str">
        <f t="shared" si="25"/>
        <v/>
      </c>
      <c r="Q16" s="70" t="str">
        <f t="shared" si="14"/>
        <v/>
      </c>
      <c r="R16" s="71" t="str">
        <f t="shared" si="26"/>
        <v/>
      </c>
      <c r="S16" s="72" t="str">
        <f t="shared" si="27"/>
        <v/>
      </c>
      <c r="T16" s="163" t="str">
        <f t="shared" si="1"/>
        <v/>
      </c>
      <c r="U16" s="155"/>
      <c r="V16" s="68" t="str">
        <f t="shared" si="17"/>
        <v/>
      </c>
      <c r="W16" s="69" t="str">
        <f t="shared" si="2"/>
        <v/>
      </c>
      <c r="X16" s="70" t="str">
        <f t="shared" si="18"/>
        <v/>
      </c>
      <c r="Y16" s="71" t="str">
        <f t="shared" si="3"/>
        <v/>
      </c>
      <c r="Z16" s="72" t="str">
        <f t="shared" si="4"/>
        <v/>
      </c>
      <c r="AA16" s="163" t="str">
        <f t="shared" si="5"/>
        <v/>
      </c>
      <c r="AB16" s="155"/>
      <c r="AC16" s="68" t="str">
        <f t="shared" si="19"/>
        <v/>
      </c>
      <c r="AD16" s="69" t="str">
        <f t="shared" si="6"/>
        <v/>
      </c>
      <c r="AE16" s="70" t="str">
        <f t="shared" si="20"/>
        <v/>
      </c>
      <c r="AF16" s="71" t="str">
        <f t="shared" si="7"/>
        <v/>
      </c>
      <c r="AG16" s="72" t="str">
        <f t="shared" si="8"/>
        <v/>
      </c>
      <c r="AH16" s="163"/>
      <c r="AI16" s="155"/>
      <c r="AJ16" s="68"/>
      <c r="AK16" s="69"/>
      <c r="AL16" s="70"/>
      <c r="AM16" s="71"/>
      <c r="AN16" s="72"/>
      <c r="AO16" s="163"/>
      <c r="AP16" s="155"/>
      <c r="AQ16" s="68"/>
      <c r="AR16" s="69"/>
      <c r="AS16" s="70"/>
      <c r="AT16" s="71"/>
      <c r="AU16" s="72"/>
      <c r="AV16" s="163"/>
      <c r="AW16" s="155"/>
      <c r="AX16" s="68"/>
      <c r="AY16" s="69"/>
      <c r="AZ16" s="70"/>
      <c r="BA16" s="71"/>
      <c r="BB16" s="72"/>
      <c r="BC16" s="163"/>
      <c r="BD16" s="155"/>
      <c r="BE16" s="68"/>
      <c r="BF16" s="69"/>
      <c r="BG16" s="70"/>
      <c r="BH16" s="71"/>
      <c r="BI16" s="72"/>
      <c r="BJ16" s="163"/>
      <c r="BK16" s="155"/>
      <c r="BL16" s="68"/>
      <c r="BM16" s="69"/>
      <c r="BN16" s="70"/>
      <c r="BO16" s="71"/>
      <c r="BP16" s="72"/>
      <c r="BQ16" s="163"/>
      <c r="BR16" s="155"/>
      <c r="BS16" s="68"/>
      <c r="BT16" s="69"/>
      <c r="BU16" s="70"/>
      <c r="BV16" s="71"/>
      <c r="BW16" s="72"/>
      <c r="BX16" s="163"/>
      <c r="BY16" s="155"/>
      <c r="BZ16" s="68"/>
      <c r="CA16" s="69"/>
      <c r="CB16" s="70"/>
      <c r="CC16" s="71"/>
      <c r="CD16" s="72"/>
      <c r="CE16" s="163"/>
      <c r="CF16" s="155"/>
      <c r="CG16" s="68"/>
      <c r="CH16" s="69"/>
      <c r="CI16" s="70"/>
      <c r="CJ16" s="71"/>
      <c r="CK16" s="72"/>
      <c r="CL16" s="163"/>
      <c r="CM16" s="155"/>
      <c r="CN16" s="68"/>
      <c r="CO16" s="69"/>
      <c r="CP16" s="70"/>
      <c r="CQ16" s="71"/>
      <c r="CR16" s="72"/>
      <c r="CS16" s="9"/>
      <c r="CT16" s="12">
        <v>27</v>
      </c>
      <c r="CU16" s="12">
        <v>20</v>
      </c>
      <c r="CV16" s="10"/>
      <c r="CW16" s="10"/>
      <c r="CX16" s="10"/>
      <c r="CY16" s="10"/>
      <c r="CZ16" s="10"/>
      <c r="DA16" s="10"/>
      <c r="DB16" s="10"/>
      <c r="DC16" s="10"/>
      <c r="DD16" s="10"/>
    </row>
    <row r="17" spans="1:108" s="2" customFormat="1" ht="20.100000000000001" customHeight="1">
      <c r="A17" s="43">
        <f>Pers!A15</f>
        <v>0</v>
      </c>
      <c r="B17" s="44">
        <f>INT(($D$1)-Pers!B15)/365</f>
        <v>110.07671232876713</v>
      </c>
      <c r="C17" s="45">
        <f>Pers!C15</f>
        <v>0</v>
      </c>
      <c r="D17" s="46">
        <f>Pers!D15</f>
        <v>0</v>
      </c>
      <c r="E17" s="59"/>
      <c r="F17" s="56">
        <f t="shared" si="0"/>
        <v>0</v>
      </c>
      <c r="G17" s="56">
        <f t="shared" si="21"/>
        <v>0</v>
      </c>
      <c r="H17" s="57">
        <f t="shared" si="9"/>
        <v>0</v>
      </c>
      <c r="I17" s="60">
        <f t="shared" si="22"/>
        <v>0</v>
      </c>
      <c r="J17" s="74"/>
      <c r="K17" s="48">
        <f t="shared" si="10"/>
        <v>0</v>
      </c>
      <c r="L17" s="67">
        <f t="shared" si="11"/>
        <v>0</v>
      </c>
      <c r="M17" s="163" t="str">
        <f t="shared" si="23"/>
        <v/>
      </c>
      <c r="N17" s="155"/>
      <c r="O17" s="68" t="str">
        <f t="shared" si="24"/>
        <v/>
      </c>
      <c r="P17" s="69" t="str">
        <f t="shared" si="25"/>
        <v/>
      </c>
      <c r="Q17" s="70" t="str">
        <f t="shared" si="14"/>
        <v/>
      </c>
      <c r="R17" s="71" t="str">
        <f t="shared" si="26"/>
        <v/>
      </c>
      <c r="S17" s="72" t="str">
        <f t="shared" si="27"/>
        <v/>
      </c>
      <c r="T17" s="163" t="str">
        <f t="shared" si="1"/>
        <v/>
      </c>
      <c r="U17" s="155"/>
      <c r="V17" s="68" t="str">
        <f t="shared" si="17"/>
        <v/>
      </c>
      <c r="W17" s="69" t="str">
        <f t="shared" si="2"/>
        <v/>
      </c>
      <c r="X17" s="70" t="str">
        <f t="shared" si="18"/>
        <v/>
      </c>
      <c r="Y17" s="71" t="str">
        <f t="shared" si="3"/>
        <v/>
      </c>
      <c r="Z17" s="72" t="str">
        <f t="shared" si="4"/>
        <v/>
      </c>
      <c r="AA17" s="163" t="str">
        <f t="shared" si="5"/>
        <v/>
      </c>
      <c r="AB17" s="155"/>
      <c r="AC17" s="68" t="str">
        <f t="shared" si="19"/>
        <v/>
      </c>
      <c r="AD17" s="69" t="str">
        <f t="shared" si="6"/>
        <v/>
      </c>
      <c r="AE17" s="70" t="str">
        <f t="shared" si="20"/>
        <v/>
      </c>
      <c r="AF17" s="71" t="str">
        <f t="shared" si="7"/>
        <v/>
      </c>
      <c r="AG17" s="72" t="str">
        <f t="shared" si="8"/>
        <v/>
      </c>
      <c r="AH17" s="163"/>
      <c r="AI17" s="155"/>
      <c r="AJ17" s="68"/>
      <c r="AK17" s="69"/>
      <c r="AL17" s="70"/>
      <c r="AM17" s="71"/>
      <c r="AN17" s="72"/>
      <c r="AO17" s="163"/>
      <c r="AP17" s="155"/>
      <c r="AQ17" s="68"/>
      <c r="AR17" s="69"/>
      <c r="AS17" s="70"/>
      <c r="AT17" s="71"/>
      <c r="AU17" s="72"/>
      <c r="AV17" s="163"/>
      <c r="AW17" s="155"/>
      <c r="AX17" s="68"/>
      <c r="AY17" s="69"/>
      <c r="AZ17" s="70"/>
      <c r="BA17" s="71"/>
      <c r="BB17" s="72"/>
      <c r="BC17" s="163"/>
      <c r="BD17" s="155"/>
      <c r="BE17" s="68"/>
      <c r="BF17" s="69"/>
      <c r="BG17" s="70"/>
      <c r="BH17" s="71"/>
      <c r="BI17" s="72"/>
      <c r="BJ17" s="163"/>
      <c r="BK17" s="155"/>
      <c r="BL17" s="68"/>
      <c r="BM17" s="69"/>
      <c r="BN17" s="70"/>
      <c r="BO17" s="71"/>
      <c r="BP17" s="72"/>
      <c r="BQ17" s="163"/>
      <c r="BR17" s="155"/>
      <c r="BS17" s="68"/>
      <c r="BT17" s="69"/>
      <c r="BU17" s="70"/>
      <c r="BV17" s="71"/>
      <c r="BW17" s="72"/>
      <c r="BX17" s="163"/>
      <c r="BY17" s="155"/>
      <c r="BZ17" s="68"/>
      <c r="CA17" s="69"/>
      <c r="CB17" s="70"/>
      <c r="CC17" s="71"/>
      <c r="CD17" s="72"/>
      <c r="CE17" s="163"/>
      <c r="CF17" s="155"/>
      <c r="CG17" s="68"/>
      <c r="CH17" s="69"/>
      <c r="CI17" s="70"/>
      <c r="CJ17" s="71"/>
      <c r="CK17" s="72"/>
      <c r="CL17" s="163"/>
      <c r="CM17" s="155"/>
      <c r="CN17" s="68"/>
      <c r="CO17" s="69"/>
      <c r="CP17" s="70"/>
      <c r="CQ17" s="71"/>
      <c r="CR17" s="72"/>
      <c r="CS17" s="9"/>
      <c r="CT17" s="12">
        <v>28</v>
      </c>
      <c r="CU17" s="12">
        <v>20</v>
      </c>
      <c r="CV17" s="10"/>
      <c r="CW17" s="10"/>
      <c r="CX17" s="10"/>
      <c r="CY17" s="10"/>
      <c r="CZ17" s="10"/>
      <c r="DA17" s="10"/>
      <c r="DB17" s="10"/>
      <c r="DC17" s="10"/>
      <c r="DD17" s="10"/>
    </row>
    <row r="18" spans="1:108" s="2" customFormat="1" ht="20.100000000000001" customHeight="1">
      <c r="A18" s="43">
        <f>Pers!A16</f>
        <v>0</v>
      </c>
      <c r="B18" s="44">
        <f>INT(($D$1)-Pers!B16)/365</f>
        <v>110.07671232876713</v>
      </c>
      <c r="C18" s="45">
        <f>Pers!C16</f>
        <v>0</v>
      </c>
      <c r="D18" s="46">
        <f>Pers!D16</f>
        <v>0</v>
      </c>
      <c r="E18" s="59"/>
      <c r="F18" s="56">
        <f t="shared" si="0"/>
        <v>0</v>
      </c>
      <c r="G18" s="56">
        <f t="shared" si="21"/>
        <v>0</v>
      </c>
      <c r="H18" s="57">
        <f t="shared" si="9"/>
        <v>0</v>
      </c>
      <c r="I18" s="60">
        <f t="shared" si="22"/>
        <v>0</v>
      </c>
      <c r="J18" s="74"/>
      <c r="K18" s="48">
        <f t="shared" si="10"/>
        <v>0</v>
      </c>
      <c r="L18" s="67">
        <f t="shared" si="11"/>
        <v>0</v>
      </c>
      <c r="M18" s="163" t="str">
        <f t="shared" si="23"/>
        <v/>
      </c>
      <c r="N18" s="155"/>
      <c r="O18" s="68" t="str">
        <f t="shared" si="24"/>
        <v/>
      </c>
      <c r="P18" s="69" t="str">
        <f t="shared" si="25"/>
        <v/>
      </c>
      <c r="Q18" s="70" t="str">
        <f t="shared" si="14"/>
        <v/>
      </c>
      <c r="R18" s="71" t="str">
        <f t="shared" si="26"/>
        <v/>
      </c>
      <c r="S18" s="72" t="str">
        <f t="shared" si="27"/>
        <v/>
      </c>
      <c r="T18" s="163" t="str">
        <f t="shared" si="1"/>
        <v/>
      </c>
      <c r="U18" s="155"/>
      <c r="V18" s="68" t="str">
        <f t="shared" si="17"/>
        <v/>
      </c>
      <c r="W18" s="69" t="str">
        <f t="shared" si="2"/>
        <v/>
      </c>
      <c r="X18" s="70" t="str">
        <f t="shared" si="18"/>
        <v/>
      </c>
      <c r="Y18" s="71" t="str">
        <f t="shared" si="3"/>
        <v/>
      </c>
      <c r="Z18" s="72" t="str">
        <f t="shared" si="4"/>
        <v/>
      </c>
      <c r="AA18" s="163" t="str">
        <f t="shared" si="5"/>
        <v/>
      </c>
      <c r="AB18" s="155"/>
      <c r="AC18" s="68" t="str">
        <f t="shared" si="19"/>
        <v/>
      </c>
      <c r="AD18" s="69" t="str">
        <f t="shared" si="6"/>
        <v/>
      </c>
      <c r="AE18" s="70" t="str">
        <f t="shared" si="20"/>
        <v/>
      </c>
      <c r="AF18" s="71" t="str">
        <f t="shared" si="7"/>
        <v/>
      </c>
      <c r="AG18" s="72" t="str">
        <f t="shared" si="8"/>
        <v/>
      </c>
      <c r="AH18" s="163"/>
      <c r="AI18" s="155"/>
      <c r="AJ18" s="68"/>
      <c r="AK18" s="69"/>
      <c r="AL18" s="70"/>
      <c r="AM18" s="71"/>
      <c r="AN18" s="72"/>
      <c r="AO18" s="163"/>
      <c r="AP18" s="155"/>
      <c r="AQ18" s="68"/>
      <c r="AR18" s="69"/>
      <c r="AS18" s="70"/>
      <c r="AT18" s="71"/>
      <c r="AU18" s="72"/>
      <c r="AV18" s="163"/>
      <c r="AW18" s="155"/>
      <c r="AX18" s="68"/>
      <c r="AY18" s="69"/>
      <c r="AZ18" s="70"/>
      <c r="BA18" s="71"/>
      <c r="BB18" s="72"/>
      <c r="BC18" s="163"/>
      <c r="BD18" s="155"/>
      <c r="BE18" s="68"/>
      <c r="BF18" s="69"/>
      <c r="BG18" s="70"/>
      <c r="BH18" s="71"/>
      <c r="BI18" s="72"/>
      <c r="BJ18" s="163"/>
      <c r="BK18" s="155"/>
      <c r="BL18" s="68"/>
      <c r="BM18" s="69"/>
      <c r="BN18" s="70"/>
      <c r="BO18" s="71"/>
      <c r="BP18" s="72"/>
      <c r="BQ18" s="163"/>
      <c r="BR18" s="155"/>
      <c r="BS18" s="68"/>
      <c r="BT18" s="69"/>
      <c r="BU18" s="70"/>
      <c r="BV18" s="71"/>
      <c r="BW18" s="72"/>
      <c r="BX18" s="163"/>
      <c r="BY18" s="155"/>
      <c r="BZ18" s="68"/>
      <c r="CA18" s="69"/>
      <c r="CB18" s="70"/>
      <c r="CC18" s="71"/>
      <c r="CD18" s="72"/>
      <c r="CE18" s="163"/>
      <c r="CF18" s="155"/>
      <c r="CG18" s="68"/>
      <c r="CH18" s="69"/>
      <c r="CI18" s="70"/>
      <c r="CJ18" s="71"/>
      <c r="CK18" s="72"/>
      <c r="CL18" s="163"/>
      <c r="CM18" s="155"/>
      <c r="CN18" s="68"/>
      <c r="CO18" s="69"/>
      <c r="CP18" s="70"/>
      <c r="CQ18" s="71"/>
      <c r="CR18" s="72"/>
      <c r="CS18" s="9"/>
      <c r="CT18" s="12">
        <v>29</v>
      </c>
      <c r="CU18" s="12">
        <v>20</v>
      </c>
      <c r="CV18" s="10"/>
      <c r="CW18" s="10"/>
      <c r="CX18" s="10"/>
      <c r="CY18" s="10"/>
      <c r="CZ18" s="10"/>
      <c r="DA18" s="10"/>
      <c r="DB18" s="10"/>
      <c r="DC18" s="10"/>
      <c r="DD18" s="10"/>
    </row>
    <row r="19" spans="1:108" s="2" customFormat="1" ht="20.100000000000001" customHeight="1">
      <c r="A19" s="43">
        <f>Pers!A17</f>
        <v>0</v>
      </c>
      <c r="B19" s="44">
        <f>INT(($D$1)-Pers!B17)/365</f>
        <v>110.07671232876713</v>
      </c>
      <c r="C19" s="45">
        <f>Pers!C17</f>
        <v>0</v>
      </c>
      <c r="D19" s="46">
        <f>Pers!D17</f>
        <v>0</v>
      </c>
      <c r="E19" s="59"/>
      <c r="F19" s="56">
        <f t="shared" si="0"/>
        <v>0</v>
      </c>
      <c r="G19" s="56">
        <f t="shared" si="21"/>
        <v>0</v>
      </c>
      <c r="H19" s="57">
        <f t="shared" si="9"/>
        <v>0</v>
      </c>
      <c r="I19" s="60">
        <f t="shared" si="22"/>
        <v>0</v>
      </c>
      <c r="J19" s="74"/>
      <c r="K19" s="48">
        <f t="shared" si="10"/>
        <v>0</v>
      </c>
      <c r="L19" s="67">
        <f t="shared" si="11"/>
        <v>0</v>
      </c>
      <c r="M19" s="163" t="str">
        <f t="shared" si="23"/>
        <v/>
      </c>
      <c r="N19" s="155"/>
      <c r="O19" s="68" t="str">
        <f t="shared" si="24"/>
        <v/>
      </c>
      <c r="P19" s="69" t="str">
        <f t="shared" si="25"/>
        <v/>
      </c>
      <c r="Q19" s="70" t="str">
        <f t="shared" si="14"/>
        <v/>
      </c>
      <c r="R19" s="71" t="str">
        <f t="shared" si="26"/>
        <v/>
      </c>
      <c r="S19" s="72" t="str">
        <f t="shared" si="27"/>
        <v/>
      </c>
      <c r="T19" s="163" t="str">
        <f t="shared" si="1"/>
        <v/>
      </c>
      <c r="U19" s="155"/>
      <c r="V19" s="68" t="str">
        <f t="shared" si="17"/>
        <v/>
      </c>
      <c r="W19" s="69" t="str">
        <f t="shared" si="2"/>
        <v/>
      </c>
      <c r="X19" s="70" t="str">
        <f t="shared" si="18"/>
        <v/>
      </c>
      <c r="Y19" s="71" t="str">
        <f t="shared" si="3"/>
        <v/>
      </c>
      <c r="Z19" s="72" t="str">
        <f t="shared" si="4"/>
        <v/>
      </c>
      <c r="AA19" s="163" t="str">
        <f t="shared" si="5"/>
        <v/>
      </c>
      <c r="AB19" s="155"/>
      <c r="AC19" s="68" t="str">
        <f t="shared" si="19"/>
        <v/>
      </c>
      <c r="AD19" s="69" t="str">
        <f t="shared" si="6"/>
        <v/>
      </c>
      <c r="AE19" s="70" t="str">
        <f t="shared" si="20"/>
        <v/>
      </c>
      <c r="AF19" s="71" t="str">
        <f t="shared" si="7"/>
        <v/>
      </c>
      <c r="AG19" s="72" t="str">
        <f t="shared" si="8"/>
        <v/>
      </c>
      <c r="AH19" s="163"/>
      <c r="AI19" s="155"/>
      <c r="AJ19" s="68"/>
      <c r="AK19" s="69"/>
      <c r="AL19" s="70"/>
      <c r="AM19" s="71"/>
      <c r="AN19" s="72"/>
      <c r="AO19" s="163"/>
      <c r="AP19" s="155"/>
      <c r="AQ19" s="68"/>
      <c r="AR19" s="69"/>
      <c r="AS19" s="70"/>
      <c r="AT19" s="71"/>
      <c r="AU19" s="72"/>
      <c r="AV19" s="163"/>
      <c r="AW19" s="155"/>
      <c r="AX19" s="68"/>
      <c r="AY19" s="69"/>
      <c r="AZ19" s="70"/>
      <c r="BA19" s="71"/>
      <c r="BB19" s="72"/>
      <c r="BC19" s="163"/>
      <c r="BD19" s="155"/>
      <c r="BE19" s="68"/>
      <c r="BF19" s="69"/>
      <c r="BG19" s="70"/>
      <c r="BH19" s="71"/>
      <c r="BI19" s="72"/>
      <c r="BJ19" s="163"/>
      <c r="BK19" s="155"/>
      <c r="BL19" s="68"/>
      <c r="BM19" s="69"/>
      <c r="BN19" s="70"/>
      <c r="BO19" s="71"/>
      <c r="BP19" s="72"/>
      <c r="BQ19" s="163"/>
      <c r="BR19" s="155"/>
      <c r="BS19" s="68"/>
      <c r="BT19" s="69"/>
      <c r="BU19" s="70"/>
      <c r="BV19" s="71"/>
      <c r="BW19" s="72"/>
      <c r="BX19" s="163"/>
      <c r="BY19" s="155"/>
      <c r="BZ19" s="68"/>
      <c r="CA19" s="69"/>
      <c r="CB19" s="70"/>
      <c r="CC19" s="71"/>
      <c r="CD19" s="72"/>
      <c r="CE19" s="163"/>
      <c r="CF19" s="155"/>
      <c r="CG19" s="68"/>
      <c r="CH19" s="69"/>
      <c r="CI19" s="70"/>
      <c r="CJ19" s="71"/>
      <c r="CK19" s="72"/>
      <c r="CL19" s="163"/>
      <c r="CM19" s="155"/>
      <c r="CN19" s="68"/>
      <c r="CO19" s="69"/>
      <c r="CP19" s="70"/>
      <c r="CQ19" s="71"/>
      <c r="CR19" s="72"/>
      <c r="CS19" s="9"/>
      <c r="CT19" s="12">
        <v>30</v>
      </c>
      <c r="CU19" s="12">
        <v>20</v>
      </c>
      <c r="CV19" s="10"/>
      <c r="CW19" s="10"/>
      <c r="CX19" s="10"/>
      <c r="CY19" s="10"/>
      <c r="CZ19" s="10"/>
      <c r="DA19" s="10"/>
      <c r="DB19" s="10"/>
      <c r="DC19" s="10"/>
      <c r="DD19" s="10"/>
    </row>
    <row r="20" spans="1:108" s="2" customFormat="1" ht="20.100000000000001" customHeight="1">
      <c r="A20" s="43">
        <f>Pers!A18</f>
        <v>0</v>
      </c>
      <c r="B20" s="44">
        <f>INT(($D$1)-Pers!B18)/365</f>
        <v>110.07671232876713</v>
      </c>
      <c r="C20" s="45">
        <f>Pers!C18</f>
        <v>0</v>
      </c>
      <c r="D20" s="46">
        <f>Pers!D18</f>
        <v>0</v>
      </c>
      <c r="E20" s="59"/>
      <c r="F20" s="56">
        <f t="shared" si="0"/>
        <v>0</v>
      </c>
      <c r="G20" s="56">
        <f t="shared" si="21"/>
        <v>0</v>
      </c>
      <c r="H20" s="57">
        <f t="shared" si="9"/>
        <v>0</v>
      </c>
      <c r="I20" s="60">
        <f t="shared" si="22"/>
        <v>0</v>
      </c>
      <c r="J20" s="74"/>
      <c r="K20" s="48">
        <f t="shared" si="10"/>
        <v>0</v>
      </c>
      <c r="L20" s="67">
        <f t="shared" si="11"/>
        <v>0</v>
      </c>
      <c r="M20" s="163" t="str">
        <f t="shared" si="23"/>
        <v/>
      </c>
      <c r="N20" s="155"/>
      <c r="O20" s="68" t="str">
        <f t="shared" si="24"/>
        <v/>
      </c>
      <c r="P20" s="69" t="str">
        <f t="shared" si="25"/>
        <v/>
      </c>
      <c r="Q20" s="70" t="str">
        <f t="shared" si="14"/>
        <v/>
      </c>
      <c r="R20" s="71" t="str">
        <f t="shared" si="26"/>
        <v/>
      </c>
      <c r="S20" s="72" t="str">
        <f t="shared" si="27"/>
        <v/>
      </c>
      <c r="T20" s="163" t="str">
        <f t="shared" si="1"/>
        <v/>
      </c>
      <c r="U20" s="155"/>
      <c r="V20" s="68" t="str">
        <f t="shared" si="17"/>
        <v/>
      </c>
      <c r="W20" s="69" t="str">
        <f t="shared" si="2"/>
        <v/>
      </c>
      <c r="X20" s="70" t="str">
        <f t="shared" si="18"/>
        <v/>
      </c>
      <c r="Y20" s="71" t="str">
        <f t="shared" si="3"/>
        <v/>
      </c>
      <c r="Z20" s="72" t="str">
        <f t="shared" si="4"/>
        <v/>
      </c>
      <c r="AA20" s="163" t="str">
        <f t="shared" si="5"/>
        <v/>
      </c>
      <c r="AB20" s="155"/>
      <c r="AC20" s="68" t="str">
        <f t="shared" si="19"/>
        <v/>
      </c>
      <c r="AD20" s="69" t="str">
        <f t="shared" si="6"/>
        <v/>
      </c>
      <c r="AE20" s="70" t="str">
        <f t="shared" si="20"/>
        <v/>
      </c>
      <c r="AF20" s="71" t="str">
        <f t="shared" si="7"/>
        <v/>
      </c>
      <c r="AG20" s="72" t="str">
        <f t="shared" si="8"/>
        <v/>
      </c>
      <c r="AH20" s="163"/>
      <c r="AI20" s="155"/>
      <c r="AJ20" s="68"/>
      <c r="AK20" s="69"/>
      <c r="AL20" s="70"/>
      <c r="AM20" s="71"/>
      <c r="AN20" s="72"/>
      <c r="AO20" s="163"/>
      <c r="AP20" s="155"/>
      <c r="AQ20" s="68"/>
      <c r="AR20" s="69"/>
      <c r="AS20" s="70"/>
      <c r="AT20" s="71"/>
      <c r="AU20" s="72"/>
      <c r="AV20" s="163"/>
      <c r="AW20" s="155"/>
      <c r="AX20" s="68"/>
      <c r="AY20" s="69"/>
      <c r="AZ20" s="70"/>
      <c r="BA20" s="71"/>
      <c r="BB20" s="72"/>
      <c r="BC20" s="163"/>
      <c r="BD20" s="155"/>
      <c r="BE20" s="68"/>
      <c r="BF20" s="69"/>
      <c r="BG20" s="70"/>
      <c r="BH20" s="71"/>
      <c r="BI20" s="72"/>
      <c r="BJ20" s="163"/>
      <c r="BK20" s="155"/>
      <c r="BL20" s="68"/>
      <c r="BM20" s="69"/>
      <c r="BN20" s="70"/>
      <c r="BO20" s="71"/>
      <c r="BP20" s="72"/>
      <c r="BQ20" s="163"/>
      <c r="BR20" s="155"/>
      <c r="BS20" s="68"/>
      <c r="BT20" s="69"/>
      <c r="BU20" s="70"/>
      <c r="BV20" s="71"/>
      <c r="BW20" s="72"/>
      <c r="BX20" s="163"/>
      <c r="BY20" s="155"/>
      <c r="BZ20" s="68"/>
      <c r="CA20" s="69"/>
      <c r="CB20" s="70"/>
      <c r="CC20" s="71"/>
      <c r="CD20" s="72"/>
      <c r="CE20" s="163"/>
      <c r="CF20" s="155"/>
      <c r="CG20" s="68"/>
      <c r="CH20" s="69"/>
      <c r="CI20" s="70"/>
      <c r="CJ20" s="71"/>
      <c r="CK20" s="72"/>
      <c r="CL20" s="163"/>
      <c r="CM20" s="155"/>
      <c r="CN20" s="68"/>
      <c r="CO20" s="69"/>
      <c r="CP20" s="70"/>
      <c r="CQ20" s="71"/>
      <c r="CR20" s="72"/>
      <c r="CS20" s="9"/>
      <c r="CT20" s="12">
        <v>31</v>
      </c>
      <c r="CU20" s="12">
        <v>20</v>
      </c>
      <c r="CV20" s="10"/>
      <c r="CW20" s="10"/>
      <c r="CX20" s="10"/>
      <c r="CY20" s="10"/>
      <c r="CZ20" s="10"/>
      <c r="DA20" s="10"/>
      <c r="DB20" s="10"/>
      <c r="DC20" s="10"/>
      <c r="DD20" s="10"/>
    </row>
    <row r="21" spans="1:108" s="2" customFormat="1" ht="20.100000000000001" customHeight="1">
      <c r="A21" s="43">
        <f>Pers!A19</f>
        <v>0</v>
      </c>
      <c r="B21" s="44">
        <f>INT(($D$1)-Pers!B19)/365</f>
        <v>110.07671232876713</v>
      </c>
      <c r="C21" s="45">
        <f>Pers!C19</f>
        <v>0</v>
      </c>
      <c r="D21" s="46">
        <f>Pers!D19</f>
        <v>0</v>
      </c>
      <c r="E21" s="59"/>
      <c r="F21" s="56">
        <f t="shared" si="0"/>
        <v>0</v>
      </c>
      <c r="G21" s="56">
        <f t="shared" si="21"/>
        <v>0</v>
      </c>
      <c r="H21" s="57">
        <f t="shared" si="9"/>
        <v>0</v>
      </c>
      <c r="I21" s="60">
        <f t="shared" si="22"/>
        <v>0</v>
      </c>
      <c r="J21" s="74"/>
      <c r="K21" s="48">
        <f t="shared" si="10"/>
        <v>0</v>
      </c>
      <c r="L21" s="67">
        <f t="shared" si="11"/>
        <v>0</v>
      </c>
      <c r="M21" s="163" t="str">
        <f t="shared" si="23"/>
        <v/>
      </c>
      <c r="N21" s="155"/>
      <c r="O21" s="68" t="str">
        <f t="shared" si="24"/>
        <v/>
      </c>
      <c r="P21" s="69" t="str">
        <f t="shared" si="25"/>
        <v/>
      </c>
      <c r="Q21" s="70" t="str">
        <f t="shared" si="14"/>
        <v/>
      </c>
      <c r="R21" s="71" t="str">
        <f t="shared" si="26"/>
        <v/>
      </c>
      <c r="S21" s="72" t="str">
        <f t="shared" si="27"/>
        <v/>
      </c>
      <c r="T21" s="163" t="str">
        <f t="shared" si="1"/>
        <v/>
      </c>
      <c r="U21" s="155"/>
      <c r="V21" s="68" t="str">
        <f t="shared" si="17"/>
        <v/>
      </c>
      <c r="W21" s="69" t="str">
        <f t="shared" si="2"/>
        <v/>
      </c>
      <c r="X21" s="70" t="str">
        <f t="shared" si="18"/>
        <v/>
      </c>
      <c r="Y21" s="71" t="str">
        <f t="shared" si="3"/>
        <v/>
      </c>
      <c r="Z21" s="72" t="str">
        <f t="shared" si="4"/>
        <v/>
      </c>
      <c r="AA21" s="163" t="str">
        <f t="shared" si="5"/>
        <v/>
      </c>
      <c r="AB21" s="155"/>
      <c r="AC21" s="68" t="str">
        <f t="shared" si="19"/>
        <v/>
      </c>
      <c r="AD21" s="69" t="str">
        <f t="shared" si="6"/>
        <v/>
      </c>
      <c r="AE21" s="70" t="str">
        <f t="shared" si="20"/>
        <v/>
      </c>
      <c r="AF21" s="71" t="str">
        <f t="shared" si="7"/>
        <v/>
      </c>
      <c r="AG21" s="72" t="str">
        <f t="shared" si="8"/>
        <v/>
      </c>
      <c r="AH21" s="163"/>
      <c r="AI21" s="155"/>
      <c r="AJ21" s="68"/>
      <c r="AK21" s="69"/>
      <c r="AL21" s="70"/>
      <c r="AM21" s="71"/>
      <c r="AN21" s="72"/>
      <c r="AO21" s="163"/>
      <c r="AP21" s="155"/>
      <c r="AQ21" s="68"/>
      <c r="AR21" s="69"/>
      <c r="AS21" s="70"/>
      <c r="AT21" s="71"/>
      <c r="AU21" s="72"/>
      <c r="AV21" s="163"/>
      <c r="AW21" s="155"/>
      <c r="AX21" s="68"/>
      <c r="AY21" s="69"/>
      <c r="AZ21" s="70"/>
      <c r="BA21" s="71"/>
      <c r="BB21" s="72"/>
      <c r="BC21" s="163"/>
      <c r="BD21" s="155"/>
      <c r="BE21" s="68"/>
      <c r="BF21" s="69"/>
      <c r="BG21" s="70"/>
      <c r="BH21" s="71"/>
      <c r="BI21" s="72"/>
      <c r="BJ21" s="163"/>
      <c r="BK21" s="155"/>
      <c r="BL21" s="68"/>
      <c r="BM21" s="69"/>
      <c r="BN21" s="70"/>
      <c r="BO21" s="71"/>
      <c r="BP21" s="72"/>
      <c r="BQ21" s="163"/>
      <c r="BR21" s="155"/>
      <c r="BS21" s="68"/>
      <c r="BT21" s="69"/>
      <c r="BU21" s="70"/>
      <c r="BV21" s="71"/>
      <c r="BW21" s="72"/>
      <c r="BX21" s="163"/>
      <c r="BY21" s="155"/>
      <c r="BZ21" s="68"/>
      <c r="CA21" s="69"/>
      <c r="CB21" s="70"/>
      <c r="CC21" s="71"/>
      <c r="CD21" s="72"/>
      <c r="CE21" s="163"/>
      <c r="CF21" s="155"/>
      <c r="CG21" s="68"/>
      <c r="CH21" s="69"/>
      <c r="CI21" s="70"/>
      <c r="CJ21" s="71"/>
      <c r="CK21" s="72"/>
      <c r="CL21" s="163"/>
      <c r="CM21" s="155"/>
      <c r="CN21" s="68"/>
      <c r="CO21" s="69"/>
      <c r="CP21" s="70"/>
      <c r="CQ21" s="71"/>
      <c r="CR21" s="72"/>
      <c r="CS21" s="9"/>
      <c r="CT21" s="12">
        <v>32</v>
      </c>
      <c r="CU21" s="12">
        <v>20</v>
      </c>
      <c r="CV21" s="10"/>
      <c r="CW21" s="10"/>
      <c r="CX21" s="10"/>
      <c r="CY21" s="10"/>
      <c r="CZ21" s="10"/>
      <c r="DA21" s="10"/>
      <c r="DB21" s="10"/>
      <c r="DC21" s="10"/>
      <c r="DD21" s="10"/>
    </row>
    <row r="22" spans="1:108" s="2" customFormat="1" ht="20.100000000000001" customHeight="1">
      <c r="A22" s="43">
        <f>Pers!A20</f>
        <v>0</v>
      </c>
      <c r="B22" s="44">
        <f>INT(($D$1)-Pers!B20)/365</f>
        <v>110.07671232876713</v>
      </c>
      <c r="C22" s="45">
        <f>Pers!C20</f>
        <v>0</v>
      </c>
      <c r="D22" s="46">
        <f>Pers!D20</f>
        <v>0</v>
      </c>
      <c r="E22" s="59"/>
      <c r="F22" s="56">
        <f t="shared" si="0"/>
        <v>0</v>
      </c>
      <c r="G22" s="56">
        <f t="shared" si="21"/>
        <v>0</v>
      </c>
      <c r="H22" s="57">
        <f t="shared" si="9"/>
        <v>0</v>
      </c>
      <c r="I22" s="60">
        <f t="shared" si="22"/>
        <v>0</v>
      </c>
      <c r="J22" s="74"/>
      <c r="K22" s="48">
        <f t="shared" si="10"/>
        <v>0</v>
      </c>
      <c r="L22" s="67">
        <f t="shared" si="11"/>
        <v>0</v>
      </c>
      <c r="M22" s="163" t="str">
        <f t="shared" si="23"/>
        <v/>
      </c>
      <c r="N22" s="155"/>
      <c r="O22" s="68" t="str">
        <f t="shared" si="24"/>
        <v/>
      </c>
      <c r="P22" s="69" t="str">
        <f t="shared" si="25"/>
        <v/>
      </c>
      <c r="Q22" s="70" t="str">
        <f t="shared" si="14"/>
        <v/>
      </c>
      <c r="R22" s="71" t="str">
        <f t="shared" si="26"/>
        <v/>
      </c>
      <c r="S22" s="72" t="str">
        <f t="shared" si="27"/>
        <v/>
      </c>
      <c r="T22" s="163" t="str">
        <f t="shared" si="1"/>
        <v/>
      </c>
      <c r="U22" s="155"/>
      <c r="V22" s="68" t="str">
        <f t="shared" si="17"/>
        <v/>
      </c>
      <c r="W22" s="69" t="str">
        <f t="shared" si="2"/>
        <v/>
      </c>
      <c r="X22" s="70" t="str">
        <f t="shared" si="18"/>
        <v/>
      </c>
      <c r="Y22" s="71" t="str">
        <f t="shared" si="3"/>
        <v/>
      </c>
      <c r="Z22" s="72" t="str">
        <f t="shared" si="4"/>
        <v/>
      </c>
      <c r="AA22" s="163" t="str">
        <f t="shared" si="5"/>
        <v/>
      </c>
      <c r="AB22" s="155"/>
      <c r="AC22" s="68" t="str">
        <f t="shared" si="19"/>
        <v/>
      </c>
      <c r="AD22" s="69" t="str">
        <f t="shared" si="6"/>
        <v/>
      </c>
      <c r="AE22" s="70" t="str">
        <f t="shared" si="20"/>
        <v/>
      </c>
      <c r="AF22" s="71" t="str">
        <f t="shared" si="7"/>
        <v/>
      </c>
      <c r="AG22" s="72" t="str">
        <f t="shared" si="8"/>
        <v/>
      </c>
      <c r="AH22" s="163"/>
      <c r="AI22" s="155"/>
      <c r="AJ22" s="68"/>
      <c r="AK22" s="69"/>
      <c r="AL22" s="70"/>
      <c r="AM22" s="71"/>
      <c r="AN22" s="72"/>
      <c r="AO22" s="163"/>
      <c r="AP22" s="155"/>
      <c r="AQ22" s="68"/>
      <c r="AR22" s="69"/>
      <c r="AS22" s="70"/>
      <c r="AT22" s="71"/>
      <c r="AU22" s="72"/>
      <c r="AV22" s="163"/>
      <c r="AW22" s="155"/>
      <c r="AX22" s="68"/>
      <c r="AY22" s="69"/>
      <c r="AZ22" s="70"/>
      <c r="BA22" s="71"/>
      <c r="BB22" s="72"/>
      <c r="BC22" s="163"/>
      <c r="BD22" s="155"/>
      <c r="BE22" s="68"/>
      <c r="BF22" s="69"/>
      <c r="BG22" s="70"/>
      <c r="BH22" s="71"/>
      <c r="BI22" s="72"/>
      <c r="BJ22" s="163"/>
      <c r="BK22" s="155"/>
      <c r="BL22" s="68"/>
      <c r="BM22" s="69"/>
      <c r="BN22" s="70"/>
      <c r="BO22" s="71"/>
      <c r="BP22" s="72"/>
      <c r="BQ22" s="163"/>
      <c r="BR22" s="155"/>
      <c r="BS22" s="68"/>
      <c r="BT22" s="69"/>
      <c r="BU22" s="70"/>
      <c r="BV22" s="71"/>
      <c r="BW22" s="72"/>
      <c r="BX22" s="163"/>
      <c r="BY22" s="155"/>
      <c r="BZ22" s="68"/>
      <c r="CA22" s="69"/>
      <c r="CB22" s="70"/>
      <c r="CC22" s="71"/>
      <c r="CD22" s="72"/>
      <c r="CE22" s="163"/>
      <c r="CF22" s="155"/>
      <c r="CG22" s="68"/>
      <c r="CH22" s="69"/>
      <c r="CI22" s="70"/>
      <c r="CJ22" s="71"/>
      <c r="CK22" s="72"/>
      <c r="CL22" s="163"/>
      <c r="CM22" s="155"/>
      <c r="CN22" s="68"/>
      <c r="CO22" s="69"/>
      <c r="CP22" s="70"/>
      <c r="CQ22" s="71"/>
      <c r="CR22" s="72"/>
      <c r="CS22" s="9"/>
      <c r="CT22" s="12">
        <v>33</v>
      </c>
      <c r="CU22" s="12">
        <v>20</v>
      </c>
      <c r="CV22" s="10"/>
      <c r="CW22" s="10"/>
      <c r="CX22" s="10"/>
      <c r="CY22" s="10"/>
      <c r="CZ22" s="10"/>
      <c r="DA22" s="10"/>
      <c r="DB22" s="10"/>
      <c r="DC22" s="10"/>
      <c r="DD22" s="10"/>
    </row>
    <row r="23" spans="1:108" s="2" customFormat="1" ht="20.100000000000001" customHeight="1">
      <c r="A23" s="43">
        <f>Pers!A21</f>
        <v>0</v>
      </c>
      <c r="B23" s="44">
        <f>INT(($D$1)-Pers!B21)/365</f>
        <v>110.07671232876713</v>
      </c>
      <c r="C23" s="45">
        <f>Pers!C21</f>
        <v>0</v>
      </c>
      <c r="D23" s="46">
        <f>Pers!D21</f>
        <v>0</v>
      </c>
      <c r="E23" s="59"/>
      <c r="F23" s="56">
        <f t="shared" si="0"/>
        <v>0</v>
      </c>
      <c r="G23" s="56">
        <f t="shared" si="21"/>
        <v>0</v>
      </c>
      <c r="H23" s="57">
        <f t="shared" si="9"/>
        <v>0</v>
      </c>
      <c r="I23" s="60">
        <f t="shared" si="22"/>
        <v>0</v>
      </c>
      <c r="J23" s="74"/>
      <c r="K23" s="48">
        <f t="shared" si="10"/>
        <v>0</v>
      </c>
      <c r="L23" s="67">
        <f t="shared" si="11"/>
        <v>0</v>
      </c>
      <c r="M23" s="163" t="str">
        <f t="shared" si="23"/>
        <v/>
      </c>
      <c r="N23" s="155"/>
      <c r="O23" s="68" t="str">
        <f t="shared" si="24"/>
        <v/>
      </c>
      <c r="P23" s="69" t="str">
        <f t="shared" si="25"/>
        <v/>
      </c>
      <c r="Q23" s="70" t="str">
        <f t="shared" si="14"/>
        <v/>
      </c>
      <c r="R23" s="71" t="str">
        <f t="shared" si="26"/>
        <v/>
      </c>
      <c r="S23" s="72" t="str">
        <f t="shared" si="27"/>
        <v/>
      </c>
      <c r="T23" s="163" t="str">
        <f t="shared" si="1"/>
        <v/>
      </c>
      <c r="U23" s="155"/>
      <c r="V23" s="68" t="str">
        <f t="shared" si="17"/>
        <v/>
      </c>
      <c r="W23" s="69" t="str">
        <f t="shared" si="2"/>
        <v/>
      </c>
      <c r="X23" s="70" t="str">
        <f t="shared" si="18"/>
        <v/>
      </c>
      <c r="Y23" s="71" t="str">
        <f t="shared" si="3"/>
        <v/>
      </c>
      <c r="Z23" s="72" t="str">
        <f t="shared" si="4"/>
        <v/>
      </c>
      <c r="AA23" s="163" t="str">
        <f t="shared" si="5"/>
        <v/>
      </c>
      <c r="AB23" s="155"/>
      <c r="AC23" s="68" t="str">
        <f t="shared" si="19"/>
        <v/>
      </c>
      <c r="AD23" s="69" t="str">
        <f t="shared" si="6"/>
        <v/>
      </c>
      <c r="AE23" s="70" t="str">
        <f t="shared" si="20"/>
        <v/>
      </c>
      <c r="AF23" s="71" t="str">
        <f t="shared" si="7"/>
        <v/>
      </c>
      <c r="AG23" s="72" t="str">
        <f t="shared" si="8"/>
        <v/>
      </c>
      <c r="AH23" s="163"/>
      <c r="AI23" s="155"/>
      <c r="AJ23" s="68"/>
      <c r="AK23" s="69"/>
      <c r="AL23" s="70"/>
      <c r="AM23" s="71"/>
      <c r="AN23" s="72"/>
      <c r="AO23" s="163"/>
      <c r="AP23" s="155"/>
      <c r="AQ23" s="68"/>
      <c r="AR23" s="69"/>
      <c r="AS23" s="70"/>
      <c r="AT23" s="71"/>
      <c r="AU23" s="72"/>
      <c r="AV23" s="163"/>
      <c r="AW23" s="155"/>
      <c r="AX23" s="68"/>
      <c r="AY23" s="69"/>
      <c r="AZ23" s="70"/>
      <c r="BA23" s="71"/>
      <c r="BB23" s="72"/>
      <c r="BC23" s="163"/>
      <c r="BD23" s="155"/>
      <c r="BE23" s="68"/>
      <c r="BF23" s="69"/>
      <c r="BG23" s="70"/>
      <c r="BH23" s="71"/>
      <c r="BI23" s="72"/>
      <c r="BJ23" s="163"/>
      <c r="BK23" s="155"/>
      <c r="BL23" s="68"/>
      <c r="BM23" s="69"/>
      <c r="BN23" s="70"/>
      <c r="BO23" s="71"/>
      <c r="BP23" s="72"/>
      <c r="BQ23" s="163"/>
      <c r="BR23" s="155"/>
      <c r="BS23" s="68"/>
      <c r="BT23" s="69"/>
      <c r="BU23" s="70"/>
      <c r="BV23" s="71"/>
      <c r="BW23" s="72"/>
      <c r="BX23" s="163"/>
      <c r="BY23" s="155"/>
      <c r="BZ23" s="68"/>
      <c r="CA23" s="69"/>
      <c r="CB23" s="70"/>
      <c r="CC23" s="71"/>
      <c r="CD23" s="72"/>
      <c r="CE23" s="163"/>
      <c r="CF23" s="155"/>
      <c r="CG23" s="68"/>
      <c r="CH23" s="69"/>
      <c r="CI23" s="70"/>
      <c r="CJ23" s="71"/>
      <c r="CK23" s="72"/>
      <c r="CL23" s="163"/>
      <c r="CM23" s="155"/>
      <c r="CN23" s="68"/>
      <c r="CO23" s="69"/>
      <c r="CP23" s="70"/>
      <c r="CQ23" s="71"/>
      <c r="CR23" s="72"/>
      <c r="CS23" s="9"/>
      <c r="CT23" s="12">
        <v>34</v>
      </c>
      <c r="CU23" s="12">
        <v>20</v>
      </c>
      <c r="CV23" s="10"/>
      <c r="CW23" s="10"/>
      <c r="CX23" s="10"/>
      <c r="CY23" s="10"/>
      <c r="CZ23" s="10"/>
      <c r="DA23" s="10"/>
      <c r="DB23" s="10"/>
      <c r="DC23" s="10"/>
      <c r="DD23" s="10"/>
    </row>
    <row r="24" spans="1:108" s="2" customFormat="1" ht="20.100000000000001" customHeight="1">
      <c r="A24" s="43">
        <f>Pers!A22</f>
        <v>0</v>
      </c>
      <c r="B24" s="44">
        <f>INT(($D$1)-Pers!B22)/365</f>
        <v>110.07671232876713</v>
      </c>
      <c r="C24" s="45">
        <f>Pers!C22</f>
        <v>0</v>
      </c>
      <c r="D24" s="46">
        <f>Pers!D22</f>
        <v>0</v>
      </c>
      <c r="E24" s="59"/>
      <c r="F24" s="56">
        <f t="shared" si="0"/>
        <v>0</v>
      </c>
      <c r="G24" s="56">
        <f t="shared" si="21"/>
        <v>0</v>
      </c>
      <c r="H24" s="57">
        <f t="shared" si="9"/>
        <v>0</v>
      </c>
      <c r="I24" s="60">
        <f t="shared" si="22"/>
        <v>0</v>
      </c>
      <c r="J24" s="74"/>
      <c r="K24" s="48">
        <f t="shared" si="10"/>
        <v>0</v>
      </c>
      <c r="L24" s="67">
        <f t="shared" si="11"/>
        <v>0</v>
      </c>
      <c r="M24" s="163" t="str">
        <f t="shared" si="23"/>
        <v/>
      </c>
      <c r="N24" s="155"/>
      <c r="O24" s="68" t="str">
        <f t="shared" si="24"/>
        <v/>
      </c>
      <c r="P24" s="69" t="str">
        <f t="shared" si="25"/>
        <v/>
      </c>
      <c r="Q24" s="70" t="str">
        <f t="shared" si="14"/>
        <v/>
      </c>
      <c r="R24" s="71" t="str">
        <f t="shared" si="26"/>
        <v/>
      </c>
      <c r="S24" s="72" t="str">
        <f t="shared" si="27"/>
        <v/>
      </c>
      <c r="T24" s="163" t="str">
        <f t="shared" si="1"/>
        <v/>
      </c>
      <c r="U24" s="155"/>
      <c r="V24" s="68" t="str">
        <f t="shared" si="17"/>
        <v/>
      </c>
      <c r="W24" s="69" t="str">
        <f t="shared" si="2"/>
        <v/>
      </c>
      <c r="X24" s="70" t="str">
        <f t="shared" si="18"/>
        <v/>
      </c>
      <c r="Y24" s="71" t="str">
        <f t="shared" si="3"/>
        <v/>
      </c>
      <c r="Z24" s="72" t="str">
        <f t="shared" si="4"/>
        <v/>
      </c>
      <c r="AA24" s="163" t="str">
        <f t="shared" si="5"/>
        <v/>
      </c>
      <c r="AB24" s="155"/>
      <c r="AC24" s="68" t="str">
        <f t="shared" si="19"/>
        <v/>
      </c>
      <c r="AD24" s="69" t="str">
        <f t="shared" si="6"/>
        <v/>
      </c>
      <c r="AE24" s="70" t="str">
        <f t="shared" si="20"/>
        <v/>
      </c>
      <c r="AF24" s="71" t="str">
        <f t="shared" si="7"/>
        <v/>
      </c>
      <c r="AG24" s="72" t="str">
        <f t="shared" si="8"/>
        <v/>
      </c>
      <c r="AH24" s="163"/>
      <c r="AI24" s="155"/>
      <c r="AJ24" s="68"/>
      <c r="AK24" s="69"/>
      <c r="AL24" s="70"/>
      <c r="AM24" s="71"/>
      <c r="AN24" s="72"/>
      <c r="AO24" s="163"/>
      <c r="AP24" s="155"/>
      <c r="AQ24" s="68"/>
      <c r="AR24" s="69"/>
      <c r="AS24" s="70"/>
      <c r="AT24" s="71"/>
      <c r="AU24" s="72"/>
      <c r="AV24" s="163"/>
      <c r="AW24" s="155"/>
      <c r="AX24" s="68"/>
      <c r="AY24" s="69"/>
      <c r="AZ24" s="70"/>
      <c r="BA24" s="71"/>
      <c r="BB24" s="72"/>
      <c r="BC24" s="163"/>
      <c r="BD24" s="155"/>
      <c r="BE24" s="68"/>
      <c r="BF24" s="69"/>
      <c r="BG24" s="70"/>
      <c r="BH24" s="71"/>
      <c r="BI24" s="72"/>
      <c r="BJ24" s="163"/>
      <c r="BK24" s="155"/>
      <c r="BL24" s="68"/>
      <c r="BM24" s="69"/>
      <c r="BN24" s="70"/>
      <c r="BO24" s="71"/>
      <c r="BP24" s="72"/>
      <c r="BQ24" s="163"/>
      <c r="BR24" s="155"/>
      <c r="BS24" s="68"/>
      <c r="BT24" s="69"/>
      <c r="BU24" s="70"/>
      <c r="BV24" s="71"/>
      <c r="BW24" s="72"/>
      <c r="BX24" s="163"/>
      <c r="BY24" s="155"/>
      <c r="BZ24" s="68"/>
      <c r="CA24" s="69"/>
      <c r="CB24" s="70"/>
      <c r="CC24" s="71"/>
      <c r="CD24" s="72"/>
      <c r="CE24" s="163"/>
      <c r="CF24" s="155"/>
      <c r="CG24" s="68"/>
      <c r="CH24" s="69"/>
      <c r="CI24" s="70"/>
      <c r="CJ24" s="71"/>
      <c r="CK24" s="72"/>
      <c r="CL24" s="163"/>
      <c r="CM24" s="155"/>
      <c r="CN24" s="68"/>
      <c r="CO24" s="69"/>
      <c r="CP24" s="70"/>
      <c r="CQ24" s="71"/>
      <c r="CR24" s="72"/>
      <c r="CS24" s="9"/>
      <c r="CT24" s="12">
        <v>35</v>
      </c>
      <c r="CU24" s="12">
        <v>20</v>
      </c>
      <c r="CV24" s="10"/>
      <c r="CW24" s="10"/>
      <c r="CX24" s="10"/>
      <c r="CY24" s="10"/>
      <c r="CZ24" s="10"/>
      <c r="DA24" s="10"/>
      <c r="DB24" s="10"/>
      <c r="DC24" s="10"/>
      <c r="DD24" s="10"/>
    </row>
    <row r="25" spans="1:108" s="2" customFormat="1" ht="20.100000000000001" customHeight="1">
      <c r="A25" s="43">
        <f>Pers!A23</f>
        <v>0</v>
      </c>
      <c r="B25" s="44">
        <f>INT(($D$1)-Pers!B23)/365</f>
        <v>110.07671232876713</v>
      </c>
      <c r="C25" s="45">
        <f>Pers!C23</f>
        <v>0</v>
      </c>
      <c r="D25" s="46">
        <f>Pers!D23</f>
        <v>0</v>
      </c>
      <c r="E25" s="59"/>
      <c r="F25" s="56">
        <f t="shared" si="0"/>
        <v>0</v>
      </c>
      <c r="G25" s="56">
        <f t="shared" si="21"/>
        <v>0</v>
      </c>
      <c r="H25" s="57">
        <f t="shared" si="9"/>
        <v>0</v>
      </c>
      <c r="I25" s="60">
        <f t="shared" si="22"/>
        <v>0</v>
      </c>
      <c r="J25" s="74"/>
      <c r="K25" s="48">
        <f t="shared" si="10"/>
        <v>0</v>
      </c>
      <c r="L25" s="67">
        <f t="shared" si="11"/>
        <v>0</v>
      </c>
      <c r="M25" s="163" t="str">
        <f t="shared" si="23"/>
        <v/>
      </c>
      <c r="N25" s="155"/>
      <c r="O25" s="68" t="str">
        <f t="shared" si="24"/>
        <v/>
      </c>
      <c r="P25" s="69" t="str">
        <f t="shared" si="25"/>
        <v/>
      </c>
      <c r="Q25" s="70" t="str">
        <f t="shared" si="14"/>
        <v/>
      </c>
      <c r="R25" s="71" t="str">
        <f t="shared" si="26"/>
        <v/>
      </c>
      <c r="S25" s="72" t="str">
        <f t="shared" si="27"/>
        <v/>
      </c>
      <c r="T25" s="163" t="str">
        <f t="shared" si="1"/>
        <v/>
      </c>
      <c r="U25" s="155"/>
      <c r="V25" s="68" t="str">
        <f t="shared" si="17"/>
        <v/>
      </c>
      <c r="W25" s="69" t="str">
        <f t="shared" si="2"/>
        <v/>
      </c>
      <c r="X25" s="70" t="str">
        <f t="shared" si="18"/>
        <v/>
      </c>
      <c r="Y25" s="71" t="str">
        <f t="shared" si="3"/>
        <v/>
      </c>
      <c r="Z25" s="72" t="str">
        <f t="shared" si="4"/>
        <v/>
      </c>
      <c r="AA25" s="163" t="str">
        <f t="shared" si="5"/>
        <v/>
      </c>
      <c r="AB25" s="155"/>
      <c r="AC25" s="68" t="str">
        <f t="shared" si="19"/>
        <v/>
      </c>
      <c r="AD25" s="69" t="str">
        <f t="shared" si="6"/>
        <v/>
      </c>
      <c r="AE25" s="70" t="str">
        <f t="shared" si="20"/>
        <v/>
      </c>
      <c r="AF25" s="71" t="str">
        <f t="shared" si="7"/>
        <v/>
      </c>
      <c r="AG25" s="72" t="str">
        <f t="shared" si="8"/>
        <v/>
      </c>
      <c r="AH25" s="163"/>
      <c r="AI25" s="155"/>
      <c r="AJ25" s="68"/>
      <c r="AK25" s="69"/>
      <c r="AL25" s="70"/>
      <c r="AM25" s="71"/>
      <c r="AN25" s="72"/>
      <c r="AO25" s="163"/>
      <c r="AP25" s="155"/>
      <c r="AQ25" s="68"/>
      <c r="AR25" s="69"/>
      <c r="AS25" s="70"/>
      <c r="AT25" s="71"/>
      <c r="AU25" s="72"/>
      <c r="AV25" s="163"/>
      <c r="AW25" s="155"/>
      <c r="AX25" s="68"/>
      <c r="AY25" s="69"/>
      <c r="AZ25" s="70"/>
      <c r="BA25" s="71"/>
      <c r="BB25" s="72"/>
      <c r="BC25" s="163"/>
      <c r="BD25" s="155"/>
      <c r="BE25" s="68"/>
      <c r="BF25" s="69"/>
      <c r="BG25" s="70"/>
      <c r="BH25" s="71"/>
      <c r="BI25" s="72"/>
      <c r="BJ25" s="163"/>
      <c r="BK25" s="155"/>
      <c r="BL25" s="68"/>
      <c r="BM25" s="69"/>
      <c r="BN25" s="70"/>
      <c r="BO25" s="71"/>
      <c r="BP25" s="72"/>
      <c r="BQ25" s="163"/>
      <c r="BR25" s="155"/>
      <c r="BS25" s="68"/>
      <c r="BT25" s="69"/>
      <c r="BU25" s="70"/>
      <c r="BV25" s="71"/>
      <c r="BW25" s="72"/>
      <c r="BX25" s="163"/>
      <c r="BY25" s="155"/>
      <c r="BZ25" s="68"/>
      <c r="CA25" s="69"/>
      <c r="CB25" s="70"/>
      <c r="CC25" s="71"/>
      <c r="CD25" s="72"/>
      <c r="CE25" s="163"/>
      <c r="CF25" s="155"/>
      <c r="CG25" s="68"/>
      <c r="CH25" s="69"/>
      <c r="CI25" s="70"/>
      <c r="CJ25" s="71"/>
      <c r="CK25" s="72"/>
      <c r="CL25" s="163"/>
      <c r="CM25" s="155"/>
      <c r="CN25" s="68"/>
      <c r="CO25" s="69"/>
      <c r="CP25" s="70"/>
      <c r="CQ25" s="71"/>
      <c r="CR25" s="72"/>
      <c r="CS25" s="9"/>
      <c r="CT25" s="12">
        <v>36</v>
      </c>
      <c r="CU25" s="12">
        <v>20</v>
      </c>
      <c r="CV25" s="10"/>
      <c r="CW25" s="10"/>
      <c r="CX25" s="10"/>
      <c r="CY25" s="10"/>
      <c r="CZ25" s="10"/>
      <c r="DA25" s="10"/>
      <c r="DB25" s="10"/>
      <c r="DC25" s="10"/>
      <c r="DD25" s="10"/>
    </row>
    <row r="26" spans="1:108" s="2" customFormat="1" ht="20.100000000000001" customHeight="1">
      <c r="A26" s="43">
        <f>Pers!A24</f>
        <v>0</v>
      </c>
      <c r="B26" s="44">
        <f>INT(($D$1)-Pers!B24)/365</f>
        <v>110.07671232876713</v>
      </c>
      <c r="C26" s="45">
        <f>Pers!C24</f>
        <v>0</v>
      </c>
      <c r="D26" s="46">
        <f>Pers!D24</f>
        <v>0</v>
      </c>
      <c r="E26" s="59"/>
      <c r="F26" s="56">
        <f t="shared" si="0"/>
        <v>0</v>
      </c>
      <c r="G26" s="56">
        <f t="shared" si="21"/>
        <v>0</v>
      </c>
      <c r="H26" s="57">
        <f t="shared" si="9"/>
        <v>0</v>
      </c>
      <c r="I26" s="60">
        <f t="shared" si="22"/>
        <v>0</v>
      </c>
      <c r="J26" s="74"/>
      <c r="K26" s="48">
        <f t="shared" si="10"/>
        <v>0</v>
      </c>
      <c r="L26" s="67">
        <f t="shared" si="11"/>
        <v>0</v>
      </c>
      <c r="M26" s="163" t="str">
        <f t="shared" si="23"/>
        <v/>
      </c>
      <c r="N26" s="155"/>
      <c r="O26" s="68" t="str">
        <f t="shared" si="24"/>
        <v/>
      </c>
      <c r="P26" s="69" t="str">
        <f t="shared" si="25"/>
        <v/>
      </c>
      <c r="Q26" s="70" t="str">
        <f t="shared" si="14"/>
        <v/>
      </c>
      <c r="R26" s="71" t="str">
        <f t="shared" si="26"/>
        <v/>
      </c>
      <c r="S26" s="72" t="str">
        <f t="shared" si="27"/>
        <v/>
      </c>
      <c r="T26" s="163" t="str">
        <f t="shared" si="1"/>
        <v/>
      </c>
      <c r="U26" s="155"/>
      <c r="V26" s="68" t="str">
        <f t="shared" si="17"/>
        <v/>
      </c>
      <c r="W26" s="69" t="str">
        <f t="shared" si="2"/>
        <v/>
      </c>
      <c r="X26" s="70" t="str">
        <f t="shared" si="18"/>
        <v/>
      </c>
      <c r="Y26" s="71" t="str">
        <f t="shared" si="3"/>
        <v/>
      </c>
      <c r="Z26" s="72" t="str">
        <f t="shared" si="4"/>
        <v/>
      </c>
      <c r="AA26" s="163" t="str">
        <f t="shared" si="5"/>
        <v/>
      </c>
      <c r="AB26" s="155"/>
      <c r="AC26" s="68" t="str">
        <f t="shared" si="19"/>
        <v/>
      </c>
      <c r="AD26" s="69" t="str">
        <f t="shared" si="6"/>
        <v/>
      </c>
      <c r="AE26" s="70" t="str">
        <f t="shared" si="20"/>
        <v/>
      </c>
      <c r="AF26" s="71" t="str">
        <f t="shared" si="7"/>
        <v/>
      </c>
      <c r="AG26" s="72" t="str">
        <f t="shared" si="8"/>
        <v/>
      </c>
      <c r="AH26" s="163"/>
      <c r="AI26" s="155"/>
      <c r="AJ26" s="68"/>
      <c r="AK26" s="69"/>
      <c r="AL26" s="70"/>
      <c r="AM26" s="71"/>
      <c r="AN26" s="72"/>
      <c r="AO26" s="163"/>
      <c r="AP26" s="155"/>
      <c r="AQ26" s="68"/>
      <c r="AR26" s="69"/>
      <c r="AS26" s="70"/>
      <c r="AT26" s="71"/>
      <c r="AU26" s="72"/>
      <c r="AV26" s="163"/>
      <c r="AW26" s="155"/>
      <c r="AX26" s="68"/>
      <c r="AY26" s="69"/>
      <c r="AZ26" s="70"/>
      <c r="BA26" s="71"/>
      <c r="BB26" s="72"/>
      <c r="BC26" s="163"/>
      <c r="BD26" s="155"/>
      <c r="BE26" s="68"/>
      <c r="BF26" s="69"/>
      <c r="BG26" s="70"/>
      <c r="BH26" s="71"/>
      <c r="BI26" s="72"/>
      <c r="BJ26" s="163"/>
      <c r="BK26" s="155"/>
      <c r="BL26" s="68"/>
      <c r="BM26" s="69"/>
      <c r="BN26" s="70"/>
      <c r="BO26" s="71"/>
      <c r="BP26" s="72"/>
      <c r="BQ26" s="163"/>
      <c r="BR26" s="155"/>
      <c r="BS26" s="68"/>
      <c r="BT26" s="69"/>
      <c r="BU26" s="70"/>
      <c r="BV26" s="71"/>
      <c r="BW26" s="72"/>
      <c r="BX26" s="163"/>
      <c r="BY26" s="155"/>
      <c r="BZ26" s="68"/>
      <c r="CA26" s="69"/>
      <c r="CB26" s="70"/>
      <c r="CC26" s="71"/>
      <c r="CD26" s="72"/>
      <c r="CE26" s="163"/>
      <c r="CF26" s="155"/>
      <c r="CG26" s="68"/>
      <c r="CH26" s="69"/>
      <c r="CI26" s="70"/>
      <c r="CJ26" s="71"/>
      <c r="CK26" s="72"/>
      <c r="CL26" s="163"/>
      <c r="CM26" s="155"/>
      <c r="CN26" s="68"/>
      <c r="CO26" s="69"/>
      <c r="CP26" s="70"/>
      <c r="CQ26" s="71"/>
      <c r="CR26" s="72"/>
      <c r="CS26" s="9"/>
      <c r="CT26" s="12">
        <v>37</v>
      </c>
      <c r="CU26" s="12">
        <v>20</v>
      </c>
      <c r="CV26" s="10"/>
      <c r="CW26" s="10"/>
      <c r="CX26" s="10"/>
      <c r="CY26" s="10"/>
      <c r="CZ26" s="10"/>
      <c r="DA26" s="10"/>
      <c r="DB26" s="10"/>
      <c r="DC26" s="10"/>
      <c r="DD26" s="10"/>
    </row>
    <row r="27" spans="1:108" s="2" customFormat="1" ht="20.100000000000001" customHeight="1">
      <c r="A27" s="43">
        <f>Pers!A25</f>
        <v>0</v>
      </c>
      <c r="B27" s="44">
        <f>INT(($D$1)-Pers!B25)/365</f>
        <v>110.07671232876713</v>
      </c>
      <c r="C27" s="45">
        <f>Pers!C25</f>
        <v>0</v>
      </c>
      <c r="D27" s="46">
        <f>Pers!D25</f>
        <v>0</v>
      </c>
      <c r="E27" s="59"/>
      <c r="F27" s="56">
        <f t="shared" si="0"/>
        <v>0</v>
      </c>
      <c r="G27" s="56">
        <f t="shared" si="21"/>
        <v>0</v>
      </c>
      <c r="H27" s="57">
        <f t="shared" si="9"/>
        <v>0</v>
      </c>
      <c r="I27" s="60">
        <f t="shared" si="22"/>
        <v>0</v>
      </c>
      <c r="J27" s="74"/>
      <c r="K27" s="48">
        <f t="shared" si="10"/>
        <v>0</v>
      </c>
      <c r="L27" s="67">
        <f t="shared" si="11"/>
        <v>0</v>
      </c>
      <c r="M27" s="163" t="str">
        <f t="shared" si="23"/>
        <v/>
      </c>
      <c r="N27" s="155"/>
      <c r="O27" s="68" t="str">
        <f t="shared" si="24"/>
        <v/>
      </c>
      <c r="P27" s="69" t="str">
        <f t="shared" si="25"/>
        <v/>
      </c>
      <c r="Q27" s="70" t="str">
        <f t="shared" si="14"/>
        <v/>
      </c>
      <c r="R27" s="71" t="str">
        <f t="shared" si="26"/>
        <v/>
      </c>
      <c r="S27" s="72" t="str">
        <f t="shared" si="27"/>
        <v/>
      </c>
      <c r="T27" s="163" t="str">
        <f t="shared" si="1"/>
        <v/>
      </c>
      <c r="U27" s="155"/>
      <c r="V27" s="68" t="str">
        <f t="shared" si="17"/>
        <v/>
      </c>
      <c r="W27" s="69" t="str">
        <f t="shared" si="2"/>
        <v/>
      </c>
      <c r="X27" s="70" t="str">
        <f t="shared" si="18"/>
        <v/>
      </c>
      <c r="Y27" s="71" t="str">
        <f t="shared" si="3"/>
        <v/>
      </c>
      <c r="Z27" s="72" t="str">
        <f t="shared" si="4"/>
        <v/>
      </c>
      <c r="AA27" s="163" t="str">
        <f t="shared" si="5"/>
        <v/>
      </c>
      <c r="AB27" s="155"/>
      <c r="AC27" s="68" t="str">
        <f t="shared" si="19"/>
        <v/>
      </c>
      <c r="AD27" s="69" t="str">
        <f t="shared" si="6"/>
        <v/>
      </c>
      <c r="AE27" s="70" t="str">
        <f t="shared" si="20"/>
        <v/>
      </c>
      <c r="AF27" s="71" t="str">
        <f t="shared" si="7"/>
        <v/>
      </c>
      <c r="AG27" s="72" t="str">
        <f t="shared" si="8"/>
        <v/>
      </c>
      <c r="AH27" s="163"/>
      <c r="AI27" s="155"/>
      <c r="AJ27" s="68"/>
      <c r="AK27" s="69"/>
      <c r="AL27" s="70"/>
      <c r="AM27" s="71"/>
      <c r="AN27" s="72"/>
      <c r="AO27" s="163"/>
      <c r="AP27" s="155"/>
      <c r="AQ27" s="68"/>
      <c r="AR27" s="69"/>
      <c r="AS27" s="70"/>
      <c r="AT27" s="71"/>
      <c r="AU27" s="72"/>
      <c r="AV27" s="163"/>
      <c r="AW27" s="155"/>
      <c r="AX27" s="68"/>
      <c r="AY27" s="69"/>
      <c r="AZ27" s="70"/>
      <c r="BA27" s="71"/>
      <c r="BB27" s="72"/>
      <c r="BC27" s="163"/>
      <c r="BD27" s="155"/>
      <c r="BE27" s="68"/>
      <c r="BF27" s="69"/>
      <c r="BG27" s="70"/>
      <c r="BH27" s="71"/>
      <c r="BI27" s="72"/>
      <c r="BJ27" s="163"/>
      <c r="BK27" s="155"/>
      <c r="BL27" s="68"/>
      <c r="BM27" s="69"/>
      <c r="BN27" s="70"/>
      <c r="BO27" s="71"/>
      <c r="BP27" s="72"/>
      <c r="BQ27" s="163"/>
      <c r="BR27" s="155"/>
      <c r="BS27" s="68"/>
      <c r="BT27" s="69"/>
      <c r="BU27" s="70"/>
      <c r="BV27" s="71"/>
      <c r="BW27" s="72"/>
      <c r="BX27" s="163"/>
      <c r="BY27" s="155"/>
      <c r="BZ27" s="68"/>
      <c r="CA27" s="69"/>
      <c r="CB27" s="70"/>
      <c r="CC27" s="71"/>
      <c r="CD27" s="72"/>
      <c r="CE27" s="163"/>
      <c r="CF27" s="155"/>
      <c r="CG27" s="68"/>
      <c r="CH27" s="69"/>
      <c r="CI27" s="70"/>
      <c r="CJ27" s="71"/>
      <c r="CK27" s="72"/>
      <c r="CL27" s="163"/>
      <c r="CM27" s="155"/>
      <c r="CN27" s="68"/>
      <c r="CO27" s="69"/>
      <c r="CP27" s="70"/>
      <c r="CQ27" s="71"/>
      <c r="CR27" s="72"/>
      <c r="CS27" s="9"/>
      <c r="CT27" s="12">
        <v>38</v>
      </c>
      <c r="CU27" s="12">
        <v>20</v>
      </c>
      <c r="CV27" s="10"/>
      <c r="CW27" s="10"/>
      <c r="CX27" s="10"/>
      <c r="CY27" s="10"/>
      <c r="CZ27" s="10"/>
      <c r="DA27" s="10"/>
      <c r="DB27" s="10"/>
      <c r="DC27" s="10"/>
      <c r="DD27" s="10"/>
    </row>
    <row r="28" spans="1:108" s="2" customFormat="1" ht="20.100000000000001" customHeight="1">
      <c r="A28" s="43">
        <f>Pers!A26</f>
        <v>0</v>
      </c>
      <c r="B28" s="44">
        <f>INT(($D$1)-Pers!B26)/365</f>
        <v>110.07671232876713</v>
      </c>
      <c r="C28" s="45">
        <f>Pers!C26</f>
        <v>0</v>
      </c>
      <c r="D28" s="46">
        <f>Pers!D26</f>
        <v>0</v>
      </c>
      <c r="E28" s="59"/>
      <c r="F28" s="56">
        <f t="shared" si="0"/>
        <v>0</v>
      </c>
      <c r="G28" s="56">
        <f t="shared" si="21"/>
        <v>0</v>
      </c>
      <c r="H28" s="57">
        <f t="shared" si="9"/>
        <v>0</v>
      </c>
      <c r="I28" s="60">
        <f t="shared" si="22"/>
        <v>0</v>
      </c>
      <c r="J28" s="74"/>
      <c r="K28" s="48">
        <f t="shared" si="10"/>
        <v>0</v>
      </c>
      <c r="L28" s="67">
        <f t="shared" si="11"/>
        <v>0</v>
      </c>
      <c r="M28" s="163" t="str">
        <f t="shared" si="23"/>
        <v/>
      </c>
      <c r="N28" s="155"/>
      <c r="O28" s="68" t="str">
        <f t="shared" si="24"/>
        <v/>
      </c>
      <c r="P28" s="69" t="str">
        <f t="shared" si="25"/>
        <v/>
      </c>
      <c r="Q28" s="70" t="str">
        <f t="shared" si="14"/>
        <v/>
      </c>
      <c r="R28" s="71" t="str">
        <f t="shared" si="26"/>
        <v/>
      </c>
      <c r="S28" s="72" t="str">
        <f t="shared" si="27"/>
        <v/>
      </c>
      <c r="T28" s="163" t="str">
        <f t="shared" si="1"/>
        <v/>
      </c>
      <c r="U28" s="155"/>
      <c r="V28" s="68" t="str">
        <f t="shared" si="17"/>
        <v/>
      </c>
      <c r="W28" s="69" t="str">
        <f t="shared" si="2"/>
        <v/>
      </c>
      <c r="X28" s="70" t="str">
        <f t="shared" si="18"/>
        <v/>
      </c>
      <c r="Y28" s="71" t="str">
        <f t="shared" si="3"/>
        <v/>
      </c>
      <c r="Z28" s="72" t="str">
        <f t="shared" si="4"/>
        <v/>
      </c>
      <c r="AA28" s="163" t="str">
        <f t="shared" si="5"/>
        <v/>
      </c>
      <c r="AB28" s="155"/>
      <c r="AC28" s="68" t="str">
        <f t="shared" si="19"/>
        <v/>
      </c>
      <c r="AD28" s="69" t="str">
        <f t="shared" si="6"/>
        <v/>
      </c>
      <c r="AE28" s="70" t="str">
        <f t="shared" si="20"/>
        <v/>
      </c>
      <c r="AF28" s="71" t="str">
        <f t="shared" si="7"/>
        <v/>
      </c>
      <c r="AG28" s="72" t="str">
        <f t="shared" si="8"/>
        <v/>
      </c>
      <c r="AH28" s="163"/>
      <c r="AI28" s="155"/>
      <c r="AJ28" s="68"/>
      <c r="AK28" s="69"/>
      <c r="AL28" s="70"/>
      <c r="AM28" s="71"/>
      <c r="AN28" s="72"/>
      <c r="AO28" s="163"/>
      <c r="AP28" s="155"/>
      <c r="AQ28" s="68"/>
      <c r="AR28" s="69"/>
      <c r="AS28" s="70"/>
      <c r="AT28" s="71"/>
      <c r="AU28" s="72"/>
      <c r="AV28" s="163"/>
      <c r="AW28" s="155"/>
      <c r="AX28" s="68"/>
      <c r="AY28" s="69"/>
      <c r="AZ28" s="70"/>
      <c r="BA28" s="71"/>
      <c r="BB28" s="72"/>
      <c r="BC28" s="163"/>
      <c r="BD28" s="155"/>
      <c r="BE28" s="68"/>
      <c r="BF28" s="69"/>
      <c r="BG28" s="70"/>
      <c r="BH28" s="71"/>
      <c r="BI28" s="72"/>
      <c r="BJ28" s="163"/>
      <c r="BK28" s="155"/>
      <c r="BL28" s="68"/>
      <c r="BM28" s="69"/>
      <c r="BN28" s="70"/>
      <c r="BO28" s="71"/>
      <c r="BP28" s="72"/>
      <c r="BQ28" s="163"/>
      <c r="BR28" s="155"/>
      <c r="BS28" s="68"/>
      <c r="BT28" s="69"/>
      <c r="BU28" s="70"/>
      <c r="BV28" s="71"/>
      <c r="BW28" s="72"/>
      <c r="BX28" s="163"/>
      <c r="BY28" s="155"/>
      <c r="BZ28" s="68"/>
      <c r="CA28" s="69"/>
      <c r="CB28" s="70"/>
      <c r="CC28" s="71"/>
      <c r="CD28" s="72"/>
      <c r="CE28" s="163"/>
      <c r="CF28" s="155"/>
      <c r="CG28" s="68"/>
      <c r="CH28" s="69"/>
      <c r="CI28" s="70"/>
      <c r="CJ28" s="71"/>
      <c r="CK28" s="72"/>
      <c r="CL28" s="163"/>
      <c r="CM28" s="155"/>
      <c r="CN28" s="68"/>
      <c r="CO28" s="69"/>
      <c r="CP28" s="70"/>
      <c r="CQ28" s="71"/>
      <c r="CR28" s="72"/>
      <c r="CS28" s="9"/>
      <c r="CT28" s="12">
        <v>39</v>
      </c>
      <c r="CU28" s="12">
        <v>20</v>
      </c>
      <c r="CV28" s="10"/>
      <c r="CW28" s="10"/>
      <c r="CX28" s="10"/>
      <c r="CY28" s="10"/>
      <c r="CZ28" s="10"/>
      <c r="DA28" s="10"/>
      <c r="DB28" s="10"/>
      <c r="DC28" s="10"/>
      <c r="DD28" s="10"/>
    </row>
    <row r="29" spans="1:108" s="2" customFormat="1" ht="20.100000000000001" customHeight="1">
      <c r="A29" s="43">
        <f>Pers!A27</f>
        <v>0</v>
      </c>
      <c r="B29" s="44">
        <f>INT(($D$1)-Pers!B27)/365</f>
        <v>110.07671232876713</v>
      </c>
      <c r="C29" s="45">
        <f>Pers!C27</f>
        <v>0</v>
      </c>
      <c r="D29" s="46">
        <f>Pers!D27</f>
        <v>0</v>
      </c>
      <c r="E29" s="59"/>
      <c r="F29" s="56">
        <f t="shared" si="0"/>
        <v>0</v>
      </c>
      <c r="G29" s="56">
        <f t="shared" si="21"/>
        <v>0</v>
      </c>
      <c r="H29" s="57">
        <f t="shared" si="9"/>
        <v>0</v>
      </c>
      <c r="I29" s="60">
        <f t="shared" si="22"/>
        <v>0</v>
      </c>
      <c r="J29" s="74"/>
      <c r="K29" s="48">
        <f t="shared" si="10"/>
        <v>0</v>
      </c>
      <c r="L29" s="67">
        <f t="shared" si="11"/>
        <v>0</v>
      </c>
      <c r="M29" s="163" t="str">
        <f t="shared" si="23"/>
        <v/>
      </c>
      <c r="N29" s="155"/>
      <c r="O29" s="68" t="str">
        <f t="shared" si="24"/>
        <v/>
      </c>
      <c r="P29" s="69" t="str">
        <f t="shared" si="25"/>
        <v/>
      </c>
      <c r="Q29" s="70" t="str">
        <f t="shared" si="14"/>
        <v/>
      </c>
      <c r="R29" s="71" t="str">
        <f t="shared" si="26"/>
        <v/>
      </c>
      <c r="S29" s="72" t="str">
        <f t="shared" si="27"/>
        <v/>
      </c>
      <c r="T29" s="163" t="str">
        <f t="shared" si="1"/>
        <v/>
      </c>
      <c r="U29" s="155"/>
      <c r="V29" s="68" t="str">
        <f t="shared" si="17"/>
        <v/>
      </c>
      <c r="W29" s="69" t="str">
        <f t="shared" si="2"/>
        <v/>
      </c>
      <c r="X29" s="70" t="str">
        <f t="shared" si="18"/>
        <v/>
      </c>
      <c r="Y29" s="71" t="str">
        <f t="shared" si="3"/>
        <v/>
      </c>
      <c r="Z29" s="72" t="str">
        <f t="shared" si="4"/>
        <v/>
      </c>
      <c r="AA29" s="163" t="str">
        <f t="shared" si="5"/>
        <v/>
      </c>
      <c r="AB29" s="155"/>
      <c r="AC29" s="68" t="str">
        <f t="shared" si="19"/>
        <v/>
      </c>
      <c r="AD29" s="69" t="str">
        <f t="shared" si="6"/>
        <v/>
      </c>
      <c r="AE29" s="70" t="str">
        <f t="shared" si="20"/>
        <v/>
      </c>
      <c r="AF29" s="71" t="str">
        <f t="shared" si="7"/>
        <v/>
      </c>
      <c r="AG29" s="72" t="str">
        <f t="shared" si="8"/>
        <v/>
      </c>
      <c r="AH29" s="163"/>
      <c r="AI29" s="155"/>
      <c r="AJ29" s="68"/>
      <c r="AK29" s="69"/>
      <c r="AL29" s="70"/>
      <c r="AM29" s="71"/>
      <c r="AN29" s="72"/>
      <c r="AO29" s="163"/>
      <c r="AP29" s="155"/>
      <c r="AQ29" s="68"/>
      <c r="AR29" s="69"/>
      <c r="AS29" s="70"/>
      <c r="AT29" s="71"/>
      <c r="AU29" s="72"/>
      <c r="AV29" s="163"/>
      <c r="AW29" s="155"/>
      <c r="AX29" s="68"/>
      <c r="AY29" s="69"/>
      <c r="AZ29" s="70"/>
      <c r="BA29" s="71"/>
      <c r="BB29" s="72"/>
      <c r="BC29" s="163"/>
      <c r="BD29" s="155"/>
      <c r="BE29" s="68"/>
      <c r="BF29" s="69"/>
      <c r="BG29" s="70"/>
      <c r="BH29" s="71"/>
      <c r="BI29" s="72"/>
      <c r="BJ29" s="163"/>
      <c r="BK29" s="155"/>
      <c r="BL29" s="68"/>
      <c r="BM29" s="69"/>
      <c r="BN29" s="70"/>
      <c r="BO29" s="71"/>
      <c r="BP29" s="72"/>
      <c r="BQ29" s="163"/>
      <c r="BR29" s="155"/>
      <c r="BS29" s="68"/>
      <c r="BT29" s="69"/>
      <c r="BU29" s="70"/>
      <c r="BV29" s="71"/>
      <c r="BW29" s="72"/>
      <c r="BX29" s="163"/>
      <c r="BY29" s="155"/>
      <c r="BZ29" s="68"/>
      <c r="CA29" s="69"/>
      <c r="CB29" s="70"/>
      <c r="CC29" s="71"/>
      <c r="CD29" s="72"/>
      <c r="CE29" s="163"/>
      <c r="CF29" s="155"/>
      <c r="CG29" s="68"/>
      <c r="CH29" s="69"/>
      <c r="CI29" s="70"/>
      <c r="CJ29" s="71"/>
      <c r="CK29" s="72"/>
      <c r="CL29" s="163"/>
      <c r="CM29" s="155"/>
      <c r="CN29" s="68"/>
      <c r="CO29" s="69"/>
      <c r="CP29" s="70"/>
      <c r="CQ29" s="71"/>
      <c r="CR29" s="72"/>
      <c r="CS29" s="9"/>
      <c r="CT29" s="12">
        <v>40</v>
      </c>
      <c r="CU29" s="12">
        <v>20</v>
      </c>
      <c r="CV29" s="10"/>
      <c r="CW29" s="10"/>
      <c r="CX29" s="10"/>
      <c r="CY29" s="10"/>
      <c r="CZ29" s="10"/>
      <c r="DA29" s="10"/>
      <c r="DB29" s="10"/>
      <c r="DC29" s="10"/>
      <c r="DD29" s="10"/>
    </row>
    <row r="30" spans="1:108" s="2" customFormat="1" ht="20.100000000000001" customHeight="1">
      <c r="A30" s="43">
        <f>Pers!A28</f>
        <v>0</v>
      </c>
      <c r="B30" s="44">
        <f>INT(($D$1)-Pers!B28)/365</f>
        <v>110.07671232876713</v>
      </c>
      <c r="C30" s="45">
        <f>Pers!C28</f>
        <v>0</v>
      </c>
      <c r="D30" s="46">
        <f>Pers!D28</f>
        <v>0</v>
      </c>
      <c r="E30" s="59"/>
      <c r="F30" s="56">
        <f t="shared" si="0"/>
        <v>0</v>
      </c>
      <c r="G30" s="56">
        <f t="shared" si="21"/>
        <v>0</v>
      </c>
      <c r="H30" s="57">
        <f t="shared" si="9"/>
        <v>0</v>
      </c>
      <c r="I30" s="60">
        <f t="shared" si="22"/>
        <v>0</v>
      </c>
      <c r="J30" s="74"/>
      <c r="K30" s="48">
        <f t="shared" si="10"/>
        <v>0</v>
      </c>
      <c r="L30" s="67">
        <f t="shared" si="11"/>
        <v>0</v>
      </c>
      <c r="M30" s="163" t="str">
        <f t="shared" si="23"/>
        <v/>
      </c>
      <c r="N30" s="155"/>
      <c r="O30" s="68" t="str">
        <f t="shared" si="24"/>
        <v/>
      </c>
      <c r="P30" s="69" t="str">
        <f t="shared" si="25"/>
        <v/>
      </c>
      <c r="Q30" s="70" t="str">
        <f t="shared" si="14"/>
        <v/>
      </c>
      <c r="R30" s="71" t="str">
        <f t="shared" si="26"/>
        <v/>
      </c>
      <c r="S30" s="72" t="str">
        <f t="shared" si="27"/>
        <v/>
      </c>
      <c r="T30" s="163" t="str">
        <f t="shared" si="1"/>
        <v/>
      </c>
      <c r="U30" s="155"/>
      <c r="V30" s="68" t="str">
        <f t="shared" si="17"/>
        <v/>
      </c>
      <c r="W30" s="69" t="str">
        <f t="shared" si="2"/>
        <v/>
      </c>
      <c r="X30" s="70" t="str">
        <f t="shared" si="18"/>
        <v/>
      </c>
      <c r="Y30" s="71" t="str">
        <f t="shared" si="3"/>
        <v/>
      </c>
      <c r="Z30" s="72" t="str">
        <f t="shared" si="4"/>
        <v/>
      </c>
      <c r="AA30" s="163" t="str">
        <f t="shared" si="5"/>
        <v/>
      </c>
      <c r="AB30" s="155"/>
      <c r="AC30" s="68" t="str">
        <f t="shared" si="19"/>
        <v/>
      </c>
      <c r="AD30" s="69" t="str">
        <f t="shared" si="6"/>
        <v/>
      </c>
      <c r="AE30" s="70" t="str">
        <f t="shared" si="20"/>
        <v/>
      </c>
      <c r="AF30" s="71" t="str">
        <f t="shared" si="7"/>
        <v/>
      </c>
      <c r="AG30" s="72" t="str">
        <f t="shared" si="8"/>
        <v/>
      </c>
      <c r="AH30" s="163"/>
      <c r="AI30" s="155"/>
      <c r="AJ30" s="68"/>
      <c r="AK30" s="69"/>
      <c r="AL30" s="70"/>
      <c r="AM30" s="71"/>
      <c r="AN30" s="72"/>
      <c r="AO30" s="163"/>
      <c r="AP30" s="155"/>
      <c r="AQ30" s="68"/>
      <c r="AR30" s="69"/>
      <c r="AS30" s="70"/>
      <c r="AT30" s="71"/>
      <c r="AU30" s="72"/>
      <c r="AV30" s="163"/>
      <c r="AW30" s="155"/>
      <c r="AX30" s="68"/>
      <c r="AY30" s="69"/>
      <c r="AZ30" s="70"/>
      <c r="BA30" s="71"/>
      <c r="BB30" s="72"/>
      <c r="BC30" s="163"/>
      <c r="BD30" s="155"/>
      <c r="BE30" s="68"/>
      <c r="BF30" s="69"/>
      <c r="BG30" s="70"/>
      <c r="BH30" s="71"/>
      <c r="BI30" s="72"/>
      <c r="BJ30" s="163"/>
      <c r="BK30" s="155"/>
      <c r="BL30" s="68"/>
      <c r="BM30" s="69"/>
      <c r="BN30" s="70"/>
      <c r="BO30" s="71"/>
      <c r="BP30" s="72"/>
      <c r="BQ30" s="163"/>
      <c r="BR30" s="155"/>
      <c r="BS30" s="68"/>
      <c r="BT30" s="69"/>
      <c r="BU30" s="70"/>
      <c r="BV30" s="71"/>
      <c r="BW30" s="72"/>
      <c r="BX30" s="163"/>
      <c r="BY30" s="155"/>
      <c r="BZ30" s="68"/>
      <c r="CA30" s="69"/>
      <c r="CB30" s="70"/>
      <c r="CC30" s="71"/>
      <c r="CD30" s="72"/>
      <c r="CE30" s="163"/>
      <c r="CF30" s="155"/>
      <c r="CG30" s="68"/>
      <c r="CH30" s="69"/>
      <c r="CI30" s="70"/>
      <c r="CJ30" s="71"/>
      <c r="CK30" s="72"/>
      <c r="CL30" s="163"/>
      <c r="CM30" s="155"/>
      <c r="CN30" s="68"/>
      <c r="CO30" s="69"/>
      <c r="CP30" s="70"/>
      <c r="CQ30" s="71"/>
      <c r="CR30" s="72"/>
      <c r="CS30" s="9"/>
      <c r="CT30" s="12">
        <v>41</v>
      </c>
      <c r="CU30" s="12">
        <v>20</v>
      </c>
      <c r="CV30" s="10"/>
      <c r="CW30" s="10"/>
      <c r="CX30" s="10"/>
      <c r="CY30" s="10"/>
      <c r="CZ30" s="10"/>
      <c r="DA30" s="10"/>
      <c r="DB30" s="10"/>
      <c r="DC30" s="10"/>
      <c r="DD30" s="10"/>
    </row>
    <row r="31" spans="1:108" s="2" customFormat="1" ht="20.100000000000001" customHeight="1">
      <c r="A31" s="43">
        <f>Pers!A29</f>
        <v>0</v>
      </c>
      <c r="B31" s="44">
        <f>INT(($D$1)-Pers!B29)/365</f>
        <v>110.07671232876713</v>
      </c>
      <c r="C31" s="45">
        <f>Pers!C29</f>
        <v>0</v>
      </c>
      <c r="D31" s="46">
        <f>Pers!D29</f>
        <v>0</v>
      </c>
      <c r="E31" s="59"/>
      <c r="F31" s="56">
        <f t="shared" si="0"/>
        <v>0</v>
      </c>
      <c r="G31" s="56">
        <f t="shared" si="21"/>
        <v>0</v>
      </c>
      <c r="H31" s="57">
        <f t="shared" si="9"/>
        <v>0</v>
      </c>
      <c r="I31" s="60">
        <f t="shared" si="22"/>
        <v>0</v>
      </c>
      <c r="J31" s="74"/>
      <c r="K31" s="48">
        <f t="shared" si="10"/>
        <v>0</v>
      </c>
      <c r="L31" s="67">
        <f t="shared" si="11"/>
        <v>0</v>
      </c>
      <c r="M31" s="163" t="str">
        <f t="shared" si="23"/>
        <v/>
      </c>
      <c r="N31" s="155"/>
      <c r="O31" s="68" t="str">
        <f t="shared" si="24"/>
        <v/>
      </c>
      <c r="P31" s="69" t="str">
        <f t="shared" si="25"/>
        <v/>
      </c>
      <c r="Q31" s="70" t="str">
        <f t="shared" si="14"/>
        <v/>
      </c>
      <c r="R31" s="71" t="str">
        <f t="shared" si="26"/>
        <v/>
      </c>
      <c r="S31" s="72" t="str">
        <f t="shared" si="27"/>
        <v/>
      </c>
      <c r="T31" s="163" t="str">
        <f t="shared" si="1"/>
        <v/>
      </c>
      <c r="U31" s="155"/>
      <c r="V31" s="68" t="str">
        <f t="shared" si="17"/>
        <v/>
      </c>
      <c r="W31" s="69" t="str">
        <f t="shared" si="2"/>
        <v/>
      </c>
      <c r="X31" s="70" t="str">
        <f t="shared" si="18"/>
        <v/>
      </c>
      <c r="Y31" s="71" t="str">
        <f t="shared" si="3"/>
        <v/>
      </c>
      <c r="Z31" s="72" t="str">
        <f t="shared" si="4"/>
        <v/>
      </c>
      <c r="AA31" s="163" t="str">
        <f t="shared" si="5"/>
        <v/>
      </c>
      <c r="AB31" s="155"/>
      <c r="AC31" s="68" t="str">
        <f t="shared" si="19"/>
        <v/>
      </c>
      <c r="AD31" s="69" t="str">
        <f t="shared" si="6"/>
        <v/>
      </c>
      <c r="AE31" s="70" t="str">
        <f t="shared" si="20"/>
        <v/>
      </c>
      <c r="AF31" s="71" t="str">
        <f t="shared" si="7"/>
        <v/>
      </c>
      <c r="AG31" s="72" t="str">
        <f t="shared" si="8"/>
        <v/>
      </c>
      <c r="AH31" s="163"/>
      <c r="AI31" s="155"/>
      <c r="AJ31" s="68"/>
      <c r="AK31" s="69"/>
      <c r="AL31" s="70"/>
      <c r="AM31" s="71"/>
      <c r="AN31" s="72"/>
      <c r="AO31" s="163"/>
      <c r="AP31" s="155"/>
      <c r="AQ31" s="68"/>
      <c r="AR31" s="69"/>
      <c r="AS31" s="70"/>
      <c r="AT31" s="71"/>
      <c r="AU31" s="72"/>
      <c r="AV31" s="163"/>
      <c r="AW31" s="155"/>
      <c r="AX31" s="68"/>
      <c r="AY31" s="69"/>
      <c r="AZ31" s="70"/>
      <c r="BA31" s="71"/>
      <c r="BB31" s="72"/>
      <c r="BC31" s="163"/>
      <c r="BD31" s="155"/>
      <c r="BE31" s="68"/>
      <c r="BF31" s="69"/>
      <c r="BG31" s="70"/>
      <c r="BH31" s="71"/>
      <c r="BI31" s="72"/>
      <c r="BJ31" s="163"/>
      <c r="BK31" s="155"/>
      <c r="BL31" s="68"/>
      <c r="BM31" s="69"/>
      <c r="BN31" s="70"/>
      <c r="BO31" s="71"/>
      <c r="BP31" s="72"/>
      <c r="BQ31" s="163"/>
      <c r="BR31" s="155"/>
      <c r="BS31" s="68"/>
      <c r="BT31" s="69"/>
      <c r="BU31" s="70"/>
      <c r="BV31" s="71"/>
      <c r="BW31" s="72"/>
      <c r="BX31" s="163"/>
      <c r="BY31" s="155"/>
      <c r="BZ31" s="68"/>
      <c r="CA31" s="69"/>
      <c r="CB31" s="70"/>
      <c r="CC31" s="71"/>
      <c r="CD31" s="72"/>
      <c r="CE31" s="163"/>
      <c r="CF31" s="155"/>
      <c r="CG31" s="68"/>
      <c r="CH31" s="69"/>
      <c r="CI31" s="70"/>
      <c r="CJ31" s="71"/>
      <c r="CK31" s="72"/>
      <c r="CL31" s="163"/>
      <c r="CM31" s="155"/>
      <c r="CN31" s="68"/>
      <c r="CO31" s="69"/>
      <c r="CP31" s="70"/>
      <c r="CQ31" s="71"/>
      <c r="CR31" s="72"/>
      <c r="CS31" s="9"/>
      <c r="CT31" s="12">
        <v>42</v>
      </c>
      <c r="CU31" s="12">
        <v>21</v>
      </c>
      <c r="CV31" s="10"/>
      <c r="CW31" s="10"/>
      <c r="CX31" s="10"/>
      <c r="CY31" s="10"/>
      <c r="CZ31" s="10"/>
      <c r="DA31" s="10"/>
      <c r="DB31" s="10"/>
      <c r="DC31" s="10"/>
      <c r="DD31" s="10"/>
    </row>
    <row r="32" spans="1:108" s="2" customFormat="1" ht="20.100000000000001" customHeight="1">
      <c r="A32" s="43">
        <f>Pers!A30</f>
        <v>0</v>
      </c>
      <c r="B32" s="44">
        <f>INT(($D$1)-Pers!B30)/365</f>
        <v>110.07671232876713</v>
      </c>
      <c r="C32" s="45">
        <f>Pers!C30</f>
        <v>0</v>
      </c>
      <c r="D32" s="46">
        <f>Pers!D30</f>
        <v>0</v>
      </c>
      <c r="E32" s="59"/>
      <c r="F32" s="56">
        <f t="shared" si="0"/>
        <v>0</v>
      </c>
      <c r="G32" s="56">
        <f t="shared" si="21"/>
        <v>0</v>
      </c>
      <c r="H32" s="57">
        <f t="shared" si="9"/>
        <v>0</v>
      </c>
      <c r="I32" s="60">
        <f t="shared" si="22"/>
        <v>0</v>
      </c>
      <c r="J32" s="74"/>
      <c r="K32" s="48">
        <f t="shared" si="10"/>
        <v>0</v>
      </c>
      <c r="L32" s="67">
        <f t="shared" si="11"/>
        <v>0</v>
      </c>
      <c r="M32" s="163" t="str">
        <f t="shared" si="23"/>
        <v/>
      </c>
      <c r="N32" s="155"/>
      <c r="O32" s="68" t="str">
        <f t="shared" si="24"/>
        <v/>
      </c>
      <c r="P32" s="69" t="str">
        <f t="shared" si="25"/>
        <v/>
      </c>
      <c r="Q32" s="70" t="str">
        <f t="shared" si="14"/>
        <v/>
      </c>
      <c r="R32" s="71" t="str">
        <f t="shared" si="26"/>
        <v/>
      </c>
      <c r="S32" s="72" t="str">
        <f t="shared" si="27"/>
        <v/>
      </c>
      <c r="T32" s="163" t="str">
        <f t="shared" si="1"/>
        <v/>
      </c>
      <c r="U32" s="155"/>
      <c r="V32" s="68" t="str">
        <f t="shared" si="17"/>
        <v/>
      </c>
      <c r="W32" s="69" t="str">
        <f t="shared" si="2"/>
        <v/>
      </c>
      <c r="X32" s="70" t="str">
        <f t="shared" si="18"/>
        <v/>
      </c>
      <c r="Y32" s="71" t="str">
        <f t="shared" si="3"/>
        <v/>
      </c>
      <c r="Z32" s="72" t="str">
        <f t="shared" si="4"/>
        <v/>
      </c>
      <c r="AA32" s="163" t="str">
        <f t="shared" si="5"/>
        <v/>
      </c>
      <c r="AB32" s="155"/>
      <c r="AC32" s="68" t="str">
        <f t="shared" si="19"/>
        <v/>
      </c>
      <c r="AD32" s="69" t="str">
        <f t="shared" si="6"/>
        <v/>
      </c>
      <c r="AE32" s="70" t="str">
        <f t="shared" si="20"/>
        <v/>
      </c>
      <c r="AF32" s="71" t="str">
        <f t="shared" si="7"/>
        <v/>
      </c>
      <c r="AG32" s="72" t="str">
        <f t="shared" si="8"/>
        <v/>
      </c>
      <c r="AH32" s="163"/>
      <c r="AI32" s="155"/>
      <c r="AJ32" s="68"/>
      <c r="AK32" s="69"/>
      <c r="AL32" s="70"/>
      <c r="AM32" s="71"/>
      <c r="AN32" s="72"/>
      <c r="AO32" s="163"/>
      <c r="AP32" s="155"/>
      <c r="AQ32" s="68"/>
      <c r="AR32" s="69"/>
      <c r="AS32" s="70"/>
      <c r="AT32" s="71"/>
      <c r="AU32" s="72"/>
      <c r="AV32" s="163"/>
      <c r="AW32" s="155"/>
      <c r="AX32" s="68"/>
      <c r="AY32" s="69"/>
      <c r="AZ32" s="70"/>
      <c r="BA32" s="71"/>
      <c r="BB32" s="72"/>
      <c r="BC32" s="163"/>
      <c r="BD32" s="155"/>
      <c r="BE32" s="68"/>
      <c r="BF32" s="69"/>
      <c r="BG32" s="70"/>
      <c r="BH32" s="71"/>
      <c r="BI32" s="72"/>
      <c r="BJ32" s="163"/>
      <c r="BK32" s="155"/>
      <c r="BL32" s="68"/>
      <c r="BM32" s="69"/>
      <c r="BN32" s="70"/>
      <c r="BO32" s="71"/>
      <c r="BP32" s="72"/>
      <c r="BQ32" s="163"/>
      <c r="BR32" s="155"/>
      <c r="BS32" s="68"/>
      <c r="BT32" s="69"/>
      <c r="BU32" s="70"/>
      <c r="BV32" s="71"/>
      <c r="BW32" s="72"/>
      <c r="BX32" s="163"/>
      <c r="BY32" s="155"/>
      <c r="BZ32" s="68"/>
      <c r="CA32" s="69"/>
      <c r="CB32" s="70"/>
      <c r="CC32" s="71"/>
      <c r="CD32" s="72"/>
      <c r="CE32" s="163"/>
      <c r="CF32" s="155"/>
      <c r="CG32" s="68"/>
      <c r="CH32" s="69"/>
      <c r="CI32" s="70"/>
      <c r="CJ32" s="71"/>
      <c r="CK32" s="72"/>
      <c r="CL32" s="163"/>
      <c r="CM32" s="155"/>
      <c r="CN32" s="68"/>
      <c r="CO32" s="69"/>
      <c r="CP32" s="70"/>
      <c r="CQ32" s="71"/>
      <c r="CR32" s="72"/>
      <c r="CS32" s="9"/>
      <c r="CT32" s="12">
        <v>43</v>
      </c>
      <c r="CU32" s="12">
        <v>21</v>
      </c>
      <c r="CV32" s="10"/>
      <c r="CW32" s="10"/>
      <c r="CX32" s="10"/>
      <c r="CY32" s="10"/>
      <c r="CZ32" s="10"/>
      <c r="DA32" s="10"/>
      <c r="DB32" s="10"/>
      <c r="DC32" s="10"/>
      <c r="DD32" s="10"/>
    </row>
    <row r="33" spans="1:108" s="2" customFormat="1" ht="20.100000000000001" customHeight="1">
      <c r="A33" s="43">
        <f>Pers!A31</f>
        <v>0</v>
      </c>
      <c r="B33" s="44">
        <f>INT(($D$1)-Pers!B31)/365</f>
        <v>110.07671232876713</v>
      </c>
      <c r="C33" s="45">
        <f>Pers!C31</f>
        <v>0</v>
      </c>
      <c r="D33" s="46">
        <f>Pers!D31</f>
        <v>0</v>
      </c>
      <c r="E33" s="59"/>
      <c r="F33" s="56">
        <f t="shared" si="0"/>
        <v>0</v>
      </c>
      <c r="G33" s="56">
        <f t="shared" si="21"/>
        <v>0</v>
      </c>
      <c r="H33" s="57">
        <f t="shared" si="9"/>
        <v>0</v>
      </c>
      <c r="I33" s="60">
        <f t="shared" si="22"/>
        <v>0</v>
      </c>
      <c r="J33" s="74"/>
      <c r="K33" s="48">
        <f t="shared" si="10"/>
        <v>0</v>
      </c>
      <c r="L33" s="67">
        <f t="shared" si="11"/>
        <v>0</v>
      </c>
      <c r="M33" s="163" t="str">
        <f t="shared" si="23"/>
        <v/>
      </c>
      <c r="N33" s="155"/>
      <c r="O33" s="68" t="str">
        <f t="shared" si="24"/>
        <v/>
      </c>
      <c r="P33" s="69" t="str">
        <f t="shared" si="25"/>
        <v/>
      </c>
      <c r="Q33" s="70" t="str">
        <f t="shared" si="14"/>
        <v/>
      </c>
      <c r="R33" s="71" t="str">
        <f t="shared" si="26"/>
        <v/>
      </c>
      <c r="S33" s="72" t="str">
        <f t="shared" si="27"/>
        <v/>
      </c>
      <c r="T33" s="163" t="str">
        <f t="shared" si="1"/>
        <v/>
      </c>
      <c r="U33" s="155"/>
      <c r="V33" s="68" t="str">
        <f t="shared" si="17"/>
        <v/>
      </c>
      <c r="W33" s="69" t="str">
        <f t="shared" si="2"/>
        <v/>
      </c>
      <c r="X33" s="70" t="str">
        <f t="shared" si="18"/>
        <v/>
      </c>
      <c r="Y33" s="71" t="str">
        <f t="shared" si="3"/>
        <v/>
      </c>
      <c r="Z33" s="72" t="str">
        <f t="shared" si="4"/>
        <v/>
      </c>
      <c r="AA33" s="163" t="str">
        <f t="shared" si="5"/>
        <v/>
      </c>
      <c r="AB33" s="155"/>
      <c r="AC33" s="68" t="str">
        <f t="shared" si="19"/>
        <v/>
      </c>
      <c r="AD33" s="69" t="str">
        <f t="shared" si="6"/>
        <v/>
      </c>
      <c r="AE33" s="70" t="str">
        <f t="shared" si="20"/>
        <v/>
      </c>
      <c r="AF33" s="71" t="str">
        <f t="shared" si="7"/>
        <v/>
      </c>
      <c r="AG33" s="72" t="str">
        <f t="shared" si="8"/>
        <v/>
      </c>
      <c r="AH33" s="163"/>
      <c r="AI33" s="155"/>
      <c r="AJ33" s="68"/>
      <c r="AK33" s="69"/>
      <c r="AL33" s="70"/>
      <c r="AM33" s="71"/>
      <c r="AN33" s="72"/>
      <c r="AO33" s="163"/>
      <c r="AP33" s="155"/>
      <c r="AQ33" s="68"/>
      <c r="AR33" s="69"/>
      <c r="AS33" s="70"/>
      <c r="AT33" s="71"/>
      <c r="AU33" s="72"/>
      <c r="AV33" s="163"/>
      <c r="AW33" s="155"/>
      <c r="AX33" s="68"/>
      <c r="AY33" s="69"/>
      <c r="AZ33" s="70"/>
      <c r="BA33" s="71"/>
      <c r="BB33" s="72"/>
      <c r="BC33" s="163"/>
      <c r="BD33" s="155"/>
      <c r="BE33" s="68"/>
      <c r="BF33" s="69"/>
      <c r="BG33" s="70"/>
      <c r="BH33" s="71"/>
      <c r="BI33" s="72"/>
      <c r="BJ33" s="163"/>
      <c r="BK33" s="155"/>
      <c r="BL33" s="68"/>
      <c r="BM33" s="69"/>
      <c r="BN33" s="70"/>
      <c r="BO33" s="71"/>
      <c r="BP33" s="72"/>
      <c r="BQ33" s="163"/>
      <c r="BR33" s="155"/>
      <c r="BS33" s="68"/>
      <c r="BT33" s="69"/>
      <c r="BU33" s="70"/>
      <c r="BV33" s="71"/>
      <c r="BW33" s="72"/>
      <c r="BX33" s="163"/>
      <c r="BY33" s="155"/>
      <c r="BZ33" s="68"/>
      <c r="CA33" s="69"/>
      <c r="CB33" s="70"/>
      <c r="CC33" s="71"/>
      <c r="CD33" s="72"/>
      <c r="CE33" s="163"/>
      <c r="CF33" s="155"/>
      <c r="CG33" s="68"/>
      <c r="CH33" s="69"/>
      <c r="CI33" s="70"/>
      <c r="CJ33" s="71"/>
      <c r="CK33" s="72"/>
      <c r="CL33" s="163"/>
      <c r="CM33" s="155"/>
      <c r="CN33" s="68"/>
      <c r="CO33" s="69"/>
      <c r="CP33" s="70"/>
      <c r="CQ33" s="71"/>
      <c r="CR33" s="72"/>
      <c r="CS33" s="9"/>
      <c r="CT33" s="12">
        <v>44</v>
      </c>
      <c r="CU33" s="12">
        <v>22</v>
      </c>
      <c r="CV33" s="10"/>
      <c r="CW33" s="10"/>
      <c r="CX33" s="10"/>
      <c r="CY33" s="10"/>
      <c r="CZ33" s="10"/>
      <c r="DA33" s="10"/>
      <c r="DB33" s="10"/>
      <c r="DC33" s="10"/>
      <c r="DD33" s="10"/>
    </row>
    <row r="34" spans="1:108" s="2" customFormat="1" ht="20.100000000000001" customHeight="1">
      <c r="A34" s="43">
        <f>Pers!A32</f>
        <v>0</v>
      </c>
      <c r="B34" s="44">
        <f>INT(($D$1)-Pers!B32)/365</f>
        <v>110.07671232876713</v>
      </c>
      <c r="C34" s="45">
        <f>Pers!C32</f>
        <v>0</v>
      </c>
      <c r="D34" s="46">
        <f>Pers!D32</f>
        <v>0</v>
      </c>
      <c r="E34" s="59"/>
      <c r="F34" s="56">
        <f t="shared" si="0"/>
        <v>0</v>
      </c>
      <c r="G34" s="56">
        <f t="shared" si="21"/>
        <v>0</v>
      </c>
      <c r="H34" s="57">
        <f t="shared" si="9"/>
        <v>0</v>
      </c>
      <c r="I34" s="60">
        <f t="shared" si="22"/>
        <v>0</v>
      </c>
      <c r="J34" s="74"/>
      <c r="K34" s="48">
        <f t="shared" si="10"/>
        <v>0</v>
      </c>
      <c r="L34" s="67">
        <f t="shared" si="11"/>
        <v>0</v>
      </c>
      <c r="M34" s="163" t="str">
        <f t="shared" si="23"/>
        <v/>
      </c>
      <c r="N34" s="155"/>
      <c r="O34" s="68" t="str">
        <f t="shared" si="24"/>
        <v/>
      </c>
      <c r="P34" s="69" t="str">
        <f t="shared" si="25"/>
        <v/>
      </c>
      <c r="Q34" s="70" t="str">
        <f t="shared" si="14"/>
        <v/>
      </c>
      <c r="R34" s="71" t="str">
        <f t="shared" si="26"/>
        <v/>
      </c>
      <c r="S34" s="72" t="str">
        <f t="shared" si="27"/>
        <v/>
      </c>
      <c r="T34" s="163" t="str">
        <f t="shared" si="1"/>
        <v/>
      </c>
      <c r="U34" s="155"/>
      <c r="V34" s="68" t="str">
        <f t="shared" si="17"/>
        <v/>
      </c>
      <c r="W34" s="69" t="str">
        <f t="shared" si="2"/>
        <v/>
      </c>
      <c r="X34" s="70" t="str">
        <f t="shared" si="18"/>
        <v/>
      </c>
      <c r="Y34" s="71" t="str">
        <f t="shared" si="3"/>
        <v/>
      </c>
      <c r="Z34" s="72" t="str">
        <f t="shared" si="4"/>
        <v/>
      </c>
      <c r="AA34" s="163" t="str">
        <f t="shared" si="5"/>
        <v/>
      </c>
      <c r="AB34" s="155"/>
      <c r="AC34" s="68" t="str">
        <f t="shared" si="19"/>
        <v/>
      </c>
      <c r="AD34" s="69" t="str">
        <f t="shared" si="6"/>
        <v/>
      </c>
      <c r="AE34" s="70" t="str">
        <f t="shared" si="20"/>
        <v/>
      </c>
      <c r="AF34" s="71" t="str">
        <f t="shared" si="7"/>
        <v/>
      </c>
      <c r="AG34" s="72" t="str">
        <f t="shared" si="8"/>
        <v/>
      </c>
      <c r="AH34" s="163"/>
      <c r="AI34" s="155"/>
      <c r="AJ34" s="68"/>
      <c r="AK34" s="69"/>
      <c r="AL34" s="70"/>
      <c r="AM34" s="71"/>
      <c r="AN34" s="72"/>
      <c r="AO34" s="163"/>
      <c r="AP34" s="155"/>
      <c r="AQ34" s="68"/>
      <c r="AR34" s="69"/>
      <c r="AS34" s="70"/>
      <c r="AT34" s="71"/>
      <c r="AU34" s="72"/>
      <c r="AV34" s="163"/>
      <c r="AW34" s="155"/>
      <c r="AX34" s="68"/>
      <c r="AY34" s="69"/>
      <c r="AZ34" s="70"/>
      <c r="BA34" s="71"/>
      <c r="BB34" s="72"/>
      <c r="BC34" s="163"/>
      <c r="BD34" s="155"/>
      <c r="BE34" s="68"/>
      <c r="BF34" s="69"/>
      <c r="BG34" s="70"/>
      <c r="BH34" s="71"/>
      <c r="BI34" s="72"/>
      <c r="BJ34" s="163"/>
      <c r="BK34" s="155"/>
      <c r="BL34" s="68"/>
      <c r="BM34" s="69"/>
      <c r="BN34" s="70"/>
      <c r="BO34" s="71"/>
      <c r="BP34" s="72"/>
      <c r="BQ34" s="163"/>
      <c r="BR34" s="155"/>
      <c r="BS34" s="68"/>
      <c r="BT34" s="69"/>
      <c r="BU34" s="70"/>
      <c r="BV34" s="71"/>
      <c r="BW34" s="72"/>
      <c r="BX34" s="163"/>
      <c r="BY34" s="155"/>
      <c r="BZ34" s="68"/>
      <c r="CA34" s="69"/>
      <c r="CB34" s="70"/>
      <c r="CC34" s="71"/>
      <c r="CD34" s="72"/>
      <c r="CE34" s="163"/>
      <c r="CF34" s="155"/>
      <c r="CG34" s="68"/>
      <c r="CH34" s="69"/>
      <c r="CI34" s="70"/>
      <c r="CJ34" s="71"/>
      <c r="CK34" s="72"/>
      <c r="CL34" s="163"/>
      <c r="CM34" s="155"/>
      <c r="CN34" s="68"/>
      <c r="CO34" s="69"/>
      <c r="CP34" s="70"/>
      <c r="CQ34" s="71"/>
      <c r="CR34" s="72"/>
      <c r="CS34" s="9"/>
      <c r="CT34" s="12">
        <v>45</v>
      </c>
      <c r="CU34" s="12">
        <v>22</v>
      </c>
      <c r="CV34" s="10"/>
      <c r="CW34" s="10"/>
      <c r="CX34" s="10"/>
      <c r="CY34" s="10"/>
      <c r="CZ34" s="10"/>
      <c r="DA34" s="10"/>
      <c r="DB34" s="10"/>
      <c r="DC34" s="10"/>
      <c r="DD34" s="10"/>
    </row>
    <row r="35" spans="1:108" s="2" customFormat="1" ht="20.100000000000001" customHeight="1">
      <c r="A35" s="43">
        <f>Pers!A33</f>
        <v>0</v>
      </c>
      <c r="B35" s="44">
        <f>INT(($D$1)-Pers!B33)/365</f>
        <v>110.07671232876713</v>
      </c>
      <c r="C35" s="45">
        <f>Pers!C33</f>
        <v>0</v>
      </c>
      <c r="D35" s="46">
        <f>Pers!D33</f>
        <v>0</v>
      </c>
      <c r="E35" s="59"/>
      <c r="F35" s="56">
        <f t="shared" si="0"/>
        <v>0</v>
      </c>
      <c r="G35" s="56">
        <f t="shared" si="21"/>
        <v>0</v>
      </c>
      <c r="H35" s="57">
        <f t="shared" si="9"/>
        <v>0</v>
      </c>
      <c r="I35" s="60">
        <f t="shared" si="22"/>
        <v>0</v>
      </c>
      <c r="J35" s="74"/>
      <c r="K35" s="48">
        <f t="shared" si="10"/>
        <v>0</v>
      </c>
      <c r="L35" s="67">
        <f t="shared" si="11"/>
        <v>0</v>
      </c>
      <c r="M35" s="163" t="str">
        <f t="shared" si="23"/>
        <v/>
      </c>
      <c r="N35" s="155"/>
      <c r="O35" s="68" t="str">
        <f t="shared" si="24"/>
        <v/>
      </c>
      <c r="P35" s="69" t="str">
        <f t="shared" si="25"/>
        <v/>
      </c>
      <c r="Q35" s="70" t="str">
        <f t="shared" si="14"/>
        <v/>
      </c>
      <c r="R35" s="71" t="str">
        <f t="shared" si="26"/>
        <v/>
      </c>
      <c r="S35" s="72" t="str">
        <f t="shared" si="27"/>
        <v/>
      </c>
      <c r="T35" s="163" t="str">
        <f t="shared" si="1"/>
        <v/>
      </c>
      <c r="U35" s="155"/>
      <c r="V35" s="68" t="str">
        <f t="shared" si="17"/>
        <v/>
      </c>
      <c r="W35" s="69" t="str">
        <f t="shared" si="2"/>
        <v/>
      </c>
      <c r="X35" s="70" t="str">
        <f t="shared" si="18"/>
        <v/>
      </c>
      <c r="Y35" s="71" t="str">
        <f t="shared" si="3"/>
        <v/>
      </c>
      <c r="Z35" s="72" t="str">
        <f t="shared" si="4"/>
        <v/>
      </c>
      <c r="AA35" s="163" t="str">
        <f t="shared" si="5"/>
        <v/>
      </c>
      <c r="AB35" s="155"/>
      <c r="AC35" s="68" t="str">
        <f t="shared" si="19"/>
        <v/>
      </c>
      <c r="AD35" s="69" t="str">
        <f t="shared" si="6"/>
        <v/>
      </c>
      <c r="AE35" s="70" t="str">
        <f t="shared" si="20"/>
        <v/>
      </c>
      <c r="AF35" s="71" t="str">
        <f t="shared" si="7"/>
        <v/>
      </c>
      <c r="AG35" s="72" t="str">
        <f t="shared" si="8"/>
        <v/>
      </c>
      <c r="AH35" s="163"/>
      <c r="AI35" s="155"/>
      <c r="AJ35" s="68"/>
      <c r="AK35" s="69"/>
      <c r="AL35" s="70"/>
      <c r="AM35" s="71"/>
      <c r="AN35" s="72"/>
      <c r="AO35" s="163"/>
      <c r="AP35" s="155"/>
      <c r="AQ35" s="68"/>
      <c r="AR35" s="69"/>
      <c r="AS35" s="70"/>
      <c r="AT35" s="71"/>
      <c r="AU35" s="72"/>
      <c r="AV35" s="163"/>
      <c r="AW35" s="155"/>
      <c r="AX35" s="68"/>
      <c r="AY35" s="69"/>
      <c r="AZ35" s="70"/>
      <c r="BA35" s="71"/>
      <c r="BB35" s="72"/>
      <c r="BC35" s="163"/>
      <c r="BD35" s="155"/>
      <c r="BE35" s="68"/>
      <c r="BF35" s="69"/>
      <c r="BG35" s="70"/>
      <c r="BH35" s="71"/>
      <c r="BI35" s="72"/>
      <c r="BJ35" s="163"/>
      <c r="BK35" s="155"/>
      <c r="BL35" s="68"/>
      <c r="BM35" s="69"/>
      <c r="BN35" s="70"/>
      <c r="BO35" s="71"/>
      <c r="BP35" s="72"/>
      <c r="BQ35" s="163"/>
      <c r="BR35" s="155"/>
      <c r="BS35" s="68"/>
      <c r="BT35" s="69"/>
      <c r="BU35" s="70"/>
      <c r="BV35" s="71"/>
      <c r="BW35" s="72"/>
      <c r="BX35" s="163"/>
      <c r="BY35" s="155"/>
      <c r="BZ35" s="68"/>
      <c r="CA35" s="69"/>
      <c r="CB35" s="70"/>
      <c r="CC35" s="71"/>
      <c r="CD35" s="72"/>
      <c r="CE35" s="163"/>
      <c r="CF35" s="155"/>
      <c r="CG35" s="68"/>
      <c r="CH35" s="69"/>
      <c r="CI35" s="70"/>
      <c r="CJ35" s="71"/>
      <c r="CK35" s="72"/>
      <c r="CL35" s="163"/>
      <c r="CM35" s="155"/>
      <c r="CN35" s="68"/>
      <c r="CO35" s="69"/>
      <c r="CP35" s="70"/>
      <c r="CQ35" s="71"/>
      <c r="CR35" s="72"/>
      <c r="CS35" s="9"/>
      <c r="CT35" s="12">
        <v>46</v>
      </c>
      <c r="CU35" s="12">
        <v>23</v>
      </c>
      <c r="CV35" s="10"/>
      <c r="CW35" s="10"/>
      <c r="CX35" s="10"/>
      <c r="CY35" s="10"/>
      <c r="CZ35" s="10"/>
      <c r="DA35" s="10"/>
      <c r="DB35" s="10"/>
      <c r="DC35" s="10"/>
      <c r="DD35" s="10"/>
    </row>
    <row r="36" spans="1:108" s="2" customFormat="1" ht="20.100000000000001" customHeight="1">
      <c r="A36" s="43">
        <f>Pers!A34</f>
        <v>0</v>
      </c>
      <c r="B36" s="44">
        <f>INT(($D$1)-Pers!B34)/365</f>
        <v>110.07671232876713</v>
      </c>
      <c r="C36" s="45">
        <f>Pers!C34</f>
        <v>0</v>
      </c>
      <c r="D36" s="46">
        <f>Pers!D34</f>
        <v>0</v>
      </c>
      <c r="E36" s="59"/>
      <c r="F36" s="56">
        <f t="shared" ref="F36:F67" si="28">IF(ISERROR(VLOOKUP(B36,Age,2)),"",VLOOKUP(B36,Age,2))</f>
        <v>0</v>
      </c>
      <c r="G36" s="56">
        <f t="shared" si="21"/>
        <v>0</v>
      </c>
      <c r="H36" s="57">
        <f t="shared" si="9"/>
        <v>0</v>
      </c>
      <c r="I36" s="60">
        <f t="shared" si="22"/>
        <v>0</v>
      </c>
      <c r="J36" s="74"/>
      <c r="K36" s="48">
        <f t="shared" si="10"/>
        <v>0</v>
      </c>
      <c r="L36" s="67">
        <f t="shared" si="11"/>
        <v>0</v>
      </c>
      <c r="M36" s="163" t="str">
        <f t="shared" si="23"/>
        <v/>
      </c>
      <c r="N36" s="155"/>
      <c r="O36" s="68" t="str">
        <f t="shared" si="24"/>
        <v/>
      </c>
      <c r="P36" s="69" t="str">
        <f t="shared" si="25"/>
        <v/>
      </c>
      <c r="Q36" s="70" t="str">
        <f t="shared" si="14"/>
        <v/>
      </c>
      <c r="R36" s="71" t="str">
        <f t="shared" si="26"/>
        <v/>
      </c>
      <c r="S36" s="72" t="str">
        <f t="shared" si="27"/>
        <v/>
      </c>
      <c r="T36" s="163" t="str">
        <f t="shared" ref="T36:T67" si="29">IF(ISERROR(VLOOKUP(A36,Fev,4,0)),"",VLOOKUP(A36,Fev,4,0))</f>
        <v/>
      </c>
      <c r="U36" s="155"/>
      <c r="V36" s="68" t="str">
        <f t="shared" si="17"/>
        <v/>
      </c>
      <c r="W36" s="69" t="str">
        <f t="shared" ref="W36:W67" si="30">IF(ISERROR(VLOOKUP(A36,Fev,3,0)),"",VLOOKUP(A36,Fev,3,0))</f>
        <v/>
      </c>
      <c r="X36" s="70" t="str">
        <f t="shared" si="18"/>
        <v/>
      </c>
      <c r="Y36" s="71" t="str">
        <f t="shared" ref="Y36:Y67" si="31">IF(ISERROR(VLOOKUP(A36,Fev,6,0)),"",VLOOKUP(A36,Fev,6,0))</f>
        <v/>
      </c>
      <c r="Z36" s="72" t="str">
        <f t="shared" ref="Z36:Z67" si="32">IF(ISERROR(VLOOKUP(A36,Fev,7,0)),"",VLOOKUP(A36,Fev,7,0))</f>
        <v/>
      </c>
      <c r="AA36" s="163" t="str">
        <f t="shared" ref="AA36:AA67" si="33">IF(ISERROR(VLOOKUP(A36,Mars,4,0)),"",VLOOKUP(A36,Mars,4,0))</f>
        <v/>
      </c>
      <c r="AB36" s="155"/>
      <c r="AC36" s="68" t="str">
        <f t="shared" si="19"/>
        <v/>
      </c>
      <c r="AD36" s="69" t="str">
        <f t="shared" ref="AD36:AD67" si="34">IF(ISERROR(VLOOKUP(A36,Mars,3,0)),"",VLOOKUP(A36,Mars,3,0))</f>
        <v/>
      </c>
      <c r="AE36" s="70" t="str">
        <f t="shared" si="20"/>
        <v/>
      </c>
      <c r="AF36" s="71" t="str">
        <f t="shared" ref="AF36:AF67" si="35">IF(ISERROR(VLOOKUP(A36,Mars,6,0)),"",VLOOKUP(A36,Mars,6,0))</f>
        <v/>
      </c>
      <c r="AG36" s="72" t="str">
        <f t="shared" ref="AG36:AG67" si="36">IF(ISERROR(VLOOKUP(A36,Mars,7,0)),"",VLOOKUP(A36,Mars,7,0))</f>
        <v/>
      </c>
      <c r="AH36" s="163"/>
      <c r="AI36" s="155"/>
      <c r="AJ36" s="68"/>
      <c r="AK36" s="69"/>
      <c r="AL36" s="70"/>
      <c r="AM36" s="71"/>
      <c r="AN36" s="72"/>
      <c r="AO36" s="163"/>
      <c r="AP36" s="155"/>
      <c r="AQ36" s="68"/>
      <c r="AR36" s="69"/>
      <c r="AS36" s="70"/>
      <c r="AT36" s="71"/>
      <c r="AU36" s="72"/>
      <c r="AV36" s="163"/>
      <c r="AW36" s="155"/>
      <c r="AX36" s="68"/>
      <c r="AY36" s="69"/>
      <c r="AZ36" s="70"/>
      <c r="BA36" s="71"/>
      <c r="BB36" s="72"/>
      <c r="BC36" s="163"/>
      <c r="BD36" s="155"/>
      <c r="BE36" s="68"/>
      <c r="BF36" s="69"/>
      <c r="BG36" s="70"/>
      <c r="BH36" s="71"/>
      <c r="BI36" s="72"/>
      <c r="BJ36" s="163"/>
      <c r="BK36" s="155"/>
      <c r="BL36" s="68"/>
      <c r="BM36" s="69"/>
      <c r="BN36" s="70"/>
      <c r="BO36" s="71"/>
      <c r="BP36" s="72"/>
      <c r="BQ36" s="163"/>
      <c r="BR36" s="155"/>
      <c r="BS36" s="68"/>
      <c r="BT36" s="69"/>
      <c r="BU36" s="70"/>
      <c r="BV36" s="71"/>
      <c r="BW36" s="72"/>
      <c r="BX36" s="163"/>
      <c r="BY36" s="155"/>
      <c r="BZ36" s="68"/>
      <c r="CA36" s="69"/>
      <c r="CB36" s="70"/>
      <c r="CC36" s="71"/>
      <c r="CD36" s="72"/>
      <c r="CE36" s="163"/>
      <c r="CF36" s="155"/>
      <c r="CG36" s="68"/>
      <c r="CH36" s="69"/>
      <c r="CI36" s="70"/>
      <c r="CJ36" s="71"/>
      <c r="CK36" s="72"/>
      <c r="CL36" s="163"/>
      <c r="CM36" s="155"/>
      <c r="CN36" s="68"/>
      <c r="CO36" s="69"/>
      <c r="CP36" s="70"/>
      <c r="CQ36" s="71"/>
      <c r="CR36" s="72"/>
      <c r="CS36" s="9"/>
      <c r="CT36" s="12">
        <v>47</v>
      </c>
      <c r="CU36" s="12">
        <v>23</v>
      </c>
      <c r="CV36" s="10"/>
      <c r="CW36" s="10"/>
      <c r="CX36" s="10"/>
      <c r="CY36" s="10"/>
      <c r="CZ36" s="10"/>
      <c r="DA36" s="10"/>
      <c r="DB36" s="10"/>
      <c r="DC36" s="10"/>
      <c r="DD36" s="10"/>
    </row>
    <row r="37" spans="1:108" s="2" customFormat="1" ht="20.100000000000001" customHeight="1">
      <c r="A37" s="43">
        <f>Pers!A35</f>
        <v>0</v>
      </c>
      <c r="B37" s="44">
        <f>INT(($D$1)-Pers!B35)/365</f>
        <v>110.07671232876713</v>
      </c>
      <c r="C37" s="45">
        <f>Pers!C35</f>
        <v>0</v>
      </c>
      <c r="D37" s="46">
        <f>Pers!D35</f>
        <v>0</v>
      </c>
      <c r="E37" s="59"/>
      <c r="F37" s="56">
        <f t="shared" si="28"/>
        <v>0</v>
      </c>
      <c r="G37" s="56">
        <f t="shared" si="21"/>
        <v>0</v>
      </c>
      <c r="H37" s="57">
        <f t="shared" si="9"/>
        <v>0</v>
      </c>
      <c r="I37" s="60">
        <f t="shared" si="22"/>
        <v>0</v>
      </c>
      <c r="J37" s="74"/>
      <c r="K37" s="48">
        <f t="shared" si="10"/>
        <v>0</v>
      </c>
      <c r="L37" s="67">
        <f t="shared" si="11"/>
        <v>0</v>
      </c>
      <c r="M37" s="163" t="str">
        <f t="shared" si="23"/>
        <v/>
      </c>
      <c r="N37" s="155"/>
      <c r="O37" s="68" t="str">
        <f t="shared" si="24"/>
        <v/>
      </c>
      <c r="P37" s="69" t="str">
        <f t="shared" si="25"/>
        <v/>
      </c>
      <c r="Q37" s="70" t="str">
        <f t="shared" si="14"/>
        <v/>
      </c>
      <c r="R37" s="71" t="str">
        <f t="shared" si="26"/>
        <v/>
      </c>
      <c r="S37" s="72" t="str">
        <f t="shared" si="27"/>
        <v/>
      </c>
      <c r="T37" s="163" t="str">
        <f t="shared" si="29"/>
        <v/>
      </c>
      <c r="U37" s="155"/>
      <c r="V37" s="68" t="str">
        <f t="shared" si="17"/>
        <v/>
      </c>
      <c r="W37" s="69" t="str">
        <f t="shared" si="30"/>
        <v/>
      </c>
      <c r="X37" s="70" t="str">
        <f t="shared" si="18"/>
        <v/>
      </c>
      <c r="Y37" s="71" t="str">
        <f t="shared" si="31"/>
        <v/>
      </c>
      <c r="Z37" s="72" t="str">
        <f t="shared" si="32"/>
        <v/>
      </c>
      <c r="AA37" s="163" t="str">
        <f t="shared" si="33"/>
        <v/>
      </c>
      <c r="AB37" s="155"/>
      <c r="AC37" s="68" t="str">
        <f t="shared" si="19"/>
        <v/>
      </c>
      <c r="AD37" s="69" t="str">
        <f t="shared" si="34"/>
        <v/>
      </c>
      <c r="AE37" s="70" t="str">
        <f t="shared" si="20"/>
        <v/>
      </c>
      <c r="AF37" s="71" t="str">
        <f t="shared" si="35"/>
        <v/>
      </c>
      <c r="AG37" s="72" t="str">
        <f t="shared" si="36"/>
        <v/>
      </c>
      <c r="AH37" s="163"/>
      <c r="AI37" s="155"/>
      <c r="AJ37" s="68"/>
      <c r="AK37" s="69"/>
      <c r="AL37" s="70"/>
      <c r="AM37" s="71"/>
      <c r="AN37" s="72"/>
      <c r="AO37" s="163"/>
      <c r="AP37" s="155"/>
      <c r="AQ37" s="68"/>
      <c r="AR37" s="69"/>
      <c r="AS37" s="70"/>
      <c r="AT37" s="71"/>
      <c r="AU37" s="72"/>
      <c r="AV37" s="163"/>
      <c r="AW37" s="155"/>
      <c r="AX37" s="68"/>
      <c r="AY37" s="69"/>
      <c r="AZ37" s="70"/>
      <c r="BA37" s="71"/>
      <c r="BB37" s="72"/>
      <c r="BC37" s="163"/>
      <c r="BD37" s="155"/>
      <c r="BE37" s="68"/>
      <c r="BF37" s="69"/>
      <c r="BG37" s="70"/>
      <c r="BH37" s="71"/>
      <c r="BI37" s="72"/>
      <c r="BJ37" s="163"/>
      <c r="BK37" s="155"/>
      <c r="BL37" s="68"/>
      <c r="BM37" s="69"/>
      <c r="BN37" s="70"/>
      <c r="BO37" s="71"/>
      <c r="BP37" s="72"/>
      <c r="BQ37" s="163"/>
      <c r="BR37" s="155"/>
      <c r="BS37" s="68"/>
      <c r="BT37" s="69"/>
      <c r="BU37" s="70"/>
      <c r="BV37" s="71"/>
      <c r="BW37" s="72"/>
      <c r="BX37" s="163"/>
      <c r="BY37" s="155"/>
      <c r="BZ37" s="68"/>
      <c r="CA37" s="69"/>
      <c r="CB37" s="70"/>
      <c r="CC37" s="71"/>
      <c r="CD37" s="72"/>
      <c r="CE37" s="163"/>
      <c r="CF37" s="155"/>
      <c r="CG37" s="68"/>
      <c r="CH37" s="69"/>
      <c r="CI37" s="70"/>
      <c r="CJ37" s="71"/>
      <c r="CK37" s="72"/>
      <c r="CL37" s="163"/>
      <c r="CM37" s="155"/>
      <c r="CN37" s="68"/>
      <c r="CO37" s="69"/>
      <c r="CP37" s="70"/>
      <c r="CQ37" s="71"/>
      <c r="CR37" s="72"/>
      <c r="CS37" s="9"/>
      <c r="CT37" s="12">
        <v>48</v>
      </c>
      <c r="CU37" s="12">
        <v>24</v>
      </c>
      <c r="CV37" s="10"/>
      <c r="CW37" s="10"/>
      <c r="CX37" s="10"/>
      <c r="CY37" s="10"/>
      <c r="CZ37" s="10"/>
      <c r="DA37" s="10"/>
      <c r="DB37" s="10"/>
      <c r="DC37" s="10"/>
      <c r="DD37" s="10"/>
    </row>
    <row r="38" spans="1:108" s="2" customFormat="1" ht="20.100000000000001" customHeight="1">
      <c r="A38" s="43">
        <f>Pers!A36</f>
        <v>0</v>
      </c>
      <c r="B38" s="44">
        <f>INT(($D$1)-Pers!B36)/365</f>
        <v>110.07671232876713</v>
      </c>
      <c r="C38" s="45">
        <f>Pers!C36</f>
        <v>0</v>
      </c>
      <c r="D38" s="46">
        <f>Pers!D36</f>
        <v>0</v>
      </c>
      <c r="E38" s="59"/>
      <c r="F38" s="56">
        <f t="shared" si="28"/>
        <v>0</v>
      </c>
      <c r="G38" s="56">
        <f t="shared" si="21"/>
        <v>0</v>
      </c>
      <c r="H38" s="57">
        <f t="shared" si="9"/>
        <v>0</v>
      </c>
      <c r="I38" s="60">
        <f t="shared" si="22"/>
        <v>0</v>
      </c>
      <c r="J38" s="74"/>
      <c r="K38" s="48">
        <f t="shared" si="10"/>
        <v>0</v>
      </c>
      <c r="L38" s="67">
        <f t="shared" si="11"/>
        <v>0</v>
      </c>
      <c r="M38" s="163" t="str">
        <f t="shared" si="23"/>
        <v/>
      </c>
      <c r="N38" s="155"/>
      <c r="O38" s="68" t="str">
        <f t="shared" si="24"/>
        <v/>
      </c>
      <c r="P38" s="69" t="str">
        <f t="shared" si="25"/>
        <v/>
      </c>
      <c r="Q38" s="70" t="str">
        <f t="shared" si="14"/>
        <v/>
      </c>
      <c r="R38" s="71" t="str">
        <f t="shared" si="26"/>
        <v/>
      </c>
      <c r="S38" s="72" t="str">
        <f t="shared" si="27"/>
        <v/>
      </c>
      <c r="T38" s="163" t="str">
        <f t="shared" si="29"/>
        <v/>
      </c>
      <c r="U38" s="155"/>
      <c r="V38" s="68" t="str">
        <f t="shared" si="17"/>
        <v/>
      </c>
      <c r="W38" s="69" t="str">
        <f t="shared" si="30"/>
        <v/>
      </c>
      <c r="X38" s="70" t="str">
        <f t="shared" si="18"/>
        <v/>
      </c>
      <c r="Y38" s="71" t="str">
        <f t="shared" si="31"/>
        <v/>
      </c>
      <c r="Z38" s="72" t="str">
        <f t="shared" si="32"/>
        <v/>
      </c>
      <c r="AA38" s="163" t="str">
        <f t="shared" si="33"/>
        <v/>
      </c>
      <c r="AB38" s="155"/>
      <c r="AC38" s="68" t="str">
        <f t="shared" si="19"/>
        <v/>
      </c>
      <c r="AD38" s="69" t="str">
        <f t="shared" si="34"/>
        <v/>
      </c>
      <c r="AE38" s="70" t="str">
        <f t="shared" si="20"/>
        <v/>
      </c>
      <c r="AF38" s="71" t="str">
        <f t="shared" si="35"/>
        <v/>
      </c>
      <c r="AG38" s="72" t="str">
        <f t="shared" si="36"/>
        <v/>
      </c>
      <c r="AH38" s="163"/>
      <c r="AI38" s="155"/>
      <c r="AJ38" s="68"/>
      <c r="AK38" s="69"/>
      <c r="AL38" s="70"/>
      <c r="AM38" s="71"/>
      <c r="AN38" s="72"/>
      <c r="AO38" s="163"/>
      <c r="AP38" s="155"/>
      <c r="AQ38" s="68"/>
      <c r="AR38" s="69"/>
      <c r="AS38" s="70"/>
      <c r="AT38" s="71"/>
      <c r="AU38" s="72"/>
      <c r="AV38" s="163"/>
      <c r="AW38" s="155"/>
      <c r="AX38" s="68"/>
      <c r="AY38" s="69"/>
      <c r="AZ38" s="70"/>
      <c r="BA38" s="71"/>
      <c r="BB38" s="72"/>
      <c r="BC38" s="163"/>
      <c r="BD38" s="155"/>
      <c r="BE38" s="68"/>
      <c r="BF38" s="69"/>
      <c r="BG38" s="70"/>
      <c r="BH38" s="71"/>
      <c r="BI38" s="72"/>
      <c r="BJ38" s="163"/>
      <c r="BK38" s="155"/>
      <c r="BL38" s="68"/>
      <c r="BM38" s="69"/>
      <c r="BN38" s="70"/>
      <c r="BO38" s="71"/>
      <c r="BP38" s="72"/>
      <c r="BQ38" s="163"/>
      <c r="BR38" s="155"/>
      <c r="BS38" s="68"/>
      <c r="BT38" s="69"/>
      <c r="BU38" s="70"/>
      <c r="BV38" s="71"/>
      <c r="BW38" s="72"/>
      <c r="BX38" s="163"/>
      <c r="BY38" s="155"/>
      <c r="BZ38" s="68"/>
      <c r="CA38" s="69"/>
      <c r="CB38" s="70"/>
      <c r="CC38" s="71"/>
      <c r="CD38" s="72"/>
      <c r="CE38" s="163"/>
      <c r="CF38" s="155"/>
      <c r="CG38" s="68"/>
      <c r="CH38" s="69"/>
      <c r="CI38" s="70"/>
      <c r="CJ38" s="71"/>
      <c r="CK38" s="72"/>
      <c r="CL38" s="163"/>
      <c r="CM38" s="155"/>
      <c r="CN38" s="68"/>
      <c r="CO38" s="69"/>
      <c r="CP38" s="70"/>
      <c r="CQ38" s="71"/>
      <c r="CR38" s="72"/>
      <c r="CS38" s="9"/>
      <c r="CT38" s="12">
        <v>49</v>
      </c>
      <c r="CU38" s="12">
        <v>24</v>
      </c>
      <c r="CV38" s="10"/>
      <c r="CW38" s="10"/>
      <c r="CX38" s="10"/>
      <c r="CY38" s="10"/>
      <c r="CZ38" s="10"/>
      <c r="DA38" s="10"/>
      <c r="DB38" s="10"/>
      <c r="DC38" s="10"/>
      <c r="DD38" s="10"/>
    </row>
    <row r="39" spans="1:108" s="2" customFormat="1" ht="20.100000000000001" customHeight="1">
      <c r="A39" s="43">
        <f>Pers!A37</f>
        <v>0</v>
      </c>
      <c r="B39" s="44">
        <f>INT(($D$1)-Pers!B37)/365</f>
        <v>110.07671232876713</v>
      </c>
      <c r="C39" s="45">
        <f>Pers!C37</f>
        <v>0</v>
      </c>
      <c r="D39" s="46">
        <f>Pers!D37</f>
        <v>0</v>
      </c>
      <c r="E39" s="59"/>
      <c r="F39" s="56">
        <f t="shared" si="28"/>
        <v>0</v>
      </c>
      <c r="G39" s="56">
        <f t="shared" si="21"/>
        <v>0</v>
      </c>
      <c r="H39" s="57">
        <f t="shared" si="9"/>
        <v>0</v>
      </c>
      <c r="I39" s="60">
        <f t="shared" si="22"/>
        <v>0</v>
      </c>
      <c r="J39" s="74"/>
      <c r="K39" s="48">
        <f t="shared" si="10"/>
        <v>0</v>
      </c>
      <c r="L39" s="67">
        <f t="shared" si="11"/>
        <v>0</v>
      </c>
      <c r="M39" s="163" t="str">
        <f t="shared" si="23"/>
        <v/>
      </c>
      <c r="N39" s="155"/>
      <c r="O39" s="68" t="str">
        <f t="shared" si="24"/>
        <v/>
      </c>
      <c r="P39" s="69" t="str">
        <f t="shared" si="25"/>
        <v/>
      </c>
      <c r="Q39" s="70" t="str">
        <f t="shared" si="14"/>
        <v/>
      </c>
      <c r="R39" s="71" t="str">
        <f t="shared" si="26"/>
        <v/>
      </c>
      <c r="S39" s="72" t="str">
        <f t="shared" si="27"/>
        <v/>
      </c>
      <c r="T39" s="163" t="str">
        <f t="shared" si="29"/>
        <v/>
      </c>
      <c r="U39" s="155"/>
      <c r="V39" s="68" t="str">
        <f t="shared" si="17"/>
        <v/>
      </c>
      <c r="W39" s="69" t="str">
        <f t="shared" si="30"/>
        <v/>
      </c>
      <c r="X39" s="70" t="str">
        <f t="shared" si="18"/>
        <v/>
      </c>
      <c r="Y39" s="71" t="str">
        <f t="shared" si="31"/>
        <v/>
      </c>
      <c r="Z39" s="72" t="str">
        <f t="shared" si="32"/>
        <v/>
      </c>
      <c r="AA39" s="163" t="str">
        <f t="shared" si="33"/>
        <v/>
      </c>
      <c r="AB39" s="155"/>
      <c r="AC39" s="68" t="str">
        <f t="shared" si="19"/>
        <v/>
      </c>
      <c r="AD39" s="69" t="str">
        <f t="shared" si="34"/>
        <v/>
      </c>
      <c r="AE39" s="70" t="str">
        <f t="shared" si="20"/>
        <v/>
      </c>
      <c r="AF39" s="71" t="str">
        <f t="shared" si="35"/>
        <v/>
      </c>
      <c r="AG39" s="72" t="str">
        <f t="shared" si="36"/>
        <v/>
      </c>
      <c r="AH39" s="163"/>
      <c r="AI39" s="155"/>
      <c r="AJ39" s="68"/>
      <c r="AK39" s="69"/>
      <c r="AL39" s="70"/>
      <c r="AM39" s="71"/>
      <c r="AN39" s="72"/>
      <c r="AO39" s="163"/>
      <c r="AP39" s="155"/>
      <c r="AQ39" s="68"/>
      <c r="AR39" s="69"/>
      <c r="AS39" s="70"/>
      <c r="AT39" s="71"/>
      <c r="AU39" s="72"/>
      <c r="AV39" s="163"/>
      <c r="AW39" s="155"/>
      <c r="AX39" s="68"/>
      <c r="AY39" s="69"/>
      <c r="AZ39" s="70"/>
      <c r="BA39" s="71"/>
      <c r="BB39" s="72"/>
      <c r="BC39" s="163"/>
      <c r="BD39" s="155"/>
      <c r="BE39" s="68"/>
      <c r="BF39" s="69"/>
      <c r="BG39" s="70"/>
      <c r="BH39" s="71"/>
      <c r="BI39" s="72"/>
      <c r="BJ39" s="163"/>
      <c r="BK39" s="155"/>
      <c r="BL39" s="68"/>
      <c r="BM39" s="69"/>
      <c r="BN39" s="70"/>
      <c r="BO39" s="71"/>
      <c r="BP39" s="72"/>
      <c r="BQ39" s="163"/>
      <c r="BR39" s="155"/>
      <c r="BS39" s="68"/>
      <c r="BT39" s="69"/>
      <c r="BU39" s="70"/>
      <c r="BV39" s="71"/>
      <c r="BW39" s="72"/>
      <c r="BX39" s="163"/>
      <c r="BY39" s="155"/>
      <c r="BZ39" s="68"/>
      <c r="CA39" s="69"/>
      <c r="CB39" s="70"/>
      <c r="CC39" s="71"/>
      <c r="CD39" s="72"/>
      <c r="CE39" s="163"/>
      <c r="CF39" s="155"/>
      <c r="CG39" s="68"/>
      <c r="CH39" s="69"/>
      <c r="CI39" s="70"/>
      <c r="CJ39" s="71"/>
      <c r="CK39" s="72"/>
      <c r="CL39" s="163"/>
      <c r="CM39" s="155"/>
      <c r="CN39" s="68"/>
      <c r="CO39" s="69"/>
      <c r="CP39" s="70"/>
      <c r="CQ39" s="71"/>
      <c r="CR39" s="72"/>
      <c r="CS39" s="9"/>
      <c r="CT39" s="12">
        <v>50</v>
      </c>
      <c r="CU39" s="12">
        <v>25</v>
      </c>
      <c r="CV39" s="10"/>
      <c r="CW39" s="10"/>
      <c r="CX39" s="10"/>
      <c r="CY39" s="10"/>
      <c r="CZ39" s="10"/>
      <c r="DA39" s="10"/>
      <c r="DB39" s="10"/>
      <c r="DC39" s="10"/>
      <c r="DD39" s="10"/>
    </row>
    <row r="40" spans="1:108" s="2" customFormat="1" ht="20.100000000000001" customHeight="1">
      <c r="A40" s="43">
        <f>Pers!A38</f>
        <v>0</v>
      </c>
      <c r="B40" s="44">
        <f>INT(($D$1)-Pers!B38)/365</f>
        <v>110.07671232876713</v>
      </c>
      <c r="C40" s="45">
        <f>Pers!C38</f>
        <v>0</v>
      </c>
      <c r="D40" s="46">
        <f>Pers!D38</f>
        <v>0</v>
      </c>
      <c r="E40" s="59"/>
      <c r="F40" s="56">
        <f t="shared" si="28"/>
        <v>0</v>
      </c>
      <c r="G40" s="56">
        <f t="shared" si="21"/>
        <v>0</v>
      </c>
      <c r="H40" s="57">
        <f t="shared" si="9"/>
        <v>0</v>
      </c>
      <c r="I40" s="60">
        <f t="shared" si="22"/>
        <v>0</v>
      </c>
      <c r="J40" s="74"/>
      <c r="K40" s="48">
        <f t="shared" si="10"/>
        <v>0</v>
      </c>
      <c r="L40" s="67">
        <f t="shared" si="11"/>
        <v>0</v>
      </c>
      <c r="M40" s="163" t="str">
        <f t="shared" si="23"/>
        <v/>
      </c>
      <c r="N40" s="155"/>
      <c r="O40" s="68" t="str">
        <f t="shared" si="24"/>
        <v/>
      </c>
      <c r="P40" s="69" t="str">
        <f t="shared" si="25"/>
        <v/>
      </c>
      <c r="Q40" s="70" t="str">
        <f t="shared" si="14"/>
        <v/>
      </c>
      <c r="R40" s="71" t="str">
        <f t="shared" si="26"/>
        <v/>
      </c>
      <c r="S40" s="72" t="str">
        <f t="shared" si="27"/>
        <v/>
      </c>
      <c r="T40" s="163" t="str">
        <f t="shared" si="29"/>
        <v/>
      </c>
      <c r="U40" s="155"/>
      <c r="V40" s="68" t="str">
        <f t="shared" si="17"/>
        <v/>
      </c>
      <c r="W40" s="69" t="str">
        <f t="shared" si="30"/>
        <v/>
      </c>
      <c r="X40" s="70" t="str">
        <f t="shared" si="18"/>
        <v/>
      </c>
      <c r="Y40" s="71" t="str">
        <f t="shared" si="31"/>
        <v/>
      </c>
      <c r="Z40" s="72" t="str">
        <f t="shared" si="32"/>
        <v/>
      </c>
      <c r="AA40" s="163" t="str">
        <f t="shared" si="33"/>
        <v/>
      </c>
      <c r="AB40" s="155"/>
      <c r="AC40" s="68" t="str">
        <f t="shared" si="19"/>
        <v/>
      </c>
      <c r="AD40" s="69" t="str">
        <f t="shared" si="34"/>
        <v/>
      </c>
      <c r="AE40" s="70" t="str">
        <f t="shared" si="20"/>
        <v/>
      </c>
      <c r="AF40" s="71" t="str">
        <f t="shared" si="35"/>
        <v/>
      </c>
      <c r="AG40" s="72" t="str">
        <f t="shared" si="36"/>
        <v/>
      </c>
      <c r="AH40" s="163"/>
      <c r="AI40" s="155"/>
      <c r="AJ40" s="68"/>
      <c r="AK40" s="69"/>
      <c r="AL40" s="70"/>
      <c r="AM40" s="71"/>
      <c r="AN40" s="72"/>
      <c r="AO40" s="163"/>
      <c r="AP40" s="155"/>
      <c r="AQ40" s="68"/>
      <c r="AR40" s="69"/>
      <c r="AS40" s="70"/>
      <c r="AT40" s="71"/>
      <c r="AU40" s="72"/>
      <c r="AV40" s="163"/>
      <c r="AW40" s="155"/>
      <c r="AX40" s="68"/>
      <c r="AY40" s="69"/>
      <c r="AZ40" s="70"/>
      <c r="BA40" s="71"/>
      <c r="BB40" s="72"/>
      <c r="BC40" s="163"/>
      <c r="BD40" s="155"/>
      <c r="BE40" s="68"/>
      <c r="BF40" s="69"/>
      <c r="BG40" s="70"/>
      <c r="BH40" s="71"/>
      <c r="BI40" s="72"/>
      <c r="BJ40" s="163"/>
      <c r="BK40" s="155"/>
      <c r="BL40" s="68"/>
      <c r="BM40" s="69"/>
      <c r="BN40" s="70"/>
      <c r="BO40" s="71"/>
      <c r="BP40" s="72"/>
      <c r="BQ40" s="163"/>
      <c r="BR40" s="155"/>
      <c r="BS40" s="68"/>
      <c r="BT40" s="69"/>
      <c r="BU40" s="70"/>
      <c r="BV40" s="71"/>
      <c r="BW40" s="72"/>
      <c r="BX40" s="163"/>
      <c r="BY40" s="155"/>
      <c r="BZ40" s="68"/>
      <c r="CA40" s="69"/>
      <c r="CB40" s="70"/>
      <c r="CC40" s="71"/>
      <c r="CD40" s="72"/>
      <c r="CE40" s="163"/>
      <c r="CF40" s="155"/>
      <c r="CG40" s="68"/>
      <c r="CH40" s="69"/>
      <c r="CI40" s="70"/>
      <c r="CJ40" s="71"/>
      <c r="CK40" s="72"/>
      <c r="CL40" s="163"/>
      <c r="CM40" s="155"/>
      <c r="CN40" s="68"/>
      <c r="CO40" s="69"/>
      <c r="CP40" s="70"/>
      <c r="CQ40" s="71"/>
      <c r="CR40" s="72"/>
      <c r="CS40" s="9"/>
      <c r="CT40" s="12">
        <v>51</v>
      </c>
      <c r="CU40" s="12">
        <v>25</v>
      </c>
      <c r="CV40" s="10"/>
      <c r="CW40" s="10"/>
      <c r="CX40" s="10"/>
      <c r="CY40" s="10"/>
      <c r="CZ40" s="10"/>
      <c r="DA40" s="10"/>
      <c r="DB40" s="10"/>
      <c r="DC40" s="10"/>
      <c r="DD40" s="10"/>
    </row>
    <row r="41" spans="1:108" s="2" customFormat="1" ht="20.100000000000001" customHeight="1">
      <c r="A41" s="43">
        <f>Pers!A39</f>
        <v>0</v>
      </c>
      <c r="B41" s="44">
        <f>INT(($D$1)-Pers!B39)/365</f>
        <v>110.07671232876713</v>
      </c>
      <c r="C41" s="45">
        <f>Pers!C39</f>
        <v>0</v>
      </c>
      <c r="D41" s="46">
        <f>Pers!D39</f>
        <v>0</v>
      </c>
      <c r="E41" s="59"/>
      <c r="F41" s="56">
        <f t="shared" si="28"/>
        <v>0</v>
      </c>
      <c r="G41" s="56">
        <f t="shared" si="21"/>
        <v>0</v>
      </c>
      <c r="H41" s="57">
        <f t="shared" si="9"/>
        <v>0</v>
      </c>
      <c r="I41" s="60">
        <f t="shared" si="22"/>
        <v>0</v>
      </c>
      <c r="J41" s="74"/>
      <c r="K41" s="48">
        <f t="shared" si="10"/>
        <v>0</v>
      </c>
      <c r="L41" s="67">
        <f t="shared" si="11"/>
        <v>0</v>
      </c>
      <c r="M41" s="163" t="str">
        <f t="shared" si="23"/>
        <v/>
      </c>
      <c r="N41" s="155"/>
      <c r="O41" s="68" t="str">
        <f t="shared" si="24"/>
        <v/>
      </c>
      <c r="P41" s="69" t="str">
        <f t="shared" si="25"/>
        <v/>
      </c>
      <c r="Q41" s="70" t="str">
        <f t="shared" si="14"/>
        <v/>
      </c>
      <c r="R41" s="71" t="str">
        <f t="shared" si="26"/>
        <v/>
      </c>
      <c r="S41" s="72" t="str">
        <f t="shared" si="27"/>
        <v/>
      </c>
      <c r="T41" s="163" t="str">
        <f t="shared" si="29"/>
        <v/>
      </c>
      <c r="U41" s="155"/>
      <c r="V41" s="68" t="str">
        <f t="shared" si="17"/>
        <v/>
      </c>
      <c r="W41" s="69" t="str">
        <f t="shared" si="30"/>
        <v/>
      </c>
      <c r="X41" s="70" t="str">
        <f t="shared" si="18"/>
        <v/>
      </c>
      <c r="Y41" s="71" t="str">
        <f t="shared" si="31"/>
        <v/>
      </c>
      <c r="Z41" s="72" t="str">
        <f t="shared" si="32"/>
        <v/>
      </c>
      <c r="AA41" s="163" t="str">
        <f t="shared" si="33"/>
        <v/>
      </c>
      <c r="AB41" s="155"/>
      <c r="AC41" s="68" t="str">
        <f t="shared" si="19"/>
        <v/>
      </c>
      <c r="AD41" s="69" t="str">
        <f t="shared" si="34"/>
        <v/>
      </c>
      <c r="AE41" s="70" t="str">
        <f t="shared" si="20"/>
        <v/>
      </c>
      <c r="AF41" s="71" t="str">
        <f t="shared" si="35"/>
        <v/>
      </c>
      <c r="AG41" s="72" t="str">
        <f t="shared" si="36"/>
        <v/>
      </c>
      <c r="AH41" s="163"/>
      <c r="AI41" s="155"/>
      <c r="AJ41" s="68"/>
      <c r="AK41" s="69"/>
      <c r="AL41" s="70"/>
      <c r="AM41" s="71"/>
      <c r="AN41" s="72"/>
      <c r="AO41" s="163"/>
      <c r="AP41" s="155"/>
      <c r="AQ41" s="68"/>
      <c r="AR41" s="69"/>
      <c r="AS41" s="70"/>
      <c r="AT41" s="71"/>
      <c r="AU41" s="72"/>
      <c r="AV41" s="163"/>
      <c r="AW41" s="155"/>
      <c r="AX41" s="68"/>
      <c r="AY41" s="69"/>
      <c r="AZ41" s="70"/>
      <c r="BA41" s="71"/>
      <c r="BB41" s="72"/>
      <c r="BC41" s="163"/>
      <c r="BD41" s="155"/>
      <c r="BE41" s="68"/>
      <c r="BF41" s="69"/>
      <c r="BG41" s="70"/>
      <c r="BH41" s="71"/>
      <c r="BI41" s="72"/>
      <c r="BJ41" s="163"/>
      <c r="BK41" s="155"/>
      <c r="BL41" s="68"/>
      <c r="BM41" s="69"/>
      <c r="BN41" s="70"/>
      <c r="BO41" s="71"/>
      <c r="BP41" s="72"/>
      <c r="BQ41" s="163"/>
      <c r="BR41" s="155"/>
      <c r="BS41" s="68"/>
      <c r="BT41" s="69"/>
      <c r="BU41" s="70"/>
      <c r="BV41" s="71"/>
      <c r="BW41" s="72"/>
      <c r="BX41" s="163"/>
      <c r="BY41" s="155"/>
      <c r="BZ41" s="68"/>
      <c r="CA41" s="69"/>
      <c r="CB41" s="70"/>
      <c r="CC41" s="71"/>
      <c r="CD41" s="72"/>
      <c r="CE41" s="163"/>
      <c r="CF41" s="155"/>
      <c r="CG41" s="68"/>
      <c r="CH41" s="69"/>
      <c r="CI41" s="70"/>
      <c r="CJ41" s="71"/>
      <c r="CK41" s="72"/>
      <c r="CL41" s="163"/>
      <c r="CM41" s="155"/>
      <c r="CN41" s="68"/>
      <c r="CO41" s="69"/>
      <c r="CP41" s="70"/>
      <c r="CQ41" s="71"/>
      <c r="CR41" s="72"/>
      <c r="CS41" s="9"/>
      <c r="CT41" s="12">
        <v>52</v>
      </c>
      <c r="CU41" s="12">
        <v>25</v>
      </c>
      <c r="CV41" s="10"/>
      <c r="CW41" s="10"/>
      <c r="CX41" s="10"/>
      <c r="CY41" s="10"/>
      <c r="CZ41" s="10"/>
      <c r="DA41" s="10"/>
      <c r="DB41" s="10"/>
      <c r="DC41" s="10"/>
      <c r="DD41" s="10"/>
    </row>
    <row r="42" spans="1:108" s="2" customFormat="1" ht="20.100000000000001" customHeight="1">
      <c r="A42" s="43">
        <f>Pers!A40</f>
        <v>0</v>
      </c>
      <c r="B42" s="44">
        <f>INT(($D$1)-Pers!B40)/365</f>
        <v>110.07671232876713</v>
      </c>
      <c r="C42" s="45">
        <f>Pers!C40</f>
        <v>0</v>
      </c>
      <c r="D42" s="46">
        <f>Pers!D40</f>
        <v>0</v>
      </c>
      <c r="E42" s="59"/>
      <c r="F42" s="56">
        <f t="shared" si="28"/>
        <v>0</v>
      </c>
      <c r="G42" s="56">
        <f t="shared" si="21"/>
        <v>0</v>
      </c>
      <c r="H42" s="57">
        <f t="shared" si="9"/>
        <v>0</v>
      </c>
      <c r="I42" s="60">
        <f t="shared" si="22"/>
        <v>0</v>
      </c>
      <c r="J42" s="74"/>
      <c r="K42" s="48">
        <f t="shared" si="10"/>
        <v>0</v>
      </c>
      <c r="L42" s="67">
        <f t="shared" si="11"/>
        <v>0</v>
      </c>
      <c r="M42" s="163" t="str">
        <f t="shared" si="23"/>
        <v/>
      </c>
      <c r="N42" s="155"/>
      <c r="O42" s="68" t="str">
        <f t="shared" si="24"/>
        <v/>
      </c>
      <c r="P42" s="69" t="str">
        <f t="shared" si="25"/>
        <v/>
      </c>
      <c r="Q42" s="70" t="str">
        <f t="shared" si="14"/>
        <v/>
      </c>
      <c r="R42" s="71" t="str">
        <f t="shared" si="26"/>
        <v/>
      </c>
      <c r="S42" s="72" t="str">
        <f t="shared" si="27"/>
        <v/>
      </c>
      <c r="T42" s="163" t="str">
        <f t="shared" si="29"/>
        <v/>
      </c>
      <c r="U42" s="155"/>
      <c r="V42" s="68" t="str">
        <f t="shared" si="17"/>
        <v/>
      </c>
      <c r="W42" s="69" t="str">
        <f t="shared" si="30"/>
        <v/>
      </c>
      <c r="X42" s="70" t="str">
        <f t="shared" si="18"/>
        <v/>
      </c>
      <c r="Y42" s="71" t="str">
        <f t="shared" si="31"/>
        <v/>
      </c>
      <c r="Z42" s="72" t="str">
        <f t="shared" si="32"/>
        <v/>
      </c>
      <c r="AA42" s="163" t="str">
        <f t="shared" si="33"/>
        <v/>
      </c>
      <c r="AB42" s="155"/>
      <c r="AC42" s="68" t="str">
        <f t="shared" si="19"/>
        <v/>
      </c>
      <c r="AD42" s="69" t="str">
        <f t="shared" si="34"/>
        <v/>
      </c>
      <c r="AE42" s="70" t="str">
        <f t="shared" si="20"/>
        <v/>
      </c>
      <c r="AF42" s="71" t="str">
        <f t="shared" si="35"/>
        <v/>
      </c>
      <c r="AG42" s="72" t="str">
        <f t="shared" si="36"/>
        <v/>
      </c>
      <c r="AH42" s="163"/>
      <c r="AI42" s="155"/>
      <c r="AJ42" s="68"/>
      <c r="AK42" s="69"/>
      <c r="AL42" s="70"/>
      <c r="AM42" s="71"/>
      <c r="AN42" s="72"/>
      <c r="AO42" s="163"/>
      <c r="AP42" s="155"/>
      <c r="AQ42" s="68"/>
      <c r="AR42" s="69"/>
      <c r="AS42" s="70"/>
      <c r="AT42" s="71"/>
      <c r="AU42" s="72"/>
      <c r="AV42" s="163"/>
      <c r="AW42" s="155"/>
      <c r="AX42" s="68"/>
      <c r="AY42" s="69"/>
      <c r="AZ42" s="70"/>
      <c r="BA42" s="71"/>
      <c r="BB42" s="72"/>
      <c r="BC42" s="163"/>
      <c r="BD42" s="155"/>
      <c r="BE42" s="68"/>
      <c r="BF42" s="69"/>
      <c r="BG42" s="70"/>
      <c r="BH42" s="71"/>
      <c r="BI42" s="72"/>
      <c r="BJ42" s="163"/>
      <c r="BK42" s="155"/>
      <c r="BL42" s="68"/>
      <c r="BM42" s="69"/>
      <c r="BN42" s="70"/>
      <c r="BO42" s="71"/>
      <c r="BP42" s="72"/>
      <c r="BQ42" s="163"/>
      <c r="BR42" s="155"/>
      <c r="BS42" s="68"/>
      <c r="BT42" s="69"/>
      <c r="BU42" s="70"/>
      <c r="BV42" s="71"/>
      <c r="BW42" s="72"/>
      <c r="BX42" s="163"/>
      <c r="BY42" s="155"/>
      <c r="BZ42" s="68"/>
      <c r="CA42" s="69"/>
      <c r="CB42" s="70"/>
      <c r="CC42" s="71"/>
      <c r="CD42" s="72"/>
      <c r="CE42" s="163"/>
      <c r="CF42" s="155"/>
      <c r="CG42" s="68"/>
      <c r="CH42" s="69"/>
      <c r="CI42" s="70"/>
      <c r="CJ42" s="71"/>
      <c r="CK42" s="72"/>
      <c r="CL42" s="163"/>
      <c r="CM42" s="155"/>
      <c r="CN42" s="68"/>
      <c r="CO42" s="69"/>
      <c r="CP42" s="70"/>
      <c r="CQ42" s="71"/>
      <c r="CR42" s="72"/>
      <c r="CS42" s="9"/>
      <c r="CT42" s="12">
        <v>53</v>
      </c>
      <c r="CU42" s="12">
        <v>25</v>
      </c>
      <c r="CV42" s="10"/>
      <c r="CW42" s="10"/>
      <c r="CX42" s="10"/>
      <c r="CY42" s="10"/>
      <c r="CZ42" s="10"/>
      <c r="DA42" s="10"/>
      <c r="DB42" s="10"/>
      <c r="DC42" s="10"/>
      <c r="DD42" s="10"/>
    </row>
    <row r="43" spans="1:108" s="2" customFormat="1" ht="20.100000000000001" customHeight="1">
      <c r="A43" s="43">
        <f>Pers!A41</f>
        <v>0</v>
      </c>
      <c r="B43" s="44">
        <f>INT(($D$1)-Pers!B41)/365</f>
        <v>110.07671232876713</v>
      </c>
      <c r="C43" s="45">
        <f>Pers!C41</f>
        <v>0</v>
      </c>
      <c r="D43" s="46">
        <f>Pers!D41</f>
        <v>0</v>
      </c>
      <c r="E43" s="59"/>
      <c r="F43" s="56">
        <f t="shared" si="28"/>
        <v>0</v>
      </c>
      <c r="G43" s="56">
        <f t="shared" si="21"/>
        <v>0</v>
      </c>
      <c r="H43" s="57">
        <f t="shared" si="9"/>
        <v>0</v>
      </c>
      <c r="I43" s="60">
        <f t="shared" si="22"/>
        <v>0</v>
      </c>
      <c r="J43" s="74"/>
      <c r="K43" s="48">
        <f t="shared" si="10"/>
        <v>0</v>
      </c>
      <c r="L43" s="67">
        <f t="shared" si="11"/>
        <v>0</v>
      </c>
      <c r="M43" s="163" t="str">
        <f t="shared" si="23"/>
        <v/>
      </c>
      <c r="N43" s="155"/>
      <c r="O43" s="68" t="str">
        <f t="shared" si="24"/>
        <v/>
      </c>
      <c r="P43" s="69" t="str">
        <f t="shared" si="25"/>
        <v/>
      </c>
      <c r="Q43" s="70" t="str">
        <f t="shared" si="14"/>
        <v/>
      </c>
      <c r="R43" s="71" t="str">
        <f t="shared" si="26"/>
        <v/>
      </c>
      <c r="S43" s="72" t="str">
        <f t="shared" si="27"/>
        <v/>
      </c>
      <c r="T43" s="163" t="str">
        <f t="shared" si="29"/>
        <v/>
      </c>
      <c r="U43" s="155"/>
      <c r="V43" s="68" t="str">
        <f t="shared" si="17"/>
        <v/>
      </c>
      <c r="W43" s="69" t="str">
        <f t="shared" si="30"/>
        <v/>
      </c>
      <c r="X43" s="70" t="str">
        <f t="shared" si="18"/>
        <v/>
      </c>
      <c r="Y43" s="71" t="str">
        <f t="shared" si="31"/>
        <v/>
      </c>
      <c r="Z43" s="72" t="str">
        <f t="shared" si="32"/>
        <v/>
      </c>
      <c r="AA43" s="163" t="str">
        <f t="shared" si="33"/>
        <v/>
      </c>
      <c r="AB43" s="155"/>
      <c r="AC43" s="68" t="str">
        <f t="shared" si="19"/>
        <v/>
      </c>
      <c r="AD43" s="69" t="str">
        <f t="shared" si="34"/>
        <v/>
      </c>
      <c r="AE43" s="70" t="str">
        <f t="shared" si="20"/>
        <v/>
      </c>
      <c r="AF43" s="71" t="str">
        <f t="shared" si="35"/>
        <v/>
      </c>
      <c r="AG43" s="72" t="str">
        <f t="shared" si="36"/>
        <v/>
      </c>
      <c r="AH43" s="163"/>
      <c r="AI43" s="155"/>
      <c r="AJ43" s="68"/>
      <c r="AK43" s="69"/>
      <c r="AL43" s="70"/>
      <c r="AM43" s="71"/>
      <c r="AN43" s="72"/>
      <c r="AO43" s="163"/>
      <c r="AP43" s="155"/>
      <c r="AQ43" s="68"/>
      <c r="AR43" s="69"/>
      <c r="AS43" s="70"/>
      <c r="AT43" s="71"/>
      <c r="AU43" s="72"/>
      <c r="AV43" s="163"/>
      <c r="AW43" s="155"/>
      <c r="AX43" s="68"/>
      <c r="AY43" s="69"/>
      <c r="AZ43" s="70"/>
      <c r="BA43" s="71"/>
      <c r="BB43" s="72"/>
      <c r="BC43" s="163"/>
      <c r="BD43" s="155"/>
      <c r="BE43" s="68"/>
      <c r="BF43" s="69"/>
      <c r="BG43" s="70"/>
      <c r="BH43" s="71"/>
      <c r="BI43" s="72"/>
      <c r="BJ43" s="163"/>
      <c r="BK43" s="155"/>
      <c r="BL43" s="68"/>
      <c r="BM43" s="69"/>
      <c r="BN43" s="70"/>
      <c r="BO43" s="71"/>
      <c r="BP43" s="72"/>
      <c r="BQ43" s="163"/>
      <c r="BR43" s="155"/>
      <c r="BS43" s="68"/>
      <c r="BT43" s="69"/>
      <c r="BU43" s="70"/>
      <c r="BV43" s="71"/>
      <c r="BW43" s="72"/>
      <c r="BX43" s="163"/>
      <c r="BY43" s="155"/>
      <c r="BZ43" s="68"/>
      <c r="CA43" s="69"/>
      <c r="CB43" s="70"/>
      <c r="CC43" s="71"/>
      <c r="CD43" s="72"/>
      <c r="CE43" s="163"/>
      <c r="CF43" s="155"/>
      <c r="CG43" s="68"/>
      <c r="CH43" s="69"/>
      <c r="CI43" s="70"/>
      <c r="CJ43" s="71"/>
      <c r="CK43" s="72"/>
      <c r="CL43" s="163"/>
      <c r="CM43" s="155"/>
      <c r="CN43" s="68"/>
      <c r="CO43" s="69"/>
      <c r="CP43" s="70"/>
      <c r="CQ43" s="71"/>
      <c r="CR43" s="72"/>
      <c r="CS43" s="9"/>
      <c r="CT43" s="12">
        <v>54</v>
      </c>
      <c r="CU43" s="12">
        <v>25</v>
      </c>
      <c r="CV43" s="10"/>
      <c r="CW43" s="10"/>
      <c r="CX43" s="10"/>
      <c r="CY43" s="10"/>
      <c r="CZ43" s="10"/>
      <c r="DA43" s="10"/>
      <c r="DB43" s="10"/>
      <c r="DC43" s="10"/>
      <c r="DD43" s="10"/>
    </row>
    <row r="44" spans="1:108" s="2" customFormat="1" ht="20.100000000000001" customHeight="1">
      <c r="A44" s="43">
        <f>Pers!A42</f>
        <v>0</v>
      </c>
      <c r="B44" s="44">
        <f>INT(($D$1)-Pers!B42)/365</f>
        <v>110.07671232876713</v>
      </c>
      <c r="C44" s="45">
        <f>Pers!C42</f>
        <v>0</v>
      </c>
      <c r="D44" s="46">
        <f>Pers!D42</f>
        <v>0</v>
      </c>
      <c r="E44" s="59"/>
      <c r="F44" s="56">
        <f t="shared" si="28"/>
        <v>0</v>
      </c>
      <c r="G44" s="56">
        <f t="shared" si="21"/>
        <v>0</v>
      </c>
      <c r="H44" s="57">
        <f t="shared" si="9"/>
        <v>0</v>
      </c>
      <c r="I44" s="60">
        <f t="shared" si="22"/>
        <v>0</v>
      </c>
      <c r="J44" s="74"/>
      <c r="K44" s="48">
        <f t="shared" si="10"/>
        <v>0</v>
      </c>
      <c r="L44" s="67">
        <f t="shared" si="11"/>
        <v>0</v>
      </c>
      <c r="M44" s="163" t="str">
        <f t="shared" si="23"/>
        <v/>
      </c>
      <c r="N44" s="155"/>
      <c r="O44" s="68" t="str">
        <f t="shared" si="24"/>
        <v/>
      </c>
      <c r="P44" s="69" t="str">
        <f t="shared" si="25"/>
        <v/>
      </c>
      <c r="Q44" s="70" t="str">
        <f t="shared" si="14"/>
        <v/>
      </c>
      <c r="R44" s="71" t="str">
        <f t="shared" si="26"/>
        <v/>
      </c>
      <c r="S44" s="72" t="str">
        <f t="shared" si="27"/>
        <v/>
      </c>
      <c r="T44" s="163" t="str">
        <f t="shared" si="29"/>
        <v/>
      </c>
      <c r="U44" s="155"/>
      <c r="V44" s="68" t="str">
        <f t="shared" si="17"/>
        <v/>
      </c>
      <c r="W44" s="69" t="str">
        <f t="shared" si="30"/>
        <v/>
      </c>
      <c r="X44" s="70" t="str">
        <f t="shared" si="18"/>
        <v/>
      </c>
      <c r="Y44" s="71" t="str">
        <f t="shared" si="31"/>
        <v/>
      </c>
      <c r="Z44" s="72" t="str">
        <f t="shared" si="32"/>
        <v/>
      </c>
      <c r="AA44" s="163" t="str">
        <f t="shared" si="33"/>
        <v/>
      </c>
      <c r="AB44" s="155"/>
      <c r="AC44" s="68" t="str">
        <f t="shared" si="19"/>
        <v/>
      </c>
      <c r="AD44" s="69" t="str">
        <f t="shared" si="34"/>
        <v/>
      </c>
      <c r="AE44" s="70" t="str">
        <f t="shared" si="20"/>
        <v/>
      </c>
      <c r="AF44" s="71" t="str">
        <f t="shared" si="35"/>
        <v/>
      </c>
      <c r="AG44" s="72" t="str">
        <f t="shared" si="36"/>
        <v/>
      </c>
      <c r="AH44" s="163"/>
      <c r="AI44" s="155"/>
      <c r="AJ44" s="68"/>
      <c r="AK44" s="69"/>
      <c r="AL44" s="70"/>
      <c r="AM44" s="71"/>
      <c r="AN44" s="72"/>
      <c r="AO44" s="163"/>
      <c r="AP44" s="155"/>
      <c r="AQ44" s="68"/>
      <c r="AR44" s="69"/>
      <c r="AS44" s="70"/>
      <c r="AT44" s="71"/>
      <c r="AU44" s="72"/>
      <c r="AV44" s="163"/>
      <c r="AW44" s="155"/>
      <c r="AX44" s="68"/>
      <c r="AY44" s="69"/>
      <c r="AZ44" s="70"/>
      <c r="BA44" s="71"/>
      <c r="BB44" s="72"/>
      <c r="BC44" s="163"/>
      <c r="BD44" s="155"/>
      <c r="BE44" s="68"/>
      <c r="BF44" s="69"/>
      <c r="BG44" s="70"/>
      <c r="BH44" s="71"/>
      <c r="BI44" s="72"/>
      <c r="BJ44" s="163"/>
      <c r="BK44" s="155"/>
      <c r="BL44" s="68"/>
      <c r="BM44" s="69"/>
      <c r="BN44" s="70"/>
      <c r="BO44" s="71"/>
      <c r="BP44" s="72"/>
      <c r="BQ44" s="163"/>
      <c r="BR44" s="155"/>
      <c r="BS44" s="68"/>
      <c r="BT44" s="69"/>
      <c r="BU44" s="70"/>
      <c r="BV44" s="71"/>
      <c r="BW44" s="72"/>
      <c r="BX44" s="163"/>
      <c r="BY44" s="155"/>
      <c r="BZ44" s="68"/>
      <c r="CA44" s="69"/>
      <c r="CB44" s="70"/>
      <c r="CC44" s="71"/>
      <c r="CD44" s="72"/>
      <c r="CE44" s="163"/>
      <c r="CF44" s="155"/>
      <c r="CG44" s="68"/>
      <c r="CH44" s="69"/>
      <c r="CI44" s="70"/>
      <c r="CJ44" s="71"/>
      <c r="CK44" s="72"/>
      <c r="CL44" s="163"/>
      <c r="CM44" s="155"/>
      <c r="CN44" s="68"/>
      <c r="CO44" s="69"/>
      <c r="CP44" s="70"/>
      <c r="CQ44" s="71"/>
      <c r="CR44" s="72"/>
      <c r="CS44" s="9"/>
      <c r="CT44" s="12">
        <v>55</v>
      </c>
      <c r="CU44" s="12">
        <v>25</v>
      </c>
      <c r="CV44" s="10"/>
      <c r="CW44" s="10"/>
      <c r="CX44" s="10"/>
      <c r="CY44" s="10"/>
      <c r="CZ44" s="10"/>
      <c r="DA44" s="10"/>
      <c r="DB44" s="10"/>
      <c r="DC44" s="10"/>
      <c r="DD44" s="10"/>
    </row>
    <row r="45" spans="1:108" s="2" customFormat="1" ht="20.100000000000001" customHeight="1">
      <c r="A45" s="43">
        <f>Pers!A43</f>
        <v>0</v>
      </c>
      <c r="B45" s="44">
        <f>INT(($D$1)-Pers!B43)/365</f>
        <v>110.07671232876713</v>
      </c>
      <c r="C45" s="45">
        <f>Pers!C43</f>
        <v>0</v>
      </c>
      <c r="D45" s="46">
        <f>Pers!D43</f>
        <v>0</v>
      </c>
      <c r="E45" s="59"/>
      <c r="F45" s="56">
        <f t="shared" si="28"/>
        <v>0</v>
      </c>
      <c r="G45" s="56">
        <f t="shared" si="21"/>
        <v>0</v>
      </c>
      <c r="H45" s="57">
        <f t="shared" si="9"/>
        <v>0</v>
      </c>
      <c r="I45" s="60">
        <f t="shared" si="22"/>
        <v>0</v>
      </c>
      <c r="J45" s="74"/>
      <c r="K45" s="48">
        <f t="shared" si="10"/>
        <v>0</v>
      </c>
      <c r="L45" s="67">
        <f t="shared" si="11"/>
        <v>0</v>
      </c>
      <c r="M45" s="163" t="str">
        <f t="shared" si="23"/>
        <v/>
      </c>
      <c r="N45" s="155"/>
      <c r="O45" s="68" t="str">
        <f t="shared" si="24"/>
        <v/>
      </c>
      <c r="P45" s="69" t="str">
        <f t="shared" si="25"/>
        <v/>
      </c>
      <c r="Q45" s="70" t="str">
        <f t="shared" si="14"/>
        <v/>
      </c>
      <c r="R45" s="71" t="str">
        <f t="shared" si="26"/>
        <v/>
      </c>
      <c r="S45" s="72" t="str">
        <f t="shared" si="27"/>
        <v/>
      </c>
      <c r="T45" s="163" t="str">
        <f t="shared" si="29"/>
        <v/>
      </c>
      <c r="U45" s="155"/>
      <c r="V45" s="68" t="str">
        <f t="shared" si="17"/>
        <v/>
      </c>
      <c r="W45" s="69" t="str">
        <f t="shared" si="30"/>
        <v/>
      </c>
      <c r="X45" s="70" t="str">
        <f t="shared" si="18"/>
        <v/>
      </c>
      <c r="Y45" s="71" t="str">
        <f t="shared" si="31"/>
        <v/>
      </c>
      <c r="Z45" s="72" t="str">
        <f t="shared" si="32"/>
        <v/>
      </c>
      <c r="AA45" s="163" t="str">
        <f t="shared" si="33"/>
        <v/>
      </c>
      <c r="AB45" s="155"/>
      <c r="AC45" s="68" t="str">
        <f t="shared" si="19"/>
        <v/>
      </c>
      <c r="AD45" s="69" t="str">
        <f t="shared" si="34"/>
        <v/>
      </c>
      <c r="AE45" s="70" t="str">
        <f t="shared" si="20"/>
        <v/>
      </c>
      <c r="AF45" s="71" t="str">
        <f t="shared" si="35"/>
        <v/>
      </c>
      <c r="AG45" s="72" t="str">
        <f t="shared" si="36"/>
        <v/>
      </c>
      <c r="AH45" s="163"/>
      <c r="AI45" s="155"/>
      <c r="AJ45" s="68"/>
      <c r="AK45" s="69"/>
      <c r="AL45" s="70"/>
      <c r="AM45" s="71"/>
      <c r="AN45" s="72"/>
      <c r="AO45" s="163"/>
      <c r="AP45" s="155"/>
      <c r="AQ45" s="68"/>
      <c r="AR45" s="69"/>
      <c r="AS45" s="70"/>
      <c r="AT45" s="71"/>
      <c r="AU45" s="72"/>
      <c r="AV45" s="163"/>
      <c r="AW45" s="155"/>
      <c r="AX45" s="68"/>
      <c r="AY45" s="69"/>
      <c r="AZ45" s="70"/>
      <c r="BA45" s="71"/>
      <c r="BB45" s="72"/>
      <c r="BC45" s="163"/>
      <c r="BD45" s="155"/>
      <c r="BE45" s="68"/>
      <c r="BF45" s="69"/>
      <c r="BG45" s="70"/>
      <c r="BH45" s="71"/>
      <c r="BI45" s="72"/>
      <c r="BJ45" s="163"/>
      <c r="BK45" s="155"/>
      <c r="BL45" s="68"/>
      <c r="BM45" s="69"/>
      <c r="BN45" s="70"/>
      <c r="BO45" s="71"/>
      <c r="BP45" s="72"/>
      <c r="BQ45" s="163"/>
      <c r="BR45" s="155"/>
      <c r="BS45" s="68"/>
      <c r="BT45" s="69"/>
      <c r="BU45" s="70"/>
      <c r="BV45" s="71"/>
      <c r="BW45" s="72"/>
      <c r="BX45" s="163"/>
      <c r="BY45" s="155"/>
      <c r="BZ45" s="68"/>
      <c r="CA45" s="69"/>
      <c r="CB45" s="70"/>
      <c r="CC45" s="71"/>
      <c r="CD45" s="72"/>
      <c r="CE45" s="163"/>
      <c r="CF45" s="155"/>
      <c r="CG45" s="68"/>
      <c r="CH45" s="69"/>
      <c r="CI45" s="70"/>
      <c r="CJ45" s="71"/>
      <c r="CK45" s="72"/>
      <c r="CL45" s="163"/>
      <c r="CM45" s="155"/>
      <c r="CN45" s="68"/>
      <c r="CO45" s="69"/>
      <c r="CP45" s="70"/>
      <c r="CQ45" s="71"/>
      <c r="CR45" s="72"/>
      <c r="CS45" s="9"/>
      <c r="CT45" s="12">
        <v>56</v>
      </c>
      <c r="CU45" s="12">
        <v>25</v>
      </c>
      <c r="CV45" s="10"/>
      <c r="CW45" s="10"/>
      <c r="CX45" s="10"/>
      <c r="CY45" s="10"/>
      <c r="CZ45" s="10"/>
      <c r="DA45" s="10"/>
      <c r="DB45" s="10"/>
      <c r="DC45" s="10"/>
      <c r="DD45" s="10"/>
    </row>
    <row r="46" spans="1:108" s="2" customFormat="1" ht="20.100000000000001" customHeight="1">
      <c r="A46" s="43">
        <f>Pers!A44</f>
        <v>0</v>
      </c>
      <c r="B46" s="44">
        <f>INT(($D$1)-Pers!B44)/365</f>
        <v>110.07671232876713</v>
      </c>
      <c r="C46" s="45">
        <f>Pers!C44</f>
        <v>0</v>
      </c>
      <c r="D46" s="46">
        <f>Pers!D44</f>
        <v>0</v>
      </c>
      <c r="E46" s="59"/>
      <c r="F46" s="56">
        <f t="shared" si="28"/>
        <v>0</v>
      </c>
      <c r="G46" s="56">
        <f t="shared" si="21"/>
        <v>0</v>
      </c>
      <c r="H46" s="57">
        <f t="shared" si="9"/>
        <v>0</v>
      </c>
      <c r="I46" s="60">
        <f t="shared" si="22"/>
        <v>0</v>
      </c>
      <c r="J46" s="74"/>
      <c r="K46" s="48">
        <f t="shared" si="10"/>
        <v>0</v>
      </c>
      <c r="L46" s="67">
        <f t="shared" si="11"/>
        <v>0</v>
      </c>
      <c r="M46" s="163" t="str">
        <f t="shared" si="23"/>
        <v/>
      </c>
      <c r="N46" s="155"/>
      <c r="O46" s="68" t="str">
        <f t="shared" si="24"/>
        <v/>
      </c>
      <c r="P46" s="69" t="str">
        <f t="shared" si="25"/>
        <v/>
      </c>
      <c r="Q46" s="70" t="str">
        <f t="shared" si="14"/>
        <v/>
      </c>
      <c r="R46" s="71" t="str">
        <f t="shared" si="26"/>
        <v/>
      </c>
      <c r="S46" s="72" t="str">
        <f t="shared" si="27"/>
        <v/>
      </c>
      <c r="T46" s="163" t="str">
        <f t="shared" si="29"/>
        <v/>
      </c>
      <c r="U46" s="155"/>
      <c r="V46" s="68" t="str">
        <f t="shared" si="17"/>
        <v/>
      </c>
      <c r="W46" s="69" t="str">
        <f t="shared" si="30"/>
        <v/>
      </c>
      <c r="X46" s="70" t="str">
        <f t="shared" si="18"/>
        <v/>
      </c>
      <c r="Y46" s="71" t="str">
        <f t="shared" si="31"/>
        <v/>
      </c>
      <c r="Z46" s="72" t="str">
        <f t="shared" si="32"/>
        <v/>
      </c>
      <c r="AA46" s="163" t="str">
        <f t="shared" si="33"/>
        <v/>
      </c>
      <c r="AB46" s="155"/>
      <c r="AC46" s="68" t="str">
        <f t="shared" si="19"/>
        <v/>
      </c>
      <c r="AD46" s="69" t="str">
        <f t="shared" si="34"/>
        <v/>
      </c>
      <c r="AE46" s="70" t="str">
        <f t="shared" si="20"/>
        <v/>
      </c>
      <c r="AF46" s="71" t="str">
        <f t="shared" si="35"/>
        <v/>
      </c>
      <c r="AG46" s="72" t="str">
        <f t="shared" si="36"/>
        <v/>
      </c>
      <c r="AH46" s="163"/>
      <c r="AI46" s="155"/>
      <c r="AJ46" s="68"/>
      <c r="AK46" s="69"/>
      <c r="AL46" s="70"/>
      <c r="AM46" s="71"/>
      <c r="AN46" s="72"/>
      <c r="AO46" s="163"/>
      <c r="AP46" s="155"/>
      <c r="AQ46" s="68"/>
      <c r="AR46" s="69"/>
      <c r="AS46" s="70"/>
      <c r="AT46" s="71"/>
      <c r="AU46" s="72"/>
      <c r="AV46" s="163"/>
      <c r="AW46" s="155"/>
      <c r="AX46" s="68"/>
      <c r="AY46" s="69"/>
      <c r="AZ46" s="70"/>
      <c r="BA46" s="71"/>
      <c r="BB46" s="72"/>
      <c r="BC46" s="163"/>
      <c r="BD46" s="155"/>
      <c r="BE46" s="68"/>
      <c r="BF46" s="69"/>
      <c r="BG46" s="70"/>
      <c r="BH46" s="71"/>
      <c r="BI46" s="72"/>
      <c r="BJ46" s="163"/>
      <c r="BK46" s="155"/>
      <c r="BL46" s="68"/>
      <c r="BM46" s="69"/>
      <c r="BN46" s="70"/>
      <c r="BO46" s="71"/>
      <c r="BP46" s="72"/>
      <c r="BQ46" s="163"/>
      <c r="BR46" s="155"/>
      <c r="BS46" s="68"/>
      <c r="BT46" s="69"/>
      <c r="BU46" s="70"/>
      <c r="BV46" s="71"/>
      <c r="BW46" s="72"/>
      <c r="BX46" s="163"/>
      <c r="BY46" s="155"/>
      <c r="BZ46" s="68"/>
      <c r="CA46" s="69"/>
      <c r="CB46" s="70"/>
      <c r="CC46" s="71"/>
      <c r="CD46" s="72"/>
      <c r="CE46" s="163"/>
      <c r="CF46" s="155"/>
      <c r="CG46" s="68"/>
      <c r="CH46" s="69"/>
      <c r="CI46" s="70"/>
      <c r="CJ46" s="71"/>
      <c r="CK46" s="72"/>
      <c r="CL46" s="163"/>
      <c r="CM46" s="155"/>
      <c r="CN46" s="68"/>
      <c r="CO46" s="69"/>
      <c r="CP46" s="70"/>
      <c r="CQ46" s="71"/>
      <c r="CR46" s="72"/>
      <c r="CS46" s="9"/>
      <c r="CT46" s="12">
        <v>57</v>
      </c>
      <c r="CU46" s="12">
        <v>25</v>
      </c>
      <c r="CV46" s="10"/>
      <c r="CW46" s="10"/>
      <c r="CX46" s="10"/>
      <c r="CY46" s="10"/>
      <c r="CZ46" s="10"/>
      <c r="DA46" s="10"/>
      <c r="DB46" s="10"/>
      <c r="DC46" s="10"/>
      <c r="DD46" s="10"/>
    </row>
    <row r="47" spans="1:108" s="2" customFormat="1" ht="20.100000000000001" customHeight="1">
      <c r="A47" s="43">
        <f>Pers!A45</f>
        <v>0</v>
      </c>
      <c r="B47" s="44">
        <f>INT(($D$1)-Pers!B45)/365</f>
        <v>110.07671232876713</v>
      </c>
      <c r="C47" s="45">
        <f>Pers!C45</f>
        <v>0</v>
      </c>
      <c r="D47" s="46">
        <f>Pers!D45</f>
        <v>0</v>
      </c>
      <c r="E47" s="59"/>
      <c r="F47" s="56">
        <f t="shared" si="28"/>
        <v>0</v>
      </c>
      <c r="G47" s="56">
        <f t="shared" si="21"/>
        <v>0</v>
      </c>
      <c r="H47" s="57">
        <f t="shared" si="9"/>
        <v>0</v>
      </c>
      <c r="I47" s="60">
        <f t="shared" si="22"/>
        <v>0</v>
      </c>
      <c r="J47" s="74"/>
      <c r="K47" s="48">
        <f t="shared" si="10"/>
        <v>0</v>
      </c>
      <c r="L47" s="67">
        <f t="shared" si="11"/>
        <v>0</v>
      </c>
      <c r="M47" s="163" t="str">
        <f t="shared" si="23"/>
        <v/>
      </c>
      <c r="N47" s="155"/>
      <c r="O47" s="68" t="str">
        <f t="shared" si="24"/>
        <v/>
      </c>
      <c r="P47" s="69" t="str">
        <f t="shared" si="25"/>
        <v/>
      </c>
      <c r="Q47" s="70" t="str">
        <f t="shared" si="14"/>
        <v/>
      </c>
      <c r="R47" s="71" t="str">
        <f t="shared" si="26"/>
        <v/>
      </c>
      <c r="S47" s="72" t="str">
        <f t="shared" si="27"/>
        <v/>
      </c>
      <c r="T47" s="163" t="str">
        <f t="shared" si="29"/>
        <v/>
      </c>
      <c r="U47" s="155"/>
      <c r="V47" s="68" t="str">
        <f t="shared" si="17"/>
        <v/>
      </c>
      <c r="W47" s="69" t="str">
        <f t="shared" si="30"/>
        <v/>
      </c>
      <c r="X47" s="70" t="str">
        <f t="shared" si="18"/>
        <v/>
      </c>
      <c r="Y47" s="71" t="str">
        <f t="shared" si="31"/>
        <v/>
      </c>
      <c r="Z47" s="72" t="str">
        <f t="shared" si="32"/>
        <v/>
      </c>
      <c r="AA47" s="163" t="str">
        <f t="shared" si="33"/>
        <v/>
      </c>
      <c r="AB47" s="155"/>
      <c r="AC47" s="68" t="str">
        <f t="shared" si="19"/>
        <v/>
      </c>
      <c r="AD47" s="69" t="str">
        <f t="shared" si="34"/>
        <v/>
      </c>
      <c r="AE47" s="70" t="str">
        <f t="shared" si="20"/>
        <v/>
      </c>
      <c r="AF47" s="71" t="str">
        <f t="shared" si="35"/>
        <v/>
      </c>
      <c r="AG47" s="72" t="str">
        <f t="shared" si="36"/>
        <v/>
      </c>
      <c r="AH47" s="163"/>
      <c r="AI47" s="155"/>
      <c r="AJ47" s="68"/>
      <c r="AK47" s="69"/>
      <c r="AL47" s="70"/>
      <c r="AM47" s="71"/>
      <c r="AN47" s="72"/>
      <c r="AO47" s="163"/>
      <c r="AP47" s="155"/>
      <c r="AQ47" s="68"/>
      <c r="AR47" s="69"/>
      <c r="AS47" s="70"/>
      <c r="AT47" s="71"/>
      <c r="AU47" s="72"/>
      <c r="AV47" s="163"/>
      <c r="AW47" s="155"/>
      <c r="AX47" s="68"/>
      <c r="AY47" s="69"/>
      <c r="AZ47" s="70"/>
      <c r="BA47" s="71"/>
      <c r="BB47" s="72"/>
      <c r="BC47" s="163"/>
      <c r="BD47" s="155"/>
      <c r="BE47" s="68"/>
      <c r="BF47" s="69"/>
      <c r="BG47" s="70"/>
      <c r="BH47" s="71"/>
      <c r="BI47" s="72"/>
      <c r="BJ47" s="163"/>
      <c r="BK47" s="155"/>
      <c r="BL47" s="68"/>
      <c r="BM47" s="69"/>
      <c r="BN47" s="70"/>
      <c r="BO47" s="71"/>
      <c r="BP47" s="72"/>
      <c r="BQ47" s="163"/>
      <c r="BR47" s="155"/>
      <c r="BS47" s="68"/>
      <c r="BT47" s="69"/>
      <c r="BU47" s="70"/>
      <c r="BV47" s="71"/>
      <c r="BW47" s="72"/>
      <c r="BX47" s="163"/>
      <c r="BY47" s="155"/>
      <c r="BZ47" s="68"/>
      <c r="CA47" s="69"/>
      <c r="CB47" s="70"/>
      <c r="CC47" s="71"/>
      <c r="CD47" s="72"/>
      <c r="CE47" s="163"/>
      <c r="CF47" s="155"/>
      <c r="CG47" s="68"/>
      <c r="CH47" s="69"/>
      <c r="CI47" s="70"/>
      <c r="CJ47" s="71"/>
      <c r="CK47" s="72"/>
      <c r="CL47" s="163"/>
      <c r="CM47" s="155"/>
      <c r="CN47" s="68"/>
      <c r="CO47" s="69"/>
      <c r="CP47" s="70"/>
      <c r="CQ47" s="71"/>
      <c r="CR47" s="72"/>
      <c r="CS47" s="9"/>
      <c r="CT47" s="12">
        <v>58</v>
      </c>
      <c r="CU47" s="12">
        <v>25</v>
      </c>
      <c r="CV47" s="10"/>
      <c r="CW47" s="10"/>
      <c r="CX47" s="10"/>
      <c r="CY47" s="10"/>
      <c r="CZ47" s="10"/>
      <c r="DA47" s="10"/>
      <c r="DB47" s="10"/>
      <c r="DC47" s="10"/>
      <c r="DD47" s="10"/>
    </row>
    <row r="48" spans="1:108" s="2" customFormat="1" ht="20.100000000000001" customHeight="1">
      <c r="A48" s="43">
        <f>Pers!A46</f>
        <v>0</v>
      </c>
      <c r="B48" s="44">
        <f>INT(($D$1)-Pers!B46)/365</f>
        <v>110.07671232876713</v>
      </c>
      <c r="C48" s="45">
        <f>Pers!C46</f>
        <v>0</v>
      </c>
      <c r="D48" s="46">
        <f>Pers!D46</f>
        <v>0</v>
      </c>
      <c r="E48" s="59"/>
      <c r="F48" s="56">
        <f t="shared" si="28"/>
        <v>0</v>
      </c>
      <c r="G48" s="56">
        <f t="shared" si="21"/>
        <v>0</v>
      </c>
      <c r="H48" s="57">
        <f t="shared" si="9"/>
        <v>0</v>
      </c>
      <c r="I48" s="60">
        <f t="shared" si="22"/>
        <v>0</v>
      </c>
      <c r="J48" s="74"/>
      <c r="K48" s="48">
        <f t="shared" si="10"/>
        <v>0</v>
      </c>
      <c r="L48" s="67">
        <f t="shared" si="11"/>
        <v>0</v>
      </c>
      <c r="M48" s="163" t="str">
        <f t="shared" si="23"/>
        <v/>
      </c>
      <c r="N48" s="155"/>
      <c r="O48" s="68" t="str">
        <f t="shared" si="24"/>
        <v/>
      </c>
      <c r="P48" s="69" t="str">
        <f t="shared" si="25"/>
        <v/>
      </c>
      <c r="Q48" s="70" t="str">
        <f t="shared" si="14"/>
        <v/>
      </c>
      <c r="R48" s="71" t="str">
        <f t="shared" si="26"/>
        <v/>
      </c>
      <c r="S48" s="72" t="str">
        <f t="shared" si="27"/>
        <v/>
      </c>
      <c r="T48" s="163" t="str">
        <f t="shared" si="29"/>
        <v/>
      </c>
      <c r="U48" s="155"/>
      <c r="V48" s="68" t="str">
        <f t="shared" si="17"/>
        <v/>
      </c>
      <c r="W48" s="69" t="str">
        <f t="shared" si="30"/>
        <v/>
      </c>
      <c r="X48" s="70" t="str">
        <f t="shared" si="18"/>
        <v/>
      </c>
      <c r="Y48" s="71" t="str">
        <f t="shared" si="31"/>
        <v/>
      </c>
      <c r="Z48" s="72" t="str">
        <f t="shared" si="32"/>
        <v/>
      </c>
      <c r="AA48" s="163" t="str">
        <f t="shared" si="33"/>
        <v/>
      </c>
      <c r="AB48" s="155"/>
      <c r="AC48" s="68" t="str">
        <f t="shared" si="19"/>
        <v/>
      </c>
      <c r="AD48" s="69" t="str">
        <f t="shared" si="34"/>
        <v/>
      </c>
      <c r="AE48" s="70" t="str">
        <f t="shared" si="20"/>
        <v/>
      </c>
      <c r="AF48" s="71" t="str">
        <f t="shared" si="35"/>
        <v/>
      </c>
      <c r="AG48" s="72" t="str">
        <f t="shared" si="36"/>
        <v/>
      </c>
      <c r="AH48" s="163"/>
      <c r="AI48" s="155"/>
      <c r="AJ48" s="68"/>
      <c r="AK48" s="69"/>
      <c r="AL48" s="70"/>
      <c r="AM48" s="71"/>
      <c r="AN48" s="72"/>
      <c r="AO48" s="163"/>
      <c r="AP48" s="155"/>
      <c r="AQ48" s="68"/>
      <c r="AR48" s="69"/>
      <c r="AS48" s="70"/>
      <c r="AT48" s="71"/>
      <c r="AU48" s="72"/>
      <c r="AV48" s="163"/>
      <c r="AW48" s="155"/>
      <c r="AX48" s="68"/>
      <c r="AY48" s="69"/>
      <c r="AZ48" s="70"/>
      <c r="BA48" s="71"/>
      <c r="BB48" s="72"/>
      <c r="BC48" s="163"/>
      <c r="BD48" s="155"/>
      <c r="BE48" s="68"/>
      <c r="BF48" s="69"/>
      <c r="BG48" s="70"/>
      <c r="BH48" s="71"/>
      <c r="BI48" s="72"/>
      <c r="BJ48" s="163"/>
      <c r="BK48" s="155"/>
      <c r="BL48" s="68"/>
      <c r="BM48" s="69"/>
      <c r="BN48" s="70"/>
      <c r="BO48" s="71"/>
      <c r="BP48" s="72"/>
      <c r="BQ48" s="163"/>
      <c r="BR48" s="155"/>
      <c r="BS48" s="68"/>
      <c r="BT48" s="69"/>
      <c r="BU48" s="70"/>
      <c r="BV48" s="71"/>
      <c r="BW48" s="72"/>
      <c r="BX48" s="163"/>
      <c r="BY48" s="155"/>
      <c r="BZ48" s="68"/>
      <c r="CA48" s="69"/>
      <c r="CB48" s="70"/>
      <c r="CC48" s="71"/>
      <c r="CD48" s="72"/>
      <c r="CE48" s="163"/>
      <c r="CF48" s="155"/>
      <c r="CG48" s="68"/>
      <c r="CH48" s="69"/>
      <c r="CI48" s="70"/>
      <c r="CJ48" s="71"/>
      <c r="CK48" s="72"/>
      <c r="CL48" s="163"/>
      <c r="CM48" s="155"/>
      <c r="CN48" s="68"/>
      <c r="CO48" s="69"/>
      <c r="CP48" s="70"/>
      <c r="CQ48" s="71"/>
      <c r="CR48" s="72"/>
      <c r="CS48" s="9"/>
      <c r="CT48" s="12">
        <v>59</v>
      </c>
      <c r="CU48" s="12">
        <v>25</v>
      </c>
      <c r="CV48" s="10"/>
      <c r="CW48" s="10"/>
      <c r="CX48" s="10"/>
      <c r="CY48" s="10"/>
      <c r="CZ48" s="10"/>
      <c r="DA48" s="10"/>
      <c r="DB48" s="10"/>
      <c r="DC48" s="10"/>
      <c r="DD48" s="10"/>
    </row>
    <row r="49" spans="1:108" s="2" customFormat="1" ht="20.100000000000001" customHeight="1">
      <c r="A49" s="43">
        <f>Pers!A47</f>
        <v>0</v>
      </c>
      <c r="B49" s="44">
        <f>INT(($D$1)-Pers!B47)/365</f>
        <v>110.07671232876713</v>
      </c>
      <c r="C49" s="45">
        <f>Pers!C47</f>
        <v>0</v>
      </c>
      <c r="D49" s="46">
        <f>Pers!D47</f>
        <v>0</v>
      </c>
      <c r="E49" s="59"/>
      <c r="F49" s="56">
        <f t="shared" si="28"/>
        <v>0</v>
      </c>
      <c r="G49" s="56">
        <f t="shared" si="21"/>
        <v>0</v>
      </c>
      <c r="H49" s="57">
        <f t="shared" si="9"/>
        <v>0</v>
      </c>
      <c r="I49" s="60">
        <f t="shared" si="22"/>
        <v>0</v>
      </c>
      <c r="J49" s="74"/>
      <c r="K49" s="48">
        <f t="shared" si="10"/>
        <v>0</v>
      </c>
      <c r="L49" s="67">
        <f t="shared" si="11"/>
        <v>0</v>
      </c>
      <c r="M49" s="163" t="str">
        <f t="shared" si="23"/>
        <v/>
      </c>
      <c r="N49" s="155"/>
      <c r="O49" s="68" t="str">
        <f t="shared" si="24"/>
        <v/>
      </c>
      <c r="P49" s="69" t="str">
        <f t="shared" si="25"/>
        <v/>
      </c>
      <c r="Q49" s="70" t="str">
        <f t="shared" si="14"/>
        <v/>
      </c>
      <c r="R49" s="71" t="str">
        <f t="shared" si="26"/>
        <v/>
      </c>
      <c r="S49" s="72" t="str">
        <f t="shared" si="27"/>
        <v/>
      </c>
      <c r="T49" s="163" t="str">
        <f t="shared" si="29"/>
        <v/>
      </c>
      <c r="U49" s="155"/>
      <c r="V49" s="68" t="str">
        <f t="shared" si="17"/>
        <v/>
      </c>
      <c r="W49" s="69" t="str">
        <f t="shared" si="30"/>
        <v/>
      </c>
      <c r="X49" s="70" t="str">
        <f t="shared" si="18"/>
        <v/>
      </c>
      <c r="Y49" s="71" t="str">
        <f t="shared" si="31"/>
        <v/>
      </c>
      <c r="Z49" s="72" t="str">
        <f t="shared" si="32"/>
        <v/>
      </c>
      <c r="AA49" s="163" t="str">
        <f t="shared" si="33"/>
        <v/>
      </c>
      <c r="AB49" s="155"/>
      <c r="AC49" s="68" t="str">
        <f t="shared" si="19"/>
        <v/>
      </c>
      <c r="AD49" s="69" t="str">
        <f t="shared" si="34"/>
        <v/>
      </c>
      <c r="AE49" s="70" t="str">
        <f t="shared" si="20"/>
        <v/>
      </c>
      <c r="AF49" s="71" t="str">
        <f t="shared" si="35"/>
        <v/>
      </c>
      <c r="AG49" s="72" t="str">
        <f t="shared" si="36"/>
        <v/>
      </c>
      <c r="AH49" s="163"/>
      <c r="AI49" s="155"/>
      <c r="AJ49" s="68"/>
      <c r="AK49" s="69"/>
      <c r="AL49" s="70"/>
      <c r="AM49" s="71"/>
      <c r="AN49" s="72"/>
      <c r="AO49" s="163"/>
      <c r="AP49" s="155"/>
      <c r="AQ49" s="68"/>
      <c r="AR49" s="69"/>
      <c r="AS49" s="70"/>
      <c r="AT49" s="71"/>
      <c r="AU49" s="72"/>
      <c r="AV49" s="163"/>
      <c r="AW49" s="155"/>
      <c r="AX49" s="68"/>
      <c r="AY49" s="69"/>
      <c r="AZ49" s="70"/>
      <c r="BA49" s="71"/>
      <c r="BB49" s="72"/>
      <c r="BC49" s="163"/>
      <c r="BD49" s="155"/>
      <c r="BE49" s="68"/>
      <c r="BF49" s="69"/>
      <c r="BG49" s="70"/>
      <c r="BH49" s="71"/>
      <c r="BI49" s="72"/>
      <c r="BJ49" s="163"/>
      <c r="BK49" s="155"/>
      <c r="BL49" s="68"/>
      <c r="BM49" s="69"/>
      <c r="BN49" s="70"/>
      <c r="BO49" s="71"/>
      <c r="BP49" s="72"/>
      <c r="BQ49" s="163"/>
      <c r="BR49" s="155"/>
      <c r="BS49" s="68"/>
      <c r="BT49" s="69"/>
      <c r="BU49" s="70"/>
      <c r="BV49" s="71"/>
      <c r="BW49" s="72"/>
      <c r="BX49" s="163"/>
      <c r="BY49" s="155"/>
      <c r="BZ49" s="68"/>
      <c r="CA49" s="69"/>
      <c r="CB49" s="70"/>
      <c r="CC49" s="71"/>
      <c r="CD49" s="72"/>
      <c r="CE49" s="163"/>
      <c r="CF49" s="155"/>
      <c r="CG49" s="68"/>
      <c r="CH49" s="69"/>
      <c r="CI49" s="70"/>
      <c r="CJ49" s="71"/>
      <c r="CK49" s="72"/>
      <c r="CL49" s="163"/>
      <c r="CM49" s="155"/>
      <c r="CN49" s="68"/>
      <c r="CO49" s="69"/>
      <c r="CP49" s="70"/>
      <c r="CQ49" s="71"/>
      <c r="CR49" s="72"/>
      <c r="CS49" s="9"/>
      <c r="CT49" s="12">
        <v>60</v>
      </c>
      <c r="CU49" s="12">
        <v>25</v>
      </c>
      <c r="CV49" s="10"/>
      <c r="CW49" s="10"/>
      <c r="CX49" s="10"/>
      <c r="CY49" s="10"/>
      <c r="CZ49" s="10"/>
      <c r="DA49" s="10"/>
      <c r="DB49" s="10"/>
      <c r="DC49" s="10"/>
      <c r="DD49" s="10"/>
    </row>
    <row r="50" spans="1:108" s="2" customFormat="1" ht="20.100000000000001" customHeight="1">
      <c r="A50" s="43">
        <f>Pers!A48</f>
        <v>0</v>
      </c>
      <c r="B50" s="44">
        <f>INT(($D$1)-Pers!B48)/365</f>
        <v>110.07671232876713</v>
      </c>
      <c r="C50" s="45">
        <f>Pers!C48</f>
        <v>0</v>
      </c>
      <c r="D50" s="46">
        <f>Pers!D48</f>
        <v>0</v>
      </c>
      <c r="E50" s="59"/>
      <c r="F50" s="56">
        <f t="shared" si="28"/>
        <v>0</v>
      </c>
      <c r="G50" s="56">
        <f t="shared" si="21"/>
        <v>0</v>
      </c>
      <c r="H50" s="57">
        <f t="shared" si="9"/>
        <v>0</v>
      </c>
      <c r="I50" s="60">
        <f t="shared" si="22"/>
        <v>0</v>
      </c>
      <c r="J50" s="74"/>
      <c r="K50" s="48">
        <f t="shared" si="10"/>
        <v>0</v>
      </c>
      <c r="L50" s="67">
        <f t="shared" si="11"/>
        <v>0</v>
      </c>
      <c r="M50" s="163" t="str">
        <f t="shared" si="23"/>
        <v/>
      </c>
      <c r="N50" s="155"/>
      <c r="O50" s="68" t="str">
        <f t="shared" si="24"/>
        <v/>
      </c>
      <c r="P50" s="69" t="str">
        <f t="shared" si="25"/>
        <v/>
      </c>
      <c r="Q50" s="70" t="str">
        <f t="shared" si="14"/>
        <v/>
      </c>
      <c r="R50" s="71" t="str">
        <f t="shared" si="26"/>
        <v/>
      </c>
      <c r="S50" s="72" t="str">
        <f t="shared" si="27"/>
        <v/>
      </c>
      <c r="T50" s="163" t="str">
        <f t="shared" si="29"/>
        <v/>
      </c>
      <c r="U50" s="155"/>
      <c r="V50" s="68" t="str">
        <f t="shared" si="17"/>
        <v/>
      </c>
      <c r="W50" s="69" t="str">
        <f t="shared" si="30"/>
        <v/>
      </c>
      <c r="X50" s="70" t="str">
        <f t="shared" si="18"/>
        <v/>
      </c>
      <c r="Y50" s="71" t="str">
        <f t="shared" si="31"/>
        <v/>
      </c>
      <c r="Z50" s="72" t="str">
        <f t="shared" si="32"/>
        <v/>
      </c>
      <c r="AA50" s="163" t="str">
        <f t="shared" si="33"/>
        <v/>
      </c>
      <c r="AB50" s="155"/>
      <c r="AC50" s="68" t="str">
        <f t="shared" si="19"/>
        <v/>
      </c>
      <c r="AD50" s="69" t="str">
        <f t="shared" si="34"/>
        <v/>
      </c>
      <c r="AE50" s="70" t="str">
        <f t="shared" si="20"/>
        <v/>
      </c>
      <c r="AF50" s="71" t="str">
        <f t="shared" si="35"/>
        <v/>
      </c>
      <c r="AG50" s="72" t="str">
        <f t="shared" si="36"/>
        <v/>
      </c>
      <c r="AH50" s="163"/>
      <c r="AI50" s="155"/>
      <c r="AJ50" s="68"/>
      <c r="AK50" s="69"/>
      <c r="AL50" s="70"/>
      <c r="AM50" s="71"/>
      <c r="AN50" s="72"/>
      <c r="AO50" s="163"/>
      <c r="AP50" s="155"/>
      <c r="AQ50" s="68"/>
      <c r="AR50" s="69"/>
      <c r="AS50" s="70"/>
      <c r="AT50" s="71"/>
      <c r="AU50" s="72"/>
      <c r="AV50" s="163"/>
      <c r="AW50" s="155"/>
      <c r="AX50" s="68"/>
      <c r="AY50" s="69"/>
      <c r="AZ50" s="70"/>
      <c r="BA50" s="71"/>
      <c r="BB50" s="72"/>
      <c r="BC50" s="163"/>
      <c r="BD50" s="155"/>
      <c r="BE50" s="68"/>
      <c r="BF50" s="69"/>
      <c r="BG50" s="70"/>
      <c r="BH50" s="71"/>
      <c r="BI50" s="72"/>
      <c r="BJ50" s="163"/>
      <c r="BK50" s="155"/>
      <c r="BL50" s="68"/>
      <c r="BM50" s="69"/>
      <c r="BN50" s="70"/>
      <c r="BO50" s="71"/>
      <c r="BP50" s="72"/>
      <c r="BQ50" s="163"/>
      <c r="BR50" s="155"/>
      <c r="BS50" s="68"/>
      <c r="BT50" s="69"/>
      <c r="BU50" s="70"/>
      <c r="BV50" s="71"/>
      <c r="BW50" s="72"/>
      <c r="BX50" s="163"/>
      <c r="BY50" s="155"/>
      <c r="BZ50" s="68"/>
      <c r="CA50" s="69"/>
      <c r="CB50" s="70"/>
      <c r="CC50" s="71"/>
      <c r="CD50" s="72"/>
      <c r="CE50" s="163"/>
      <c r="CF50" s="155"/>
      <c r="CG50" s="68"/>
      <c r="CH50" s="69"/>
      <c r="CI50" s="70"/>
      <c r="CJ50" s="71"/>
      <c r="CK50" s="72"/>
      <c r="CL50" s="163"/>
      <c r="CM50" s="155"/>
      <c r="CN50" s="68"/>
      <c r="CO50" s="69"/>
      <c r="CP50" s="70"/>
      <c r="CQ50" s="71"/>
      <c r="CR50" s="72"/>
      <c r="CS50" s="9"/>
      <c r="CT50" s="12">
        <v>61</v>
      </c>
      <c r="CU50" s="12">
        <v>25</v>
      </c>
      <c r="CV50" s="10"/>
      <c r="CW50" s="10"/>
      <c r="CX50" s="10"/>
      <c r="CY50" s="10"/>
      <c r="CZ50" s="10"/>
      <c r="DA50" s="10"/>
      <c r="DB50" s="10"/>
      <c r="DC50" s="10"/>
      <c r="DD50" s="10"/>
    </row>
    <row r="51" spans="1:108" s="2" customFormat="1" ht="20.100000000000001" customHeight="1">
      <c r="A51" s="43">
        <f>Pers!A49</f>
        <v>0</v>
      </c>
      <c r="B51" s="44">
        <f>INT(($D$1)-Pers!B49)/365</f>
        <v>110.07671232876713</v>
      </c>
      <c r="C51" s="45">
        <f>Pers!C49</f>
        <v>0</v>
      </c>
      <c r="D51" s="46">
        <f>Pers!D49</f>
        <v>0</v>
      </c>
      <c r="E51" s="59"/>
      <c r="F51" s="56">
        <f t="shared" si="28"/>
        <v>0</v>
      </c>
      <c r="G51" s="56">
        <f t="shared" si="21"/>
        <v>0</v>
      </c>
      <c r="H51" s="57">
        <f t="shared" si="9"/>
        <v>0</v>
      </c>
      <c r="I51" s="60">
        <f t="shared" si="22"/>
        <v>0</v>
      </c>
      <c r="J51" s="74"/>
      <c r="K51" s="48">
        <f t="shared" si="10"/>
        <v>0</v>
      </c>
      <c r="L51" s="67">
        <f t="shared" si="11"/>
        <v>0</v>
      </c>
      <c r="M51" s="163" t="str">
        <f t="shared" si="23"/>
        <v/>
      </c>
      <c r="N51" s="155"/>
      <c r="O51" s="68" t="str">
        <f t="shared" si="24"/>
        <v/>
      </c>
      <c r="P51" s="69" t="str">
        <f t="shared" si="25"/>
        <v/>
      </c>
      <c r="Q51" s="70" t="str">
        <f t="shared" si="14"/>
        <v/>
      </c>
      <c r="R51" s="71" t="str">
        <f t="shared" si="26"/>
        <v/>
      </c>
      <c r="S51" s="72" t="str">
        <f t="shared" si="27"/>
        <v/>
      </c>
      <c r="T51" s="163" t="str">
        <f t="shared" si="29"/>
        <v/>
      </c>
      <c r="U51" s="155"/>
      <c r="V51" s="68" t="str">
        <f t="shared" si="17"/>
        <v/>
      </c>
      <c r="W51" s="69" t="str">
        <f t="shared" si="30"/>
        <v/>
      </c>
      <c r="X51" s="70" t="str">
        <f t="shared" si="18"/>
        <v/>
      </c>
      <c r="Y51" s="71" t="str">
        <f t="shared" si="31"/>
        <v/>
      </c>
      <c r="Z51" s="72" t="str">
        <f t="shared" si="32"/>
        <v/>
      </c>
      <c r="AA51" s="163" t="str">
        <f t="shared" si="33"/>
        <v/>
      </c>
      <c r="AB51" s="155"/>
      <c r="AC51" s="68" t="str">
        <f t="shared" si="19"/>
        <v/>
      </c>
      <c r="AD51" s="69" t="str">
        <f t="shared" si="34"/>
        <v/>
      </c>
      <c r="AE51" s="70" t="str">
        <f t="shared" si="20"/>
        <v/>
      </c>
      <c r="AF51" s="71" t="str">
        <f t="shared" si="35"/>
        <v/>
      </c>
      <c r="AG51" s="72" t="str">
        <f t="shared" si="36"/>
        <v/>
      </c>
      <c r="AH51" s="163"/>
      <c r="AI51" s="155"/>
      <c r="AJ51" s="68"/>
      <c r="AK51" s="69"/>
      <c r="AL51" s="70"/>
      <c r="AM51" s="71"/>
      <c r="AN51" s="72"/>
      <c r="AO51" s="163"/>
      <c r="AP51" s="155"/>
      <c r="AQ51" s="68"/>
      <c r="AR51" s="69"/>
      <c r="AS51" s="70"/>
      <c r="AT51" s="71"/>
      <c r="AU51" s="72"/>
      <c r="AV51" s="163"/>
      <c r="AW51" s="155"/>
      <c r="AX51" s="68"/>
      <c r="AY51" s="69"/>
      <c r="AZ51" s="70"/>
      <c r="BA51" s="71"/>
      <c r="BB51" s="72"/>
      <c r="BC51" s="163"/>
      <c r="BD51" s="155"/>
      <c r="BE51" s="68"/>
      <c r="BF51" s="69"/>
      <c r="BG51" s="70"/>
      <c r="BH51" s="71"/>
      <c r="BI51" s="72"/>
      <c r="BJ51" s="163"/>
      <c r="BK51" s="155"/>
      <c r="BL51" s="68"/>
      <c r="BM51" s="69"/>
      <c r="BN51" s="70"/>
      <c r="BO51" s="71"/>
      <c r="BP51" s="72"/>
      <c r="BQ51" s="163"/>
      <c r="BR51" s="155"/>
      <c r="BS51" s="68"/>
      <c r="BT51" s="69"/>
      <c r="BU51" s="70"/>
      <c r="BV51" s="71"/>
      <c r="BW51" s="72"/>
      <c r="BX51" s="163"/>
      <c r="BY51" s="155"/>
      <c r="BZ51" s="68"/>
      <c r="CA51" s="69"/>
      <c r="CB51" s="70"/>
      <c r="CC51" s="71"/>
      <c r="CD51" s="72"/>
      <c r="CE51" s="163"/>
      <c r="CF51" s="155"/>
      <c r="CG51" s="68"/>
      <c r="CH51" s="69"/>
      <c r="CI51" s="70"/>
      <c r="CJ51" s="71"/>
      <c r="CK51" s="72"/>
      <c r="CL51" s="163"/>
      <c r="CM51" s="155"/>
      <c r="CN51" s="68"/>
      <c r="CO51" s="69"/>
      <c r="CP51" s="70"/>
      <c r="CQ51" s="71"/>
      <c r="CR51" s="72"/>
      <c r="CS51" s="9"/>
      <c r="CT51" s="12">
        <v>62</v>
      </c>
      <c r="CU51" s="12">
        <v>25</v>
      </c>
      <c r="CV51" s="10"/>
      <c r="CW51" s="10"/>
      <c r="CX51" s="10"/>
      <c r="CY51" s="10"/>
      <c r="CZ51" s="10"/>
      <c r="DA51" s="10"/>
      <c r="DB51" s="10"/>
      <c r="DC51" s="10"/>
      <c r="DD51" s="10"/>
    </row>
    <row r="52" spans="1:108" s="2" customFormat="1" ht="20.100000000000001" customHeight="1">
      <c r="A52" s="43">
        <f>Pers!A50</f>
        <v>0</v>
      </c>
      <c r="B52" s="44">
        <f>INT(($D$1)-Pers!B50)/365</f>
        <v>110.07671232876713</v>
      </c>
      <c r="C52" s="45">
        <f>Pers!C50</f>
        <v>0</v>
      </c>
      <c r="D52" s="46">
        <f>Pers!D50</f>
        <v>0</v>
      </c>
      <c r="E52" s="59"/>
      <c r="F52" s="56">
        <f t="shared" si="28"/>
        <v>0</v>
      </c>
      <c r="G52" s="56">
        <f t="shared" si="21"/>
        <v>0</v>
      </c>
      <c r="H52" s="57">
        <f t="shared" si="9"/>
        <v>0</v>
      </c>
      <c r="I52" s="60">
        <f t="shared" si="22"/>
        <v>0</v>
      </c>
      <c r="J52" s="74"/>
      <c r="K52" s="48">
        <f t="shared" si="10"/>
        <v>0</v>
      </c>
      <c r="L52" s="67">
        <f t="shared" si="11"/>
        <v>0</v>
      </c>
      <c r="M52" s="163" t="str">
        <f t="shared" si="23"/>
        <v/>
      </c>
      <c r="N52" s="155"/>
      <c r="O52" s="68" t="str">
        <f t="shared" si="24"/>
        <v/>
      </c>
      <c r="P52" s="69" t="str">
        <f t="shared" si="25"/>
        <v/>
      </c>
      <c r="Q52" s="70" t="str">
        <f t="shared" si="14"/>
        <v/>
      </c>
      <c r="R52" s="71" t="str">
        <f t="shared" si="26"/>
        <v/>
      </c>
      <c r="S52" s="72" t="str">
        <f t="shared" si="27"/>
        <v/>
      </c>
      <c r="T52" s="163" t="str">
        <f t="shared" si="29"/>
        <v/>
      </c>
      <c r="U52" s="155"/>
      <c r="V52" s="68" t="str">
        <f t="shared" si="17"/>
        <v/>
      </c>
      <c r="W52" s="69" t="str">
        <f t="shared" si="30"/>
        <v/>
      </c>
      <c r="X52" s="70" t="str">
        <f t="shared" si="18"/>
        <v/>
      </c>
      <c r="Y52" s="71" t="str">
        <f t="shared" si="31"/>
        <v/>
      </c>
      <c r="Z52" s="72" t="str">
        <f t="shared" si="32"/>
        <v/>
      </c>
      <c r="AA52" s="163" t="str">
        <f t="shared" si="33"/>
        <v/>
      </c>
      <c r="AB52" s="155"/>
      <c r="AC52" s="68" t="str">
        <f t="shared" si="19"/>
        <v/>
      </c>
      <c r="AD52" s="69" t="str">
        <f t="shared" si="34"/>
        <v/>
      </c>
      <c r="AE52" s="70" t="str">
        <f t="shared" si="20"/>
        <v/>
      </c>
      <c r="AF52" s="71" t="str">
        <f t="shared" si="35"/>
        <v/>
      </c>
      <c r="AG52" s="72" t="str">
        <f t="shared" si="36"/>
        <v/>
      </c>
      <c r="AH52" s="163"/>
      <c r="AI52" s="155"/>
      <c r="AJ52" s="68"/>
      <c r="AK52" s="69"/>
      <c r="AL52" s="70"/>
      <c r="AM52" s="71"/>
      <c r="AN52" s="72"/>
      <c r="AO52" s="163"/>
      <c r="AP52" s="155"/>
      <c r="AQ52" s="68"/>
      <c r="AR52" s="69"/>
      <c r="AS52" s="70"/>
      <c r="AT52" s="71"/>
      <c r="AU52" s="72"/>
      <c r="AV52" s="163"/>
      <c r="AW52" s="155"/>
      <c r="AX52" s="68"/>
      <c r="AY52" s="69"/>
      <c r="AZ52" s="70"/>
      <c r="BA52" s="71"/>
      <c r="BB52" s="72"/>
      <c r="BC52" s="163"/>
      <c r="BD52" s="155"/>
      <c r="BE52" s="68"/>
      <c r="BF52" s="69"/>
      <c r="BG52" s="70"/>
      <c r="BH52" s="71"/>
      <c r="BI52" s="72"/>
      <c r="BJ52" s="163"/>
      <c r="BK52" s="155"/>
      <c r="BL52" s="68"/>
      <c r="BM52" s="69"/>
      <c r="BN52" s="70"/>
      <c r="BO52" s="71"/>
      <c r="BP52" s="72"/>
      <c r="BQ52" s="163"/>
      <c r="BR52" s="155"/>
      <c r="BS52" s="68"/>
      <c r="BT52" s="69"/>
      <c r="BU52" s="70"/>
      <c r="BV52" s="71"/>
      <c r="BW52" s="72"/>
      <c r="BX52" s="163"/>
      <c r="BY52" s="155"/>
      <c r="BZ52" s="68"/>
      <c r="CA52" s="69"/>
      <c r="CB52" s="70"/>
      <c r="CC52" s="71"/>
      <c r="CD52" s="72"/>
      <c r="CE52" s="163"/>
      <c r="CF52" s="155"/>
      <c r="CG52" s="68"/>
      <c r="CH52" s="69"/>
      <c r="CI52" s="70"/>
      <c r="CJ52" s="71"/>
      <c r="CK52" s="72"/>
      <c r="CL52" s="163"/>
      <c r="CM52" s="155"/>
      <c r="CN52" s="68"/>
      <c r="CO52" s="69"/>
      <c r="CP52" s="70"/>
      <c r="CQ52" s="71"/>
      <c r="CR52" s="72"/>
      <c r="CS52" s="9"/>
      <c r="CT52" s="12">
        <v>63</v>
      </c>
      <c r="CU52" s="12">
        <v>25</v>
      </c>
      <c r="CV52" s="10"/>
      <c r="CW52" s="10"/>
      <c r="CX52" s="10"/>
      <c r="CY52" s="10"/>
      <c r="CZ52" s="10"/>
      <c r="DA52" s="10"/>
      <c r="DB52" s="10"/>
      <c r="DC52" s="10"/>
      <c r="DD52" s="10"/>
    </row>
    <row r="53" spans="1:108" s="2" customFormat="1" ht="20.100000000000001" customHeight="1">
      <c r="A53" s="43">
        <f>Pers!A51</f>
        <v>0</v>
      </c>
      <c r="B53" s="44">
        <f>INT(($D$1)-Pers!B51)/365</f>
        <v>110.07671232876713</v>
      </c>
      <c r="C53" s="45">
        <f>Pers!C51</f>
        <v>0</v>
      </c>
      <c r="D53" s="46">
        <f>Pers!D51</f>
        <v>0</v>
      </c>
      <c r="E53" s="59"/>
      <c r="F53" s="56">
        <f t="shared" si="28"/>
        <v>0</v>
      </c>
      <c r="G53" s="56">
        <f t="shared" si="21"/>
        <v>0</v>
      </c>
      <c r="H53" s="57">
        <f t="shared" si="9"/>
        <v>0</v>
      </c>
      <c r="I53" s="60">
        <f t="shared" si="22"/>
        <v>0</v>
      </c>
      <c r="J53" s="74"/>
      <c r="K53" s="48">
        <f t="shared" si="10"/>
        <v>0</v>
      </c>
      <c r="L53" s="67">
        <f t="shared" si="11"/>
        <v>0</v>
      </c>
      <c r="M53" s="163" t="str">
        <f t="shared" si="23"/>
        <v/>
      </c>
      <c r="N53" s="155"/>
      <c r="O53" s="68" t="str">
        <f t="shared" si="24"/>
        <v/>
      </c>
      <c r="P53" s="69" t="str">
        <f t="shared" si="25"/>
        <v/>
      </c>
      <c r="Q53" s="70" t="str">
        <f t="shared" si="14"/>
        <v/>
      </c>
      <c r="R53" s="71" t="str">
        <f t="shared" si="26"/>
        <v/>
      </c>
      <c r="S53" s="72" t="str">
        <f t="shared" si="27"/>
        <v/>
      </c>
      <c r="T53" s="163" t="str">
        <f t="shared" si="29"/>
        <v/>
      </c>
      <c r="U53" s="155"/>
      <c r="V53" s="68" t="str">
        <f t="shared" si="17"/>
        <v/>
      </c>
      <c r="W53" s="69" t="str">
        <f t="shared" si="30"/>
        <v/>
      </c>
      <c r="X53" s="70" t="str">
        <f t="shared" si="18"/>
        <v/>
      </c>
      <c r="Y53" s="71" t="str">
        <f t="shared" si="31"/>
        <v/>
      </c>
      <c r="Z53" s="72" t="str">
        <f t="shared" si="32"/>
        <v/>
      </c>
      <c r="AA53" s="163" t="str">
        <f t="shared" si="33"/>
        <v/>
      </c>
      <c r="AB53" s="155"/>
      <c r="AC53" s="68" t="str">
        <f t="shared" si="19"/>
        <v/>
      </c>
      <c r="AD53" s="69" t="str">
        <f t="shared" si="34"/>
        <v/>
      </c>
      <c r="AE53" s="70" t="str">
        <f t="shared" si="20"/>
        <v/>
      </c>
      <c r="AF53" s="71" t="str">
        <f t="shared" si="35"/>
        <v/>
      </c>
      <c r="AG53" s="72" t="str">
        <f t="shared" si="36"/>
        <v/>
      </c>
      <c r="AH53" s="163"/>
      <c r="AI53" s="155"/>
      <c r="AJ53" s="68"/>
      <c r="AK53" s="69"/>
      <c r="AL53" s="70"/>
      <c r="AM53" s="71"/>
      <c r="AN53" s="72"/>
      <c r="AO53" s="163"/>
      <c r="AP53" s="155"/>
      <c r="AQ53" s="68"/>
      <c r="AR53" s="69"/>
      <c r="AS53" s="70"/>
      <c r="AT53" s="71"/>
      <c r="AU53" s="72"/>
      <c r="AV53" s="163"/>
      <c r="AW53" s="155"/>
      <c r="AX53" s="68"/>
      <c r="AY53" s="69"/>
      <c r="AZ53" s="70"/>
      <c r="BA53" s="71"/>
      <c r="BB53" s="72"/>
      <c r="BC53" s="163"/>
      <c r="BD53" s="155"/>
      <c r="BE53" s="68"/>
      <c r="BF53" s="69"/>
      <c r="BG53" s="70"/>
      <c r="BH53" s="71"/>
      <c r="BI53" s="72"/>
      <c r="BJ53" s="163"/>
      <c r="BK53" s="155"/>
      <c r="BL53" s="68"/>
      <c r="BM53" s="69"/>
      <c r="BN53" s="70"/>
      <c r="BO53" s="71"/>
      <c r="BP53" s="72"/>
      <c r="BQ53" s="163"/>
      <c r="BR53" s="155"/>
      <c r="BS53" s="68"/>
      <c r="BT53" s="69"/>
      <c r="BU53" s="70"/>
      <c r="BV53" s="71"/>
      <c r="BW53" s="72"/>
      <c r="BX53" s="163"/>
      <c r="BY53" s="155"/>
      <c r="BZ53" s="68"/>
      <c r="CA53" s="69"/>
      <c r="CB53" s="70"/>
      <c r="CC53" s="71"/>
      <c r="CD53" s="72"/>
      <c r="CE53" s="163"/>
      <c r="CF53" s="155"/>
      <c r="CG53" s="68"/>
      <c r="CH53" s="69"/>
      <c r="CI53" s="70"/>
      <c r="CJ53" s="71"/>
      <c r="CK53" s="72"/>
      <c r="CL53" s="163"/>
      <c r="CM53" s="155"/>
      <c r="CN53" s="68"/>
      <c r="CO53" s="69"/>
      <c r="CP53" s="70"/>
      <c r="CQ53" s="71"/>
      <c r="CR53" s="72"/>
      <c r="CS53" s="9"/>
      <c r="CT53" s="12">
        <v>64</v>
      </c>
      <c r="CU53" s="12">
        <v>25</v>
      </c>
      <c r="CV53" s="10"/>
      <c r="CW53" s="10"/>
      <c r="CX53" s="10"/>
      <c r="CY53" s="10"/>
      <c r="CZ53" s="10"/>
      <c r="DA53" s="10"/>
      <c r="DB53" s="10"/>
      <c r="DC53" s="10"/>
      <c r="DD53" s="10"/>
    </row>
    <row r="54" spans="1:108" s="2" customFormat="1" ht="20.100000000000001" customHeight="1">
      <c r="A54" s="43">
        <f>Pers!A52</f>
        <v>0</v>
      </c>
      <c r="B54" s="44">
        <f>INT(($D$1)-Pers!B52)/365</f>
        <v>110.07671232876713</v>
      </c>
      <c r="C54" s="45">
        <f>Pers!C52</f>
        <v>0</v>
      </c>
      <c r="D54" s="46">
        <f>Pers!D52</f>
        <v>0</v>
      </c>
      <c r="E54" s="59"/>
      <c r="F54" s="56">
        <f t="shared" si="28"/>
        <v>0</v>
      </c>
      <c r="G54" s="56">
        <f t="shared" si="21"/>
        <v>0</v>
      </c>
      <c r="H54" s="57">
        <f t="shared" si="9"/>
        <v>0</v>
      </c>
      <c r="I54" s="60">
        <f t="shared" si="22"/>
        <v>0</v>
      </c>
      <c r="J54" s="74"/>
      <c r="K54" s="48">
        <f t="shared" si="10"/>
        <v>0</v>
      </c>
      <c r="L54" s="67">
        <f t="shared" si="11"/>
        <v>0</v>
      </c>
      <c r="M54" s="163" t="str">
        <f t="shared" si="23"/>
        <v/>
      </c>
      <c r="N54" s="155"/>
      <c r="O54" s="68" t="str">
        <f t="shared" si="24"/>
        <v/>
      </c>
      <c r="P54" s="69" t="str">
        <f t="shared" si="25"/>
        <v/>
      </c>
      <c r="Q54" s="70" t="str">
        <f t="shared" si="14"/>
        <v/>
      </c>
      <c r="R54" s="71" t="str">
        <f t="shared" si="26"/>
        <v/>
      </c>
      <c r="S54" s="72" t="str">
        <f t="shared" si="27"/>
        <v/>
      </c>
      <c r="T54" s="163" t="str">
        <f t="shared" si="29"/>
        <v/>
      </c>
      <c r="U54" s="155"/>
      <c r="V54" s="68" t="str">
        <f t="shared" si="17"/>
        <v/>
      </c>
      <c r="W54" s="69" t="str">
        <f t="shared" si="30"/>
        <v/>
      </c>
      <c r="X54" s="70" t="str">
        <f t="shared" si="18"/>
        <v/>
      </c>
      <c r="Y54" s="71" t="str">
        <f t="shared" si="31"/>
        <v/>
      </c>
      <c r="Z54" s="72" t="str">
        <f t="shared" si="32"/>
        <v/>
      </c>
      <c r="AA54" s="163" t="str">
        <f t="shared" si="33"/>
        <v/>
      </c>
      <c r="AB54" s="155"/>
      <c r="AC54" s="68" t="str">
        <f t="shared" si="19"/>
        <v/>
      </c>
      <c r="AD54" s="69" t="str">
        <f t="shared" si="34"/>
        <v/>
      </c>
      <c r="AE54" s="70" t="str">
        <f t="shared" si="20"/>
        <v/>
      </c>
      <c r="AF54" s="71" t="str">
        <f t="shared" si="35"/>
        <v/>
      </c>
      <c r="AG54" s="72" t="str">
        <f t="shared" si="36"/>
        <v/>
      </c>
      <c r="AH54" s="163"/>
      <c r="AI54" s="155"/>
      <c r="AJ54" s="68"/>
      <c r="AK54" s="69"/>
      <c r="AL54" s="70"/>
      <c r="AM54" s="71"/>
      <c r="AN54" s="72"/>
      <c r="AO54" s="163"/>
      <c r="AP54" s="155"/>
      <c r="AQ54" s="68"/>
      <c r="AR54" s="69"/>
      <c r="AS54" s="70"/>
      <c r="AT54" s="71"/>
      <c r="AU54" s="72"/>
      <c r="AV54" s="163"/>
      <c r="AW54" s="155"/>
      <c r="AX54" s="68"/>
      <c r="AY54" s="69"/>
      <c r="AZ54" s="70"/>
      <c r="BA54" s="71"/>
      <c r="BB54" s="72"/>
      <c r="BC54" s="163"/>
      <c r="BD54" s="155"/>
      <c r="BE54" s="68"/>
      <c r="BF54" s="69"/>
      <c r="BG54" s="70"/>
      <c r="BH54" s="71"/>
      <c r="BI54" s="72"/>
      <c r="BJ54" s="163"/>
      <c r="BK54" s="155"/>
      <c r="BL54" s="68"/>
      <c r="BM54" s="69"/>
      <c r="BN54" s="70"/>
      <c r="BO54" s="71"/>
      <c r="BP54" s="72"/>
      <c r="BQ54" s="163"/>
      <c r="BR54" s="155"/>
      <c r="BS54" s="68"/>
      <c r="BT54" s="69"/>
      <c r="BU54" s="70"/>
      <c r="BV54" s="71"/>
      <c r="BW54" s="72"/>
      <c r="BX54" s="163"/>
      <c r="BY54" s="155"/>
      <c r="BZ54" s="68"/>
      <c r="CA54" s="69"/>
      <c r="CB54" s="70"/>
      <c r="CC54" s="71"/>
      <c r="CD54" s="72"/>
      <c r="CE54" s="163"/>
      <c r="CF54" s="155"/>
      <c r="CG54" s="68"/>
      <c r="CH54" s="69"/>
      <c r="CI54" s="70"/>
      <c r="CJ54" s="71"/>
      <c r="CK54" s="72"/>
      <c r="CL54" s="163"/>
      <c r="CM54" s="155"/>
      <c r="CN54" s="68"/>
      <c r="CO54" s="69"/>
      <c r="CP54" s="70"/>
      <c r="CQ54" s="71"/>
      <c r="CR54" s="72"/>
      <c r="CS54" s="9"/>
      <c r="CT54" s="12">
        <v>65</v>
      </c>
      <c r="CU54" s="12">
        <v>25</v>
      </c>
      <c r="CV54" s="10"/>
      <c r="CW54" s="10"/>
      <c r="CX54" s="10"/>
      <c r="CY54" s="10"/>
      <c r="CZ54" s="10"/>
      <c r="DA54" s="10"/>
      <c r="DB54" s="10"/>
      <c r="DC54" s="10"/>
      <c r="DD54" s="10"/>
    </row>
    <row r="55" spans="1:108" s="2" customFormat="1" ht="20.100000000000001" customHeight="1">
      <c r="A55" s="43">
        <f>Pers!A53</f>
        <v>0</v>
      </c>
      <c r="B55" s="44">
        <f>INT(($D$1)-Pers!B53)/365</f>
        <v>110.07671232876713</v>
      </c>
      <c r="C55" s="45">
        <f>Pers!C53</f>
        <v>0</v>
      </c>
      <c r="D55" s="46">
        <f>Pers!D53</f>
        <v>0</v>
      </c>
      <c r="E55" s="59"/>
      <c r="F55" s="56">
        <f t="shared" si="28"/>
        <v>0</v>
      </c>
      <c r="G55" s="56">
        <f t="shared" si="21"/>
        <v>0</v>
      </c>
      <c r="H55" s="57">
        <f t="shared" si="9"/>
        <v>0</v>
      </c>
      <c r="I55" s="60">
        <f t="shared" si="22"/>
        <v>0</v>
      </c>
      <c r="J55" s="74"/>
      <c r="K55" s="48">
        <f t="shared" si="10"/>
        <v>0</v>
      </c>
      <c r="L55" s="67">
        <f t="shared" si="11"/>
        <v>0</v>
      </c>
      <c r="M55" s="163" t="str">
        <f t="shared" si="23"/>
        <v/>
      </c>
      <c r="N55" s="155"/>
      <c r="O55" s="68" t="str">
        <f t="shared" si="24"/>
        <v/>
      </c>
      <c r="P55" s="69" t="str">
        <f t="shared" si="25"/>
        <v/>
      </c>
      <c r="Q55" s="70" t="str">
        <f t="shared" si="14"/>
        <v/>
      </c>
      <c r="R55" s="71" t="str">
        <f t="shared" si="26"/>
        <v/>
      </c>
      <c r="S55" s="72" t="str">
        <f t="shared" si="27"/>
        <v/>
      </c>
      <c r="T55" s="163" t="str">
        <f t="shared" si="29"/>
        <v/>
      </c>
      <c r="U55" s="155"/>
      <c r="V55" s="68" t="str">
        <f t="shared" si="17"/>
        <v/>
      </c>
      <c r="W55" s="69" t="str">
        <f t="shared" si="30"/>
        <v/>
      </c>
      <c r="X55" s="70" t="str">
        <f t="shared" si="18"/>
        <v/>
      </c>
      <c r="Y55" s="71" t="str">
        <f t="shared" si="31"/>
        <v/>
      </c>
      <c r="Z55" s="72" t="str">
        <f t="shared" si="32"/>
        <v/>
      </c>
      <c r="AA55" s="163" t="str">
        <f t="shared" si="33"/>
        <v/>
      </c>
      <c r="AB55" s="155"/>
      <c r="AC55" s="68" t="str">
        <f t="shared" si="19"/>
        <v/>
      </c>
      <c r="AD55" s="69" t="str">
        <f t="shared" si="34"/>
        <v/>
      </c>
      <c r="AE55" s="70" t="str">
        <f t="shared" si="20"/>
        <v/>
      </c>
      <c r="AF55" s="71" t="str">
        <f t="shared" si="35"/>
        <v/>
      </c>
      <c r="AG55" s="72" t="str">
        <f t="shared" si="36"/>
        <v/>
      </c>
      <c r="AH55" s="163"/>
      <c r="AI55" s="155"/>
      <c r="AJ55" s="68"/>
      <c r="AK55" s="69"/>
      <c r="AL55" s="70"/>
      <c r="AM55" s="71"/>
      <c r="AN55" s="72"/>
      <c r="AO55" s="163"/>
      <c r="AP55" s="155"/>
      <c r="AQ55" s="68"/>
      <c r="AR55" s="69"/>
      <c r="AS55" s="70"/>
      <c r="AT55" s="71"/>
      <c r="AU55" s="72"/>
      <c r="AV55" s="163"/>
      <c r="AW55" s="155"/>
      <c r="AX55" s="68"/>
      <c r="AY55" s="69"/>
      <c r="AZ55" s="70"/>
      <c r="BA55" s="71"/>
      <c r="BB55" s="72"/>
      <c r="BC55" s="163"/>
      <c r="BD55" s="155"/>
      <c r="BE55" s="68"/>
      <c r="BF55" s="69"/>
      <c r="BG55" s="70"/>
      <c r="BH55" s="71"/>
      <c r="BI55" s="72"/>
      <c r="BJ55" s="163"/>
      <c r="BK55" s="155"/>
      <c r="BL55" s="68"/>
      <c r="BM55" s="69"/>
      <c r="BN55" s="70"/>
      <c r="BO55" s="71"/>
      <c r="BP55" s="72"/>
      <c r="BQ55" s="163"/>
      <c r="BR55" s="155"/>
      <c r="BS55" s="68"/>
      <c r="BT55" s="69"/>
      <c r="BU55" s="70"/>
      <c r="BV55" s="71"/>
      <c r="BW55" s="72"/>
      <c r="BX55" s="163"/>
      <c r="BY55" s="155"/>
      <c r="BZ55" s="68"/>
      <c r="CA55" s="69"/>
      <c r="CB55" s="70"/>
      <c r="CC55" s="71"/>
      <c r="CD55" s="72"/>
      <c r="CE55" s="163"/>
      <c r="CF55" s="155"/>
      <c r="CG55" s="68"/>
      <c r="CH55" s="69"/>
      <c r="CI55" s="70"/>
      <c r="CJ55" s="71"/>
      <c r="CK55" s="72"/>
      <c r="CL55" s="163"/>
      <c r="CM55" s="155"/>
      <c r="CN55" s="68"/>
      <c r="CO55" s="69"/>
      <c r="CP55" s="70"/>
      <c r="CQ55" s="71"/>
      <c r="CR55" s="72"/>
      <c r="CS55" s="9"/>
      <c r="CT55" s="12">
        <v>66</v>
      </c>
      <c r="CU55" s="12">
        <v>25</v>
      </c>
      <c r="CV55" s="10"/>
      <c r="CW55" s="10"/>
      <c r="CX55" s="10"/>
      <c r="CY55" s="10"/>
      <c r="CZ55" s="10"/>
      <c r="DA55" s="10"/>
      <c r="DB55" s="10"/>
      <c r="DC55" s="10"/>
      <c r="DD55" s="10"/>
    </row>
    <row r="56" spans="1:108" s="2" customFormat="1" ht="20.100000000000001" customHeight="1">
      <c r="A56" s="43">
        <f>Pers!A54</f>
        <v>0</v>
      </c>
      <c r="B56" s="44">
        <f>INT(($D$1)-Pers!B54)/365</f>
        <v>110.07671232876713</v>
      </c>
      <c r="C56" s="45">
        <f>Pers!C54</f>
        <v>0</v>
      </c>
      <c r="D56" s="46">
        <f>Pers!D54</f>
        <v>0</v>
      </c>
      <c r="E56" s="59"/>
      <c r="F56" s="56">
        <f t="shared" si="28"/>
        <v>0</v>
      </c>
      <c r="G56" s="56">
        <f t="shared" si="21"/>
        <v>0</v>
      </c>
      <c r="H56" s="57">
        <f t="shared" si="9"/>
        <v>0</v>
      </c>
      <c r="I56" s="60">
        <f t="shared" si="22"/>
        <v>0</v>
      </c>
      <c r="J56" s="74"/>
      <c r="K56" s="48">
        <f t="shared" si="10"/>
        <v>0</v>
      </c>
      <c r="L56" s="67">
        <f t="shared" si="11"/>
        <v>0</v>
      </c>
      <c r="M56" s="163" t="str">
        <f t="shared" si="23"/>
        <v/>
      </c>
      <c r="N56" s="155"/>
      <c r="O56" s="68" t="str">
        <f t="shared" si="24"/>
        <v/>
      </c>
      <c r="P56" s="69" t="str">
        <f t="shared" si="25"/>
        <v/>
      </c>
      <c r="Q56" s="70" t="str">
        <f t="shared" si="14"/>
        <v/>
      </c>
      <c r="R56" s="71" t="str">
        <f t="shared" si="26"/>
        <v/>
      </c>
      <c r="S56" s="72" t="str">
        <f t="shared" si="27"/>
        <v/>
      </c>
      <c r="T56" s="163" t="str">
        <f t="shared" si="29"/>
        <v/>
      </c>
      <c r="U56" s="155"/>
      <c r="V56" s="68" t="str">
        <f t="shared" si="17"/>
        <v/>
      </c>
      <c r="W56" s="69" t="str">
        <f t="shared" si="30"/>
        <v/>
      </c>
      <c r="X56" s="70" t="str">
        <f t="shared" si="18"/>
        <v/>
      </c>
      <c r="Y56" s="71" t="str">
        <f t="shared" si="31"/>
        <v/>
      </c>
      <c r="Z56" s="72" t="str">
        <f t="shared" si="32"/>
        <v/>
      </c>
      <c r="AA56" s="163" t="str">
        <f t="shared" si="33"/>
        <v/>
      </c>
      <c r="AB56" s="155"/>
      <c r="AC56" s="68" t="str">
        <f t="shared" si="19"/>
        <v/>
      </c>
      <c r="AD56" s="69" t="str">
        <f t="shared" si="34"/>
        <v/>
      </c>
      <c r="AE56" s="70" t="str">
        <f t="shared" si="20"/>
        <v/>
      </c>
      <c r="AF56" s="71" t="str">
        <f t="shared" si="35"/>
        <v/>
      </c>
      <c r="AG56" s="72" t="str">
        <f t="shared" si="36"/>
        <v/>
      </c>
      <c r="AH56" s="163"/>
      <c r="AI56" s="155"/>
      <c r="AJ56" s="68"/>
      <c r="AK56" s="69"/>
      <c r="AL56" s="70"/>
      <c r="AM56" s="71"/>
      <c r="AN56" s="72"/>
      <c r="AO56" s="163"/>
      <c r="AP56" s="155"/>
      <c r="AQ56" s="68"/>
      <c r="AR56" s="69"/>
      <c r="AS56" s="70"/>
      <c r="AT56" s="71"/>
      <c r="AU56" s="72"/>
      <c r="AV56" s="163"/>
      <c r="AW56" s="155"/>
      <c r="AX56" s="68"/>
      <c r="AY56" s="69"/>
      <c r="AZ56" s="70"/>
      <c r="BA56" s="71"/>
      <c r="BB56" s="72"/>
      <c r="BC56" s="163"/>
      <c r="BD56" s="155"/>
      <c r="BE56" s="68"/>
      <c r="BF56" s="69"/>
      <c r="BG56" s="70"/>
      <c r="BH56" s="71"/>
      <c r="BI56" s="72"/>
      <c r="BJ56" s="163"/>
      <c r="BK56" s="155"/>
      <c r="BL56" s="68"/>
      <c r="BM56" s="69"/>
      <c r="BN56" s="70"/>
      <c r="BO56" s="71"/>
      <c r="BP56" s="72"/>
      <c r="BQ56" s="163"/>
      <c r="BR56" s="155"/>
      <c r="BS56" s="68"/>
      <c r="BT56" s="69"/>
      <c r="BU56" s="70"/>
      <c r="BV56" s="71"/>
      <c r="BW56" s="72"/>
      <c r="BX56" s="163"/>
      <c r="BY56" s="155"/>
      <c r="BZ56" s="68"/>
      <c r="CA56" s="69"/>
      <c r="CB56" s="70"/>
      <c r="CC56" s="71"/>
      <c r="CD56" s="72"/>
      <c r="CE56" s="163"/>
      <c r="CF56" s="155"/>
      <c r="CG56" s="68"/>
      <c r="CH56" s="69"/>
      <c r="CI56" s="70"/>
      <c r="CJ56" s="71"/>
      <c r="CK56" s="72"/>
      <c r="CL56" s="163"/>
      <c r="CM56" s="155"/>
      <c r="CN56" s="68"/>
      <c r="CO56" s="69"/>
      <c r="CP56" s="70"/>
      <c r="CQ56" s="71"/>
      <c r="CR56" s="72"/>
      <c r="CS56" s="9"/>
      <c r="CT56" s="12">
        <v>67</v>
      </c>
      <c r="CU56" s="12">
        <v>25</v>
      </c>
      <c r="CV56" s="10"/>
      <c r="CW56" s="10"/>
      <c r="CX56" s="10"/>
      <c r="CY56" s="10"/>
      <c r="CZ56" s="10"/>
      <c r="DA56" s="10"/>
      <c r="DB56" s="10"/>
      <c r="DC56" s="10"/>
      <c r="DD56" s="10"/>
    </row>
    <row r="57" spans="1:108" s="2" customFormat="1" ht="20.100000000000001" customHeight="1">
      <c r="A57" s="43">
        <f>Pers!A55</f>
        <v>0</v>
      </c>
      <c r="B57" s="44">
        <f>INT(($D$1)-Pers!B55)/365</f>
        <v>110.07671232876713</v>
      </c>
      <c r="C57" s="45">
        <f>Pers!C55</f>
        <v>0</v>
      </c>
      <c r="D57" s="46">
        <f>Pers!D55</f>
        <v>0</v>
      </c>
      <c r="E57" s="59"/>
      <c r="F57" s="56">
        <f t="shared" si="28"/>
        <v>0</v>
      </c>
      <c r="G57" s="56">
        <f t="shared" si="21"/>
        <v>0</v>
      </c>
      <c r="H57" s="57">
        <f t="shared" si="9"/>
        <v>0</v>
      </c>
      <c r="I57" s="60">
        <f t="shared" si="22"/>
        <v>0</v>
      </c>
      <c r="J57" s="74"/>
      <c r="K57" s="48">
        <f t="shared" si="10"/>
        <v>0</v>
      </c>
      <c r="L57" s="67">
        <f t="shared" si="11"/>
        <v>0</v>
      </c>
      <c r="M57" s="163" t="str">
        <f t="shared" si="23"/>
        <v/>
      </c>
      <c r="N57" s="155"/>
      <c r="O57" s="68" t="str">
        <f t="shared" si="24"/>
        <v/>
      </c>
      <c r="P57" s="69" t="str">
        <f t="shared" si="25"/>
        <v/>
      </c>
      <c r="Q57" s="70" t="str">
        <f t="shared" si="14"/>
        <v/>
      </c>
      <c r="R57" s="71" t="str">
        <f t="shared" si="26"/>
        <v/>
      </c>
      <c r="S57" s="72" t="str">
        <f t="shared" si="27"/>
        <v/>
      </c>
      <c r="T57" s="163" t="str">
        <f t="shared" si="29"/>
        <v/>
      </c>
      <c r="U57" s="155"/>
      <c r="V57" s="68" t="str">
        <f t="shared" si="17"/>
        <v/>
      </c>
      <c r="W57" s="69" t="str">
        <f t="shared" si="30"/>
        <v/>
      </c>
      <c r="X57" s="70" t="str">
        <f t="shared" si="18"/>
        <v/>
      </c>
      <c r="Y57" s="71" t="str">
        <f t="shared" si="31"/>
        <v/>
      </c>
      <c r="Z57" s="72" t="str">
        <f t="shared" si="32"/>
        <v/>
      </c>
      <c r="AA57" s="163" t="str">
        <f t="shared" si="33"/>
        <v/>
      </c>
      <c r="AB57" s="155"/>
      <c r="AC57" s="68" t="str">
        <f t="shared" si="19"/>
        <v/>
      </c>
      <c r="AD57" s="69" t="str">
        <f t="shared" si="34"/>
        <v/>
      </c>
      <c r="AE57" s="70" t="str">
        <f t="shared" si="20"/>
        <v/>
      </c>
      <c r="AF57" s="71" t="str">
        <f t="shared" si="35"/>
        <v/>
      </c>
      <c r="AG57" s="72" t="str">
        <f t="shared" si="36"/>
        <v/>
      </c>
      <c r="AH57" s="163"/>
      <c r="AI57" s="155"/>
      <c r="AJ57" s="68"/>
      <c r="AK57" s="69"/>
      <c r="AL57" s="70"/>
      <c r="AM57" s="71"/>
      <c r="AN57" s="72"/>
      <c r="AO57" s="163"/>
      <c r="AP57" s="155"/>
      <c r="AQ57" s="68"/>
      <c r="AR57" s="69"/>
      <c r="AS57" s="70"/>
      <c r="AT57" s="71"/>
      <c r="AU57" s="72"/>
      <c r="AV57" s="163"/>
      <c r="AW57" s="155"/>
      <c r="AX57" s="68"/>
      <c r="AY57" s="69"/>
      <c r="AZ57" s="70"/>
      <c r="BA57" s="71"/>
      <c r="BB57" s="72"/>
      <c r="BC57" s="163"/>
      <c r="BD57" s="155"/>
      <c r="BE57" s="68"/>
      <c r="BF57" s="69"/>
      <c r="BG57" s="70"/>
      <c r="BH57" s="71"/>
      <c r="BI57" s="72"/>
      <c r="BJ57" s="163"/>
      <c r="BK57" s="155"/>
      <c r="BL57" s="68"/>
      <c r="BM57" s="69"/>
      <c r="BN57" s="70"/>
      <c r="BO57" s="71"/>
      <c r="BP57" s="72"/>
      <c r="BQ57" s="163"/>
      <c r="BR57" s="155"/>
      <c r="BS57" s="68"/>
      <c r="BT57" s="69"/>
      <c r="BU57" s="70"/>
      <c r="BV57" s="71"/>
      <c r="BW57" s="72"/>
      <c r="BX57" s="163"/>
      <c r="BY57" s="155"/>
      <c r="BZ57" s="68"/>
      <c r="CA57" s="69"/>
      <c r="CB57" s="70"/>
      <c r="CC57" s="71"/>
      <c r="CD57" s="72"/>
      <c r="CE57" s="163"/>
      <c r="CF57" s="155"/>
      <c r="CG57" s="68"/>
      <c r="CH57" s="69"/>
      <c r="CI57" s="70"/>
      <c r="CJ57" s="71"/>
      <c r="CK57" s="72"/>
      <c r="CL57" s="163"/>
      <c r="CM57" s="155"/>
      <c r="CN57" s="68"/>
      <c r="CO57" s="69"/>
      <c r="CP57" s="70"/>
      <c r="CQ57" s="71"/>
      <c r="CR57" s="72"/>
      <c r="CS57" s="9"/>
      <c r="CT57" s="12">
        <v>68</v>
      </c>
      <c r="CU57" s="12">
        <v>25</v>
      </c>
      <c r="CV57" s="10"/>
      <c r="CW57" s="10"/>
      <c r="CX57" s="10"/>
      <c r="CY57" s="10"/>
      <c r="CZ57" s="10"/>
      <c r="DA57" s="10"/>
      <c r="DB57" s="10"/>
      <c r="DC57" s="10"/>
      <c r="DD57" s="10"/>
    </row>
    <row r="58" spans="1:108" s="2" customFormat="1" ht="20.100000000000001" customHeight="1">
      <c r="A58" s="43">
        <f>Pers!A56</f>
        <v>0</v>
      </c>
      <c r="B58" s="44">
        <f>INT(($D$1)-Pers!B56)/365</f>
        <v>110.07671232876713</v>
      </c>
      <c r="C58" s="45">
        <f>Pers!C56</f>
        <v>0</v>
      </c>
      <c r="D58" s="46">
        <f>Pers!D56</f>
        <v>0</v>
      </c>
      <c r="E58" s="59"/>
      <c r="F58" s="56">
        <f t="shared" si="28"/>
        <v>0</v>
      </c>
      <c r="G58" s="56">
        <f t="shared" si="21"/>
        <v>0</v>
      </c>
      <c r="H58" s="57">
        <f t="shared" si="9"/>
        <v>0</v>
      </c>
      <c r="I58" s="60">
        <f t="shared" si="22"/>
        <v>0</v>
      </c>
      <c r="J58" s="74"/>
      <c r="K58" s="48">
        <f t="shared" si="10"/>
        <v>0</v>
      </c>
      <c r="L58" s="67">
        <f t="shared" si="11"/>
        <v>0</v>
      </c>
      <c r="M58" s="163" t="str">
        <f t="shared" si="23"/>
        <v/>
      </c>
      <c r="N58" s="155"/>
      <c r="O58" s="68" t="str">
        <f t="shared" si="24"/>
        <v/>
      </c>
      <c r="P58" s="69" t="str">
        <f t="shared" si="25"/>
        <v/>
      </c>
      <c r="Q58" s="70" t="str">
        <f t="shared" si="14"/>
        <v/>
      </c>
      <c r="R58" s="71" t="str">
        <f t="shared" si="26"/>
        <v/>
      </c>
      <c r="S58" s="72" t="str">
        <f t="shared" si="27"/>
        <v/>
      </c>
      <c r="T58" s="163" t="str">
        <f t="shared" si="29"/>
        <v/>
      </c>
      <c r="U58" s="155"/>
      <c r="V58" s="68" t="str">
        <f t="shared" si="17"/>
        <v/>
      </c>
      <c r="W58" s="69" t="str">
        <f t="shared" si="30"/>
        <v/>
      </c>
      <c r="X58" s="70" t="str">
        <f t="shared" si="18"/>
        <v/>
      </c>
      <c r="Y58" s="71" t="str">
        <f t="shared" si="31"/>
        <v/>
      </c>
      <c r="Z58" s="72" t="str">
        <f t="shared" si="32"/>
        <v/>
      </c>
      <c r="AA58" s="163" t="str">
        <f t="shared" si="33"/>
        <v/>
      </c>
      <c r="AB58" s="155"/>
      <c r="AC58" s="68" t="str">
        <f t="shared" si="19"/>
        <v/>
      </c>
      <c r="AD58" s="69" t="str">
        <f t="shared" si="34"/>
        <v/>
      </c>
      <c r="AE58" s="70" t="str">
        <f t="shared" si="20"/>
        <v/>
      </c>
      <c r="AF58" s="71" t="str">
        <f t="shared" si="35"/>
        <v/>
      </c>
      <c r="AG58" s="72" t="str">
        <f t="shared" si="36"/>
        <v/>
      </c>
      <c r="AH58" s="163"/>
      <c r="AI58" s="155"/>
      <c r="AJ58" s="68"/>
      <c r="AK58" s="69"/>
      <c r="AL58" s="70"/>
      <c r="AM58" s="71"/>
      <c r="AN58" s="72"/>
      <c r="AO58" s="163"/>
      <c r="AP58" s="155"/>
      <c r="AQ58" s="68"/>
      <c r="AR58" s="69"/>
      <c r="AS58" s="70"/>
      <c r="AT58" s="71"/>
      <c r="AU58" s="72"/>
      <c r="AV58" s="163"/>
      <c r="AW58" s="155"/>
      <c r="AX58" s="68"/>
      <c r="AY58" s="69"/>
      <c r="AZ58" s="70"/>
      <c r="BA58" s="71"/>
      <c r="BB58" s="72"/>
      <c r="BC58" s="163"/>
      <c r="BD58" s="155"/>
      <c r="BE58" s="68"/>
      <c r="BF58" s="69"/>
      <c r="BG58" s="70"/>
      <c r="BH58" s="71"/>
      <c r="BI58" s="72"/>
      <c r="BJ58" s="163"/>
      <c r="BK58" s="155"/>
      <c r="BL58" s="68"/>
      <c r="BM58" s="69"/>
      <c r="BN58" s="70"/>
      <c r="BO58" s="71"/>
      <c r="BP58" s="72"/>
      <c r="BQ58" s="163"/>
      <c r="BR58" s="155"/>
      <c r="BS58" s="68"/>
      <c r="BT58" s="69"/>
      <c r="BU58" s="70"/>
      <c r="BV58" s="71"/>
      <c r="BW58" s="72"/>
      <c r="BX58" s="163"/>
      <c r="BY58" s="155"/>
      <c r="BZ58" s="68"/>
      <c r="CA58" s="69"/>
      <c r="CB58" s="70"/>
      <c r="CC58" s="71"/>
      <c r="CD58" s="72"/>
      <c r="CE58" s="163"/>
      <c r="CF58" s="155"/>
      <c r="CG58" s="68"/>
      <c r="CH58" s="69"/>
      <c r="CI58" s="70"/>
      <c r="CJ58" s="71"/>
      <c r="CK58" s="72"/>
      <c r="CL58" s="163"/>
      <c r="CM58" s="155"/>
      <c r="CN58" s="68"/>
      <c r="CO58" s="69"/>
      <c r="CP58" s="70"/>
      <c r="CQ58" s="71"/>
      <c r="CR58" s="72"/>
      <c r="CS58" s="9"/>
      <c r="CT58" s="12">
        <v>69</v>
      </c>
      <c r="CU58" s="12">
        <v>25</v>
      </c>
      <c r="CV58" s="10"/>
      <c r="CW58" s="10"/>
      <c r="CX58" s="10"/>
      <c r="CY58" s="10"/>
      <c r="CZ58" s="10"/>
      <c r="DA58" s="10"/>
      <c r="DB58" s="10"/>
      <c r="DC58" s="10"/>
      <c r="DD58" s="10"/>
    </row>
    <row r="59" spans="1:108" s="2" customFormat="1" ht="20.100000000000001" customHeight="1">
      <c r="A59" s="43">
        <f>Pers!A57</f>
        <v>0</v>
      </c>
      <c r="B59" s="44">
        <f>INT(($D$1)-Pers!B57)/365</f>
        <v>110.07671232876713</v>
      </c>
      <c r="C59" s="45">
        <f>Pers!C57</f>
        <v>0</v>
      </c>
      <c r="D59" s="46">
        <f>Pers!D57</f>
        <v>0</v>
      </c>
      <c r="E59" s="59"/>
      <c r="F59" s="56">
        <f t="shared" si="28"/>
        <v>0</v>
      </c>
      <c r="G59" s="56">
        <f t="shared" si="21"/>
        <v>0</v>
      </c>
      <c r="H59" s="57">
        <f t="shared" si="9"/>
        <v>0</v>
      </c>
      <c r="I59" s="60">
        <f t="shared" si="22"/>
        <v>0</v>
      </c>
      <c r="J59" s="74"/>
      <c r="K59" s="48">
        <f t="shared" si="10"/>
        <v>0</v>
      </c>
      <c r="L59" s="67">
        <f t="shared" si="11"/>
        <v>0</v>
      </c>
      <c r="M59" s="163" t="str">
        <f t="shared" si="23"/>
        <v/>
      </c>
      <c r="N59" s="155"/>
      <c r="O59" s="68" t="str">
        <f t="shared" si="24"/>
        <v/>
      </c>
      <c r="P59" s="69" t="str">
        <f t="shared" si="25"/>
        <v/>
      </c>
      <c r="Q59" s="70" t="str">
        <f t="shared" si="14"/>
        <v/>
      </c>
      <c r="R59" s="71" t="str">
        <f t="shared" si="26"/>
        <v/>
      </c>
      <c r="S59" s="72" t="str">
        <f t="shared" si="27"/>
        <v/>
      </c>
      <c r="T59" s="163" t="str">
        <f t="shared" si="29"/>
        <v/>
      </c>
      <c r="U59" s="155"/>
      <c r="V59" s="68" t="str">
        <f t="shared" si="17"/>
        <v/>
      </c>
      <c r="W59" s="69" t="str">
        <f t="shared" si="30"/>
        <v/>
      </c>
      <c r="X59" s="70" t="str">
        <f t="shared" si="18"/>
        <v/>
      </c>
      <c r="Y59" s="71" t="str">
        <f t="shared" si="31"/>
        <v/>
      </c>
      <c r="Z59" s="72" t="str">
        <f t="shared" si="32"/>
        <v/>
      </c>
      <c r="AA59" s="163" t="str">
        <f t="shared" si="33"/>
        <v/>
      </c>
      <c r="AB59" s="155"/>
      <c r="AC59" s="68" t="str">
        <f t="shared" si="19"/>
        <v/>
      </c>
      <c r="AD59" s="69" t="str">
        <f t="shared" si="34"/>
        <v/>
      </c>
      <c r="AE59" s="70" t="str">
        <f t="shared" si="20"/>
        <v/>
      </c>
      <c r="AF59" s="71" t="str">
        <f t="shared" si="35"/>
        <v/>
      </c>
      <c r="AG59" s="72" t="str">
        <f t="shared" si="36"/>
        <v/>
      </c>
      <c r="AH59" s="163"/>
      <c r="AI59" s="155"/>
      <c r="AJ59" s="68"/>
      <c r="AK59" s="69"/>
      <c r="AL59" s="70"/>
      <c r="AM59" s="71"/>
      <c r="AN59" s="72"/>
      <c r="AO59" s="163"/>
      <c r="AP59" s="155"/>
      <c r="AQ59" s="68"/>
      <c r="AR59" s="69"/>
      <c r="AS59" s="70"/>
      <c r="AT59" s="71"/>
      <c r="AU59" s="72"/>
      <c r="AV59" s="163"/>
      <c r="AW59" s="155"/>
      <c r="AX59" s="68"/>
      <c r="AY59" s="69"/>
      <c r="AZ59" s="70"/>
      <c r="BA59" s="71"/>
      <c r="BB59" s="72"/>
      <c r="BC59" s="163"/>
      <c r="BD59" s="155"/>
      <c r="BE59" s="68"/>
      <c r="BF59" s="69"/>
      <c r="BG59" s="70"/>
      <c r="BH59" s="71"/>
      <c r="BI59" s="72"/>
      <c r="BJ59" s="163"/>
      <c r="BK59" s="155"/>
      <c r="BL59" s="68"/>
      <c r="BM59" s="69"/>
      <c r="BN59" s="70"/>
      <c r="BO59" s="71"/>
      <c r="BP59" s="72"/>
      <c r="BQ59" s="163"/>
      <c r="BR59" s="155"/>
      <c r="BS59" s="68"/>
      <c r="BT59" s="69"/>
      <c r="BU59" s="70"/>
      <c r="BV59" s="71"/>
      <c r="BW59" s="72"/>
      <c r="BX59" s="163"/>
      <c r="BY59" s="155"/>
      <c r="BZ59" s="68"/>
      <c r="CA59" s="69"/>
      <c r="CB59" s="70"/>
      <c r="CC59" s="71"/>
      <c r="CD59" s="72"/>
      <c r="CE59" s="163"/>
      <c r="CF59" s="155"/>
      <c r="CG59" s="68"/>
      <c r="CH59" s="69"/>
      <c r="CI59" s="70"/>
      <c r="CJ59" s="71"/>
      <c r="CK59" s="72"/>
      <c r="CL59" s="163"/>
      <c r="CM59" s="155"/>
      <c r="CN59" s="68"/>
      <c r="CO59" s="69"/>
      <c r="CP59" s="70"/>
      <c r="CQ59" s="71"/>
      <c r="CR59" s="72"/>
      <c r="CS59" s="9"/>
      <c r="CT59" s="12">
        <v>70</v>
      </c>
      <c r="CU59" s="12">
        <v>25</v>
      </c>
      <c r="CV59" s="10"/>
      <c r="CW59" s="10"/>
      <c r="CX59" s="10"/>
      <c r="CY59" s="10"/>
      <c r="CZ59" s="10"/>
      <c r="DA59" s="10"/>
      <c r="DB59" s="10"/>
      <c r="DC59" s="10"/>
      <c r="DD59" s="10"/>
    </row>
    <row r="60" spans="1:108" s="2" customFormat="1" ht="20.100000000000001" customHeight="1">
      <c r="A60" s="43">
        <f>Pers!A58</f>
        <v>0</v>
      </c>
      <c r="B60" s="44">
        <f>INT(($D$1)-Pers!B58)/365</f>
        <v>110.07671232876713</v>
      </c>
      <c r="C60" s="45">
        <f>Pers!C58</f>
        <v>0</v>
      </c>
      <c r="D60" s="46">
        <f>Pers!D58</f>
        <v>0</v>
      </c>
      <c r="E60" s="59"/>
      <c r="F60" s="56">
        <f t="shared" si="28"/>
        <v>0</v>
      </c>
      <c r="G60" s="56">
        <f t="shared" si="21"/>
        <v>0</v>
      </c>
      <c r="H60" s="57">
        <f t="shared" si="9"/>
        <v>0</v>
      </c>
      <c r="I60" s="60">
        <f t="shared" si="22"/>
        <v>0</v>
      </c>
      <c r="J60" s="74"/>
      <c r="K60" s="48">
        <f t="shared" si="10"/>
        <v>0</v>
      </c>
      <c r="L60" s="67">
        <f t="shared" si="11"/>
        <v>0</v>
      </c>
      <c r="M60" s="163" t="str">
        <f t="shared" si="23"/>
        <v/>
      </c>
      <c r="N60" s="155"/>
      <c r="O60" s="68" t="str">
        <f t="shared" si="24"/>
        <v/>
      </c>
      <c r="P60" s="69" t="str">
        <f t="shared" si="25"/>
        <v/>
      </c>
      <c r="Q60" s="70" t="str">
        <f t="shared" si="14"/>
        <v/>
      </c>
      <c r="R60" s="71" t="str">
        <f t="shared" si="26"/>
        <v/>
      </c>
      <c r="S60" s="72" t="str">
        <f t="shared" si="27"/>
        <v/>
      </c>
      <c r="T60" s="163" t="str">
        <f t="shared" si="29"/>
        <v/>
      </c>
      <c r="U60" s="155"/>
      <c r="V60" s="68" t="str">
        <f t="shared" si="17"/>
        <v/>
      </c>
      <c r="W60" s="69" t="str">
        <f t="shared" si="30"/>
        <v/>
      </c>
      <c r="X60" s="70" t="str">
        <f t="shared" si="18"/>
        <v/>
      </c>
      <c r="Y60" s="71" t="str">
        <f t="shared" si="31"/>
        <v/>
      </c>
      <c r="Z60" s="72" t="str">
        <f t="shared" si="32"/>
        <v/>
      </c>
      <c r="AA60" s="163" t="str">
        <f t="shared" si="33"/>
        <v/>
      </c>
      <c r="AB60" s="155"/>
      <c r="AC60" s="68" t="str">
        <f t="shared" si="19"/>
        <v/>
      </c>
      <c r="AD60" s="69" t="str">
        <f t="shared" si="34"/>
        <v/>
      </c>
      <c r="AE60" s="70" t="str">
        <f t="shared" si="20"/>
        <v/>
      </c>
      <c r="AF60" s="71" t="str">
        <f t="shared" si="35"/>
        <v/>
      </c>
      <c r="AG60" s="72" t="str">
        <f t="shared" si="36"/>
        <v/>
      </c>
      <c r="AH60" s="163"/>
      <c r="AI60" s="155"/>
      <c r="AJ60" s="68"/>
      <c r="AK60" s="69"/>
      <c r="AL60" s="70"/>
      <c r="AM60" s="71"/>
      <c r="AN60" s="72"/>
      <c r="AO60" s="163"/>
      <c r="AP60" s="155"/>
      <c r="AQ60" s="68"/>
      <c r="AR60" s="69"/>
      <c r="AS60" s="70"/>
      <c r="AT60" s="71"/>
      <c r="AU60" s="72"/>
      <c r="AV60" s="163"/>
      <c r="AW60" s="155"/>
      <c r="AX60" s="68"/>
      <c r="AY60" s="69"/>
      <c r="AZ60" s="70"/>
      <c r="BA60" s="71"/>
      <c r="BB60" s="72"/>
      <c r="BC60" s="163"/>
      <c r="BD60" s="155"/>
      <c r="BE60" s="68"/>
      <c r="BF60" s="69"/>
      <c r="BG60" s="70"/>
      <c r="BH60" s="71"/>
      <c r="BI60" s="72"/>
      <c r="BJ60" s="163"/>
      <c r="BK60" s="155"/>
      <c r="BL60" s="68"/>
      <c r="BM60" s="69"/>
      <c r="BN60" s="70"/>
      <c r="BO60" s="71"/>
      <c r="BP60" s="72"/>
      <c r="BQ60" s="163"/>
      <c r="BR60" s="155"/>
      <c r="BS60" s="68"/>
      <c r="BT60" s="69"/>
      <c r="BU60" s="70"/>
      <c r="BV60" s="71"/>
      <c r="BW60" s="72"/>
      <c r="BX60" s="163"/>
      <c r="BY60" s="155"/>
      <c r="BZ60" s="68"/>
      <c r="CA60" s="69"/>
      <c r="CB60" s="70"/>
      <c r="CC60" s="71"/>
      <c r="CD60" s="72"/>
      <c r="CE60" s="163"/>
      <c r="CF60" s="155"/>
      <c r="CG60" s="68"/>
      <c r="CH60" s="69"/>
      <c r="CI60" s="70"/>
      <c r="CJ60" s="71"/>
      <c r="CK60" s="72"/>
      <c r="CL60" s="163"/>
      <c r="CM60" s="155"/>
      <c r="CN60" s="68"/>
      <c r="CO60" s="69"/>
      <c r="CP60" s="70"/>
      <c r="CQ60" s="71"/>
      <c r="CR60" s="72"/>
      <c r="CS60" s="9"/>
      <c r="CT60" s="12">
        <v>110</v>
      </c>
      <c r="CU60" s="12">
        <v>0</v>
      </c>
      <c r="CV60" s="10"/>
      <c r="CW60" s="10"/>
      <c r="CX60" s="10"/>
      <c r="CY60" s="10"/>
      <c r="CZ60" s="10"/>
      <c r="DA60" s="10"/>
      <c r="DB60" s="10"/>
      <c r="DC60" s="10"/>
      <c r="DD60" s="10"/>
    </row>
    <row r="61" spans="1:108" s="2" customFormat="1" ht="20.100000000000001" customHeight="1">
      <c r="A61" s="43">
        <f>Pers!A59</f>
        <v>0</v>
      </c>
      <c r="B61" s="44">
        <f>INT(($D$1)-Pers!B59)/365</f>
        <v>110.07671232876713</v>
      </c>
      <c r="C61" s="45">
        <f>Pers!C59</f>
        <v>0</v>
      </c>
      <c r="D61" s="46">
        <f>Pers!D59</f>
        <v>0</v>
      </c>
      <c r="E61" s="59"/>
      <c r="F61" s="56">
        <f t="shared" si="28"/>
        <v>0</v>
      </c>
      <c r="G61" s="56">
        <f t="shared" si="21"/>
        <v>0</v>
      </c>
      <c r="H61" s="57">
        <f t="shared" si="9"/>
        <v>0</v>
      </c>
      <c r="I61" s="60">
        <f t="shared" si="22"/>
        <v>0</v>
      </c>
      <c r="J61" s="74"/>
      <c r="K61" s="48">
        <f t="shared" si="10"/>
        <v>0</v>
      </c>
      <c r="L61" s="67">
        <f t="shared" si="11"/>
        <v>0</v>
      </c>
      <c r="M61" s="163" t="str">
        <f t="shared" si="23"/>
        <v/>
      </c>
      <c r="N61" s="155"/>
      <c r="O61" s="68" t="str">
        <f t="shared" si="24"/>
        <v/>
      </c>
      <c r="P61" s="69" t="str">
        <f t="shared" si="25"/>
        <v/>
      </c>
      <c r="Q61" s="70" t="str">
        <f t="shared" si="14"/>
        <v/>
      </c>
      <c r="R61" s="71" t="str">
        <f t="shared" si="26"/>
        <v/>
      </c>
      <c r="S61" s="72" t="str">
        <f t="shared" si="27"/>
        <v/>
      </c>
      <c r="T61" s="163" t="str">
        <f t="shared" si="29"/>
        <v/>
      </c>
      <c r="U61" s="155"/>
      <c r="V61" s="68" t="str">
        <f t="shared" si="17"/>
        <v/>
      </c>
      <c r="W61" s="69" t="str">
        <f t="shared" si="30"/>
        <v/>
      </c>
      <c r="X61" s="70" t="str">
        <f t="shared" si="18"/>
        <v/>
      </c>
      <c r="Y61" s="71" t="str">
        <f t="shared" si="31"/>
        <v/>
      </c>
      <c r="Z61" s="72" t="str">
        <f t="shared" si="32"/>
        <v/>
      </c>
      <c r="AA61" s="163" t="str">
        <f t="shared" si="33"/>
        <v/>
      </c>
      <c r="AB61" s="155"/>
      <c r="AC61" s="68" t="str">
        <f t="shared" si="19"/>
        <v/>
      </c>
      <c r="AD61" s="69" t="str">
        <f t="shared" si="34"/>
        <v/>
      </c>
      <c r="AE61" s="70" t="str">
        <f t="shared" si="20"/>
        <v/>
      </c>
      <c r="AF61" s="71" t="str">
        <f t="shared" si="35"/>
        <v/>
      </c>
      <c r="AG61" s="72" t="str">
        <f t="shared" si="36"/>
        <v/>
      </c>
      <c r="AH61" s="163"/>
      <c r="AI61" s="155"/>
      <c r="AJ61" s="68"/>
      <c r="AK61" s="69"/>
      <c r="AL61" s="70"/>
      <c r="AM61" s="71"/>
      <c r="AN61" s="72"/>
      <c r="AO61" s="163"/>
      <c r="AP61" s="155"/>
      <c r="AQ61" s="68"/>
      <c r="AR61" s="69"/>
      <c r="AS61" s="70"/>
      <c r="AT61" s="71"/>
      <c r="AU61" s="72"/>
      <c r="AV61" s="163"/>
      <c r="AW61" s="155"/>
      <c r="AX61" s="68"/>
      <c r="AY61" s="69"/>
      <c r="AZ61" s="70"/>
      <c r="BA61" s="71"/>
      <c r="BB61" s="72"/>
      <c r="BC61" s="163"/>
      <c r="BD61" s="155"/>
      <c r="BE61" s="68"/>
      <c r="BF61" s="69"/>
      <c r="BG61" s="70"/>
      <c r="BH61" s="71"/>
      <c r="BI61" s="72"/>
      <c r="BJ61" s="163"/>
      <c r="BK61" s="155"/>
      <c r="BL61" s="68"/>
      <c r="BM61" s="69"/>
      <c r="BN61" s="70"/>
      <c r="BO61" s="71"/>
      <c r="BP61" s="72"/>
      <c r="BQ61" s="163"/>
      <c r="BR61" s="155"/>
      <c r="BS61" s="68"/>
      <c r="BT61" s="69"/>
      <c r="BU61" s="70"/>
      <c r="BV61" s="71"/>
      <c r="BW61" s="72"/>
      <c r="BX61" s="163"/>
      <c r="BY61" s="155"/>
      <c r="BZ61" s="68"/>
      <c r="CA61" s="69"/>
      <c r="CB61" s="70"/>
      <c r="CC61" s="71"/>
      <c r="CD61" s="72"/>
      <c r="CE61" s="163"/>
      <c r="CF61" s="155"/>
      <c r="CG61" s="68"/>
      <c r="CH61" s="69"/>
      <c r="CI61" s="70"/>
      <c r="CJ61" s="71"/>
      <c r="CK61" s="72"/>
      <c r="CL61" s="163"/>
      <c r="CM61" s="155"/>
      <c r="CN61" s="68"/>
      <c r="CO61" s="69"/>
      <c r="CP61" s="70"/>
      <c r="CQ61" s="71"/>
      <c r="CR61" s="72"/>
      <c r="CS61" s="9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</row>
    <row r="62" spans="1:108" s="2" customFormat="1" ht="20.100000000000001" customHeight="1">
      <c r="A62" s="43">
        <f>Pers!A60</f>
        <v>0</v>
      </c>
      <c r="B62" s="44">
        <f>INT(($D$1)-Pers!B60)/365</f>
        <v>110.07671232876713</v>
      </c>
      <c r="C62" s="45">
        <f>Pers!C60</f>
        <v>0</v>
      </c>
      <c r="D62" s="46">
        <f>Pers!D60</f>
        <v>0</v>
      </c>
      <c r="E62" s="59"/>
      <c r="F62" s="56">
        <f t="shared" si="28"/>
        <v>0</v>
      </c>
      <c r="G62" s="56">
        <f t="shared" si="21"/>
        <v>0</v>
      </c>
      <c r="H62" s="57">
        <f t="shared" si="9"/>
        <v>0</v>
      </c>
      <c r="I62" s="60">
        <f t="shared" si="22"/>
        <v>0</v>
      </c>
      <c r="J62" s="74"/>
      <c r="K62" s="48">
        <f t="shared" si="10"/>
        <v>0</v>
      </c>
      <c r="L62" s="67">
        <f t="shared" si="11"/>
        <v>0</v>
      </c>
      <c r="M62" s="163" t="str">
        <f t="shared" si="23"/>
        <v/>
      </c>
      <c r="N62" s="155"/>
      <c r="O62" s="68" t="str">
        <f t="shared" si="24"/>
        <v/>
      </c>
      <c r="P62" s="69" t="str">
        <f t="shared" si="25"/>
        <v/>
      </c>
      <c r="Q62" s="70" t="str">
        <f t="shared" si="14"/>
        <v/>
      </c>
      <c r="R62" s="71" t="str">
        <f t="shared" si="26"/>
        <v/>
      </c>
      <c r="S62" s="72" t="str">
        <f t="shared" si="27"/>
        <v/>
      </c>
      <c r="T62" s="163" t="str">
        <f t="shared" si="29"/>
        <v/>
      </c>
      <c r="U62" s="155"/>
      <c r="V62" s="68" t="str">
        <f t="shared" si="17"/>
        <v/>
      </c>
      <c r="W62" s="69" t="str">
        <f t="shared" si="30"/>
        <v/>
      </c>
      <c r="X62" s="70" t="str">
        <f t="shared" si="18"/>
        <v/>
      </c>
      <c r="Y62" s="71" t="str">
        <f t="shared" si="31"/>
        <v/>
      </c>
      <c r="Z62" s="72" t="str">
        <f t="shared" si="32"/>
        <v/>
      </c>
      <c r="AA62" s="163" t="str">
        <f t="shared" si="33"/>
        <v/>
      </c>
      <c r="AB62" s="155"/>
      <c r="AC62" s="68" t="str">
        <f t="shared" si="19"/>
        <v/>
      </c>
      <c r="AD62" s="69" t="str">
        <f t="shared" si="34"/>
        <v/>
      </c>
      <c r="AE62" s="70" t="str">
        <f t="shared" si="20"/>
        <v/>
      </c>
      <c r="AF62" s="71" t="str">
        <f t="shared" si="35"/>
        <v/>
      </c>
      <c r="AG62" s="72" t="str">
        <f t="shared" si="36"/>
        <v/>
      </c>
      <c r="AH62" s="163"/>
      <c r="AI62" s="155"/>
      <c r="AJ62" s="68"/>
      <c r="AK62" s="69"/>
      <c r="AL62" s="70"/>
      <c r="AM62" s="71"/>
      <c r="AN62" s="72"/>
      <c r="AO62" s="163"/>
      <c r="AP62" s="155"/>
      <c r="AQ62" s="68"/>
      <c r="AR62" s="69"/>
      <c r="AS62" s="70"/>
      <c r="AT62" s="71"/>
      <c r="AU62" s="72"/>
      <c r="AV62" s="163"/>
      <c r="AW62" s="155"/>
      <c r="AX62" s="68"/>
      <c r="AY62" s="69"/>
      <c r="AZ62" s="70"/>
      <c r="BA62" s="71"/>
      <c r="BB62" s="72"/>
      <c r="BC62" s="163"/>
      <c r="BD62" s="155"/>
      <c r="BE62" s="68"/>
      <c r="BF62" s="69"/>
      <c r="BG62" s="70"/>
      <c r="BH62" s="71"/>
      <c r="BI62" s="72"/>
      <c r="BJ62" s="163"/>
      <c r="BK62" s="155"/>
      <c r="BL62" s="68"/>
      <c r="BM62" s="69"/>
      <c r="BN62" s="70"/>
      <c r="BO62" s="71"/>
      <c r="BP62" s="72"/>
      <c r="BQ62" s="163"/>
      <c r="BR62" s="155"/>
      <c r="BS62" s="68"/>
      <c r="BT62" s="69"/>
      <c r="BU62" s="70"/>
      <c r="BV62" s="71"/>
      <c r="BW62" s="72"/>
      <c r="BX62" s="163"/>
      <c r="BY62" s="155"/>
      <c r="BZ62" s="68"/>
      <c r="CA62" s="69"/>
      <c r="CB62" s="70"/>
      <c r="CC62" s="71"/>
      <c r="CD62" s="72"/>
      <c r="CE62" s="163"/>
      <c r="CF62" s="155"/>
      <c r="CG62" s="68"/>
      <c r="CH62" s="69"/>
      <c r="CI62" s="70"/>
      <c r="CJ62" s="71"/>
      <c r="CK62" s="72"/>
      <c r="CL62" s="163"/>
      <c r="CM62" s="155"/>
      <c r="CN62" s="68"/>
      <c r="CO62" s="69"/>
      <c r="CP62" s="70"/>
      <c r="CQ62" s="71"/>
      <c r="CR62" s="72"/>
      <c r="CS62" s="9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</row>
    <row r="63" spans="1:108" s="2" customFormat="1" ht="20.100000000000001" customHeight="1">
      <c r="A63" s="43">
        <f>Pers!A61</f>
        <v>0</v>
      </c>
      <c r="B63" s="44">
        <f>INT(($D$1)-Pers!B61)/365</f>
        <v>110.07671232876713</v>
      </c>
      <c r="C63" s="45">
        <f>Pers!C61</f>
        <v>0</v>
      </c>
      <c r="D63" s="46">
        <f>Pers!D61</f>
        <v>0</v>
      </c>
      <c r="E63" s="59"/>
      <c r="F63" s="56">
        <f t="shared" si="28"/>
        <v>0</v>
      </c>
      <c r="G63" s="56">
        <f t="shared" si="21"/>
        <v>0</v>
      </c>
      <c r="H63" s="57">
        <f t="shared" si="9"/>
        <v>0</v>
      </c>
      <c r="I63" s="60">
        <f t="shared" si="22"/>
        <v>0</v>
      </c>
      <c r="J63" s="74"/>
      <c r="K63" s="48">
        <f t="shared" si="10"/>
        <v>0</v>
      </c>
      <c r="L63" s="67">
        <f t="shared" si="11"/>
        <v>0</v>
      </c>
      <c r="M63" s="163" t="str">
        <f t="shared" si="23"/>
        <v/>
      </c>
      <c r="N63" s="155"/>
      <c r="O63" s="68" t="str">
        <f t="shared" si="24"/>
        <v/>
      </c>
      <c r="P63" s="69" t="str">
        <f t="shared" si="25"/>
        <v/>
      </c>
      <c r="Q63" s="70" t="str">
        <f t="shared" si="14"/>
        <v/>
      </c>
      <c r="R63" s="71" t="str">
        <f t="shared" si="26"/>
        <v/>
      </c>
      <c r="S63" s="72" t="str">
        <f t="shared" si="27"/>
        <v/>
      </c>
      <c r="T63" s="163" t="str">
        <f t="shared" si="29"/>
        <v/>
      </c>
      <c r="U63" s="155"/>
      <c r="V63" s="68" t="str">
        <f t="shared" si="17"/>
        <v/>
      </c>
      <c r="W63" s="69" t="str">
        <f t="shared" si="30"/>
        <v/>
      </c>
      <c r="X63" s="70" t="str">
        <f t="shared" si="18"/>
        <v/>
      </c>
      <c r="Y63" s="71" t="str">
        <f t="shared" si="31"/>
        <v/>
      </c>
      <c r="Z63" s="72" t="str">
        <f t="shared" si="32"/>
        <v/>
      </c>
      <c r="AA63" s="163" t="str">
        <f t="shared" si="33"/>
        <v/>
      </c>
      <c r="AB63" s="155"/>
      <c r="AC63" s="68" t="str">
        <f t="shared" si="19"/>
        <v/>
      </c>
      <c r="AD63" s="69" t="str">
        <f t="shared" si="34"/>
        <v/>
      </c>
      <c r="AE63" s="70" t="str">
        <f t="shared" si="20"/>
        <v/>
      </c>
      <c r="AF63" s="71" t="str">
        <f t="shared" si="35"/>
        <v/>
      </c>
      <c r="AG63" s="72" t="str">
        <f t="shared" si="36"/>
        <v/>
      </c>
      <c r="AH63" s="163"/>
      <c r="AI63" s="155"/>
      <c r="AJ63" s="68"/>
      <c r="AK63" s="69"/>
      <c r="AL63" s="70"/>
      <c r="AM63" s="71"/>
      <c r="AN63" s="72"/>
      <c r="AO63" s="163"/>
      <c r="AP63" s="155"/>
      <c r="AQ63" s="68"/>
      <c r="AR63" s="69"/>
      <c r="AS63" s="70"/>
      <c r="AT63" s="71"/>
      <c r="AU63" s="72"/>
      <c r="AV63" s="163"/>
      <c r="AW63" s="155"/>
      <c r="AX63" s="68"/>
      <c r="AY63" s="69"/>
      <c r="AZ63" s="70"/>
      <c r="BA63" s="71"/>
      <c r="BB63" s="72"/>
      <c r="BC63" s="163"/>
      <c r="BD63" s="155"/>
      <c r="BE63" s="68"/>
      <c r="BF63" s="69"/>
      <c r="BG63" s="70"/>
      <c r="BH63" s="71"/>
      <c r="BI63" s="72"/>
      <c r="BJ63" s="163"/>
      <c r="BK63" s="155"/>
      <c r="BL63" s="68"/>
      <c r="BM63" s="69"/>
      <c r="BN63" s="70"/>
      <c r="BO63" s="71"/>
      <c r="BP63" s="72"/>
      <c r="BQ63" s="163"/>
      <c r="BR63" s="155"/>
      <c r="BS63" s="68"/>
      <c r="BT63" s="69"/>
      <c r="BU63" s="70"/>
      <c r="BV63" s="71"/>
      <c r="BW63" s="72"/>
      <c r="BX63" s="163"/>
      <c r="BY63" s="155"/>
      <c r="BZ63" s="68"/>
      <c r="CA63" s="69"/>
      <c r="CB63" s="70"/>
      <c r="CC63" s="71"/>
      <c r="CD63" s="72"/>
      <c r="CE63" s="163"/>
      <c r="CF63" s="155"/>
      <c r="CG63" s="68"/>
      <c r="CH63" s="69"/>
      <c r="CI63" s="70"/>
      <c r="CJ63" s="71"/>
      <c r="CK63" s="72"/>
      <c r="CL63" s="163"/>
      <c r="CM63" s="155"/>
      <c r="CN63" s="68"/>
      <c r="CO63" s="69"/>
      <c r="CP63" s="70"/>
      <c r="CQ63" s="71"/>
      <c r="CR63" s="72"/>
      <c r="CS63" s="9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</row>
    <row r="64" spans="1:108" s="2" customFormat="1" ht="20.100000000000001" customHeight="1">
      <c r="A64" s="43">
        <f>Pers!A62</f>
        <v>0</v>
      </c>
      <c r="B64" s="44">
        <f>INT(($D$1)-Pers!B62)/365</f>
        <v>110.07671232876713</v>
      </c>
      <c r="C64" s="45">
        <f>Pers!C62</f>
        <v>0</v>
      </c>
      <c r="D64" s="46">
        <f>Pers!D62</f>
        <v>0</v>
      </c>
      <c r="E64" s="59"/>
      <c r="F64" s="56">
        <f t="shared" si="28"/>
        <v>0</v>
      </c>
      <c r="G64" s="56">
        <f t="shared" si="21"/>
        <v>0</v>
      </c>
      <c r="H64" s="57">
        <f t="shared" si="9"/>
        <v>0</v>
      </c>
      <c r="I64" s="60">
        <f t="shared" si="22"/>
        <v>0</v>
      </c>
      <c r="J64" s="74"/>
      <c r="K64" s="48">
        <f t="shared" si="10"/>
        <v>0</v>
      </c>
      <c r="L64" s="67">
        <f t="shared" si="11"/>
        <v>0</v>
      </c>
      <c r="M64" s="163" t="str">
        <f t="shared" si="23"/>
        <v/>
      </c>
      <c r="N64" s="155"/>
      <c r="O64" s="68" t="str">
        <f t="shared" si="24"/>
        <v/>
      </c>
      <c r="P64" s="69" t="str">
        <f t="shared" si="25"/>
        <v/>
      </c>
      <c r="Q64" s="70" t="str">
        <f t="shared" si="14"/>
        <v/>
      </c>
      <c r="R64" s="71" t="str">
        <f t="shared" si="26"/>
        <v/>
      </c>
      <c r="S64" s="72" t="str">
        <f t="shared" si="27"/>
        <v/>
      </c>
      <c r="T64" s="163" t="str">
        <f t="shared" si="29"/>
        <v/>
      </c>
      <c r="U64" s="155"/>
      <c r="V64" s="68" t="str">
        <f t="shared" si="17"/>
        <v/>
      </c>
      <c r="W64" s="69" t="str">
        <f t="shared" si="30"/>
        <v/>
      </c>
      <c r="X64" s="70" t="str">
        <f t="shared" si="18"/>
        <v/>
      </c>
      <c r="Y64" s="71" t="str">
        <f t="shared" si="31"/>
        <v/>
      </c>
      <c r="Z64" s="72" t="str">
        <f t="shared" si="32"/>
        <v/>
      </c>
      <c r="AA64" s="163" t="str">
        <f t="shared" si="33"/>
        <v/>
      </c>
      <c r="AB64" s="155"/>
      <c r="AC64" s="68" t="str">
        <f t="shared" si="19"/>
        <v/>
      </c>
      <c r="AD64" s="69" t="str">
        <f t="shared" si="34"/>
        <v/>
      </c>
      <c r="AE64" s="70" t="str">
        <f t="shared" si="20"/>
        <v/>
      </c>
      <c r="AF64" s="71" t="str">
        <f t="shared" si="35"/>
        <v/>
      </c>
      <c r="AG64" s="72" t="str">
        <f t="shared" si="36"/>
        <v/>
      </c>
      <c r="AH64" s="163"/>
      <c r="AI64" s="155"/>
      <c r="AJ64" s="68"/>
      <c r="AK64" s="69"/>
      <c r="AL64" s="70"/>
      <c r="AM64" s="71"/>
      <c r="AN64" s="72"/>
      <c r="AO64" s="163"/>
      <c r="AP64" s="155"/>
      <c r="AQ64" s="68"/>
      <c r="AR64" s="69"/>
      <c r="AS64" s="70"/>
      <c r="AT64" s="71"/>
      <c r="AU64" s="72"/>
      <c r="AV64" s="163"/>
      <c r="AW64" s="155"/>
      <c r="AX64" s="68"/>
      <c r="AY64" s="69"/>
      <c r="AZ64" s="70"/>
      <c r="BA64" s="71"/>
      <c r="BB64" s="72"/>
      <c r="BC64" s="163"/>
      <c r="BD64" s="155"/>
      <c r="BE64" s="68"/>
      <c r="BF64" s="69"/>
      <c r="BG64" s="70"/>
      <c r="BH64" s="71"/>
      <c r="BI64" s="72"/>
      <c r="BJ64" s="163"/>
      <c r="BK64" s="155"/>
      <c r="BL64" s="68"/>
      <c r="BM64" s="69"/>
      <c r="BN64" s="70"/>
      <c r="BO64" s="71"/>
      <c r="BP64" s="72"/>
      <c r="BQ64" s="163"/>
      <c r="BR64" s="155"/>
      <c r="BS64" s="68"/>
      <c r="BT64" s="69"/>
      <c r="BU64" s="70"/>
      <c r="BV64" s="71"/>
      <c r="BW64" s="72"/>
      <c r="BX64" s="163"/>
      <c r="BY64" s="155"/>
      <c r="BZ64" s="68"/>
      <c r="CA64" s="69"/>
      <c r="CB64" s="70"/>
      <c r="CC64" s="71"/>
      <c r="CD64" s="72"/>
      <c r="CE64" s="163"/>
      <c r="CF64" s="155"/>
      <c r="CG64" s="68"/>
      <c r="CH64" s="69"/>
      <c r="CI64" s="70"/>
      <c r="CJ64" s="71"/>
      <c r="CK64" s="72"/>
      <c r="CL64" s="163"/>
      <c r="CM64" s="155"/>
      <c r="CN64" s="68"/>
      <c r="CO64" s="69"/>
      <c r="CP64" s="70"/>
      <c r="CQ64" s="71"/>
      <c r="CR64" s="72"/>
      <c r="CS64" s="9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</row>
    <row r="65" spans="1:108" s="2" customFormat="1" ht="20.100000000000001" customHeight="1">
      <c r="A65" s="43">
        <f>Pers!A63</f>
        <v>0</v>
      </c>
      <c r="B65" s="44">
        <f>INT(($D$1)-Pers!B63)/365</f>
        <v>110.07671232876713</v>
      </c>
      <c r="C65" s="45">
        <f>Pers!C63</f>
        <v>0</v>
      </c>
      <c r="D65" s="46">
        <f>Pers!D63</f>
        <v>0</v>
      </c>
      <c r="E65" s="59"/>
      <c r="F65" s="56">
        <f t="shared" si="28"/>
        <v>0</v>
      </c>
      <c r="G65" s="56">
        <f t="shared" si="21"/>
        <v>0</v>
      </c>
      <c r="H65" s="57">
        <f t="shared" si="9"/>
        <v>0</v>
      </c>
      <c r="I65" s="60">
        <f t="shared" si="22"/>
        <v>0</v>
      </c>
      <c r="J65" s="74"/>
      <c r="K65" s="48">
        <f t="shared" si="10"/>
        <v>0</v>
      </c>
      <c r="L65" s="67">
        <f t="shared" si="11"/>
        <v>0</v>
      </c>
      <c r="M65" s="163" t="str">
        <f t="shared" si="23"/>
        <v/>
      </c>
      <c r="N65" s="155"/>
      <c r="O65" s="68" t="str">
        <f t="shared" si="24"/>
        <v/>
      </c>
      <c r="P65" s="69" t="str">
        <f t="shared" si="25"/>
        <v/>
      </c>
      <c r="Q65" s="70" t="str">
        <f t="shared" si="14"/>
        <v/>
      </c>
      <c r="R65" s="71" t="str">
        <f t="shared" si="26"/>
        <v/>
      </c>
      <c r="S65" s="72" t="str">
        <f t="shared" si="27"/>
        <v/>
      </c>
      <c r="T65" s="163" t="str">
        <f t="shared" si="29"/>
        <v/>
      </c>
      <c r="U65" s="155"/>
      <c r="V65" s="68" t="str">
        <f t="shared" si="17"/>
        <v/>
      </c>
      <c r="W65" s="69" t="str">
        <f t="shared" si="30"/>
        <v/>
      </c>
      <c r="X65" s="70" t="str">
        <f t="shared" si="18"/>
        <v/>
      </c>
      <c r="Y65" s="71" t="str">
        <f t="shared" si="31"/>
        <v/>
      </c>
      <c r="Z65" s="72" t="str">
        <f t="shared" si="32"/>
        <v/>
      </c>
      <c r="AA65" s="163" t="str">
        <f t="shared" si="33"/>
        <v/>
      </c>
      <c r="AB65" s="155"/>
      <c r="AC65" s="68" t="str">
        <f t="shared" si="19"/>
        <v/>
      </c>
      <c r="AD65" s="69" t="str">
        <f t="shared" si="34"/>
        <v/>
      </c>
      <c r="AE65" s="70" t="str">
        <f t="shared" si="20"/>
        <v/>
      </c>
      <c r="AF65" s="71" t="str">
        <f t="shared" si="35"/>
        <v/>
      </c>
      <c r="AG65" s="72" t="str">
        <f t="shared" si="36"/>
        <v/>
      </c>
      <c r="AH65" s="163"/>
      <c r="AI65" s="155"/>
      <c r="AJ65" s="68"/>
      <c r="AK65" s="69"/>
      <c r="AL65" s="70"/>
      <c r="AM65" s="71"/>
      <c r="AN65" s="72"/>
      <c r="AO65" s="163"/>
      <c r="AP65" s="155"/>
      <c r="AQ65" s="68"/>
      <c r="AR65" s="69"/>
      <c r="AS65" s="70"/>
      <c r="AT65" s="71"/>
      <c r="AU65" s="72"/>
      <c r="AV65" s="163"/>
      <c r="AW65" s="155"/>
      <c r="AX65" s="68"/>
      <c r="AY65" s="69"/>
      <c r="AZ65" s="70"/>
      <c r="BA65" s="71"/>
      <c r="BB65" s="72"/>
      <c r="BC65" s="163"/>
      <c r="BD65" s="155"/>
      <c r="BE65" s="68"/>
      <c r="BF65" s="69"/>
      <c r="BG65" s="70"/>
      <c r="BH65" s="71"/>
      <c r="BI65" s="72"/>
      <c r="BJ65" s="163"/>
      <c r="BK65" s="155"/>
      <c r="BL65" s="68"/>
      <c r="BM65" s="69"/>
      <c r="BN65" s="70"/>
      <c r="BO65" s="71"/>
      <c r="BP65" s="72"/>
      <c r="BQ65" s="163"/>
      <c r="BR65" s="155"/>
      <c r="BS65" s="68"/>
      <c r="BT65" s="69"/>
      <c r="BU65" s="70"/>
      <c r="BV65" s="71"/>
      <c r="BW65" s="72"/>
      <c r="BX65" s="163"/>
      <c r="BY65" s="155"/>
      <c r="BZ65" s="68"/>
      <c r="CA65" s="69"/>
      <c r="CB65" s="70"/>
      <c r="CC65" s="71"/>
      <c r="CD65" s="72"/>
      <c r="CE65" s="163"/>
      <c r="CF65" s="155"/>
      <c r="CG65" s="68"/>
      <c r="CH65" s="69"/>
      <c r="CI65" s="70"/>
      <c r="CJ65" s="71"/>
      <c r="CK65" s="72"/>
      <c r="CL65" s="163"/>
      <c r="CM65" s="155"/>
      <c r="CN65" s="68"/>
      <c r="CO65" s="69"/>
      <c r="CP65" s="70"/>
      <c r="CQ65" s="71"/>
      <c r="CR65" s="72"/>
      <c r="CS65" s="9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</row>
    <row r="66" spans="1:108" s="2" customFormat="1" ht="20.100000000000001" customHeight="1">
      <c r="A66" s="43">
        <f>Pers!A64</f>
        <v>0</v>
      </c>
      <c r="B66" s="44">
        <f>INT(($D$1)-Pers!B64)/365</f>
        <v>110.07671232876713</v>
      </c>
      <c r="C66" s="45">
        <f>Pers!C64</f>
        <v>0</v>
      </c>
      <c r="D66" s="46">
        <f>Pers!D64</f>
        <v>0</v>
      </c>
      <c r="E66" s="59"/>
      <c r="F66" s="56">
        <f t="shared" si="28"/>
        <v>0</v>
      </c>
      <c r="G66" s="56">
        <f t="shared" si="21"/>
        <v>0</v>
      </c>
      <c r="H66" s="57">
        <f t="shared" si="9"/>
        <v>0</v>
      </c>
      <c r="I66" s="60">
        <f t="shared" si="22"/>
        <v>0</v>
      </c>
      <c r="J66" s="74"/>
      <c r="K66" s="48">
        <f t="shared" si="10"/>
        <v>0</v>
      </c>
      <c r="L66" s="67">
        <f t="shared" si="11"/>
        <v>0</v>
      </c>
      <c r="M66" s="163" t="str">
        <f t="shared" si="23"/>
        <v/>
      </c>
      <c r="N66" s="155"/>
      <c r="O66" s="68" t="str">
        <f t="shared" si="24"/>
        <v/>
      </c>
      <c r="P66" s="69" t="str">
        <f t="shared" si="25"/>
        <v/>
      </c>
      <c r="Q66" s="70" t="str">
        <f t="shared" si="14"/>
        <v/>
      </c>
      <c r="R66" s="71" t="str">
        <f t="shared" si="26"/>
        <v/>
      </c>
      <c r="S66" s="72" t="str">
        <f t="shared" si="27"/>
        <v/>
      </c>
      <c r="T66" s="163" t="str">
        <f t="shared" si="29"/>
        <v/>
      </c>
      <c r="U66" s="155"/>
      <c r="V66" s="68" t="str">
        <f t="shared" si="17"/>
        <v/>
      </c>
      <c r="W66" s="69" t="str">
        <f t="shared" si="30"/>
        <v/>
      </c>
      <c r="X66" s="70" t="str">
        <f t="shared" si="18"/>
        <v/>
      </c>
      <c r="Y66" s="71" t="str">
        <f t="shared" si="31"/>
        <v/>
      </c>
      <c r="Z66" s="72" t="str">
        <f t="shared" si="32"/>
        <v/>
      </c>
      <c r="AA66" s="163" t="str">
        <f t="shared" si="33"/>
        <v/>
      </c>
      <c r="AB66" s="155"/>
      <c r="AC66" s="68" t="str">
        <f t="shared" si="19"/>
        <v/>
      </c>
      <c r="AD66" s="69" t="str">
        <f t="shared" si="34"/>
        <v/>
      </c>
      <c r="AE66" s="70" t="str">
        <f t="shared" si="20"/>
        <v/>
      </c>
      <c r="AF66" s="71" t="str">
        <f t="shared" si="35"/>
        <v/>
      </c>
      <c r="AG66" s="72" t="str">
        <f t="shared" si="36"/>
        <v/>
      </c>
      <c r="AH66" s="163"/>
      <c r="AI66" s="155"/>
      <c r="AJ66" s="68"/>
      <c r="AK66" s="69"/>
      <c r="AL66" s="70"/>
      <c r="AM66" s="71"/>
      <c r="AN66" s="72"/>
      <c r="AO66" s="163"/>
      <c r="AP66" s="155"/>
      <c r="AQ66" s="68"/>
      <c r="AR66" s="69"/>
      <c r="AS66" s="70"/>
      <c r="AT66" s="71"/>
      <c r="AU66" s="72"/>
      <c r="AV66" s="163"/>
      <c r="AW66" s="155"/>
      <c r="AX66" s="68"/>
      <c r="AY66" s="69"/>
      <c r="AZ66" s="70"/>
      <c r="BA66" s="71"/>
      <c r="BB66" s="72"/>
      <c r="BC66" s="163"/>
      <c r="BD66" s="155"/>
      <c r="BE66" s="68"/>
      <c r="BF66" s="69"/>
      <c r="BG66" s="70"/>
      <c r="BH66" s="71"/>
      <c r="BI66" s="72"/>
      <c r="BJ66" s="163"/>
      <c r="BK66" s="155"/>
      <c r="BL66" s="68"/>
      <c r="BM66" s="69"/>
      <c r="BN66" s="70"/>
      <c r="BO66" s="71"/>
      <c r="BP66" s="72"/>
      <c r="BQ66" s="163"/>
      <c r="BR66" s="155"/>
      <c r="BS66" s="68"/>
      <c r="BT66" s="69"/>
      <c r="BU66" s="70"/>
      <c r="BV66" s="71"/>
      <c r="BW66" s="72"/>
      <c r="BX66" s="163"/>
      <c r="BY66" s="155"/>
      <c r="BZ66" s="68"/>
      <c r="CA66" s="69"/>
      <c r="CB66" s="70"/>
      <c r="CC66" s="71"/>
      <c r="CD66" s="72"/>
      <c r="CE66" s="163"/>
      <c r="CF66" s="155"/>
      <c r="CG66" s="68"/>
      <c r="CH66" s="69"/>
      <c r="CI66" s="70"/>
      <c r="CJ66" s="71"/>
      <c r="CK66" s="72"/>
      <c r="CL66" s="163"/>
      <c r="CM66" s="155"/>
      <c r="CN66" s="68"/>
      <c r="CO66" s="69"/>
      <c r="CP66" s="70"/>
      <c r="CQ66" s="71"/>
      <c r="CR66" s="72"/>
      <c r="CS66" s="9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</row>
    <row r="67" spans="1:108" s="2" customFormat="1" ht="20.100000000000001" customHeight="1">
      <c r="A67" s="43">
        <f>Pers!A65</f>
        <v>0</v>
      </c>
      <c r="B67" s="44">
        <f>INT(($D$1)-Pers!B65)/365</f>
        <v>110.07671232876713</v>
      </c>
      <c r="C67" s="45">
        <f>Pers!C65</f>
        <v>0</v>
      </c>
      <c r="D67" s="46">
        <f>Pers!D65</f>
        <v>0</v>
      </c>
      <c r="E67" s="59"/>
      <c r="F67" s="56">
        <f t="shared" si="28"/>
        <v>0</v>
      </c>
      <c r="G67" s="56">
        <f t="shared" si="21"/>
        <v>0</v>
      </c>
      <c r="H67" s="57">
        <f t="shared" si="9"/>
        <v>0</v>
      </c>
      <c r="I67" s="60">
        <f t="shared" si="22"/>
        <v>0</v>
      </c>
      <c r="J67" s="74"/>
      <c r="K67" s="48">
        <f t="shared" si="10"/>
        <v>0</v>
      </c>
      <c r="L67" s="67">
        <f t="shared" si="11"/>
        <v>0</v>
      </c>
      <c r="M67" s="163" t="str">
        <f t="shared" si="23"/>
        <v/>
      </c>
      <c r="N67" s="155"/>
      <c r="O67" s="68" t="str">
        <f t="shared" si="24"/>
        <v/>
      </c>
      <c r="P67" s="69" t="str">
        <f t="shared" si="25"/>
        <v/>
      </c>
      <c r="Q67" s="70" t="str">
        <f t="shared" si="14"/>
        <v/>
      </c>
      <c r="R67" s="71" t="str">
        <f t="shared" si="26"/>
        <v/>
      </c>
      <c r="S67" s="72" t="str">
        <f t="shared" si="27"/>
        <v/>
      </c>
      <c r="T67" s="163" t="str">
        <f t="shared" si="29"/>
        <v/>
      </c>
      <c r="U67" s="155"/>
      <c r="V67" s="68" t="str">
        <f t="shared" si="17"/>
        <v/>
      </c>
      <c r="W67" s="69" t="str">
        <f t="shared" si="30"/>
        <v/>
      </c>
      <c r="X67" s="70" t="str">
        <f t="shared" si="18"/>
        <v/>
      </c>
      <c r="Y67" s="71" t="str">
        <f t="shared" si="31"/>
        <v/>
      </c>
      <c r="Z67" s="72" t="str">
        <f t="shared" si="32"/>
        <v/>
      </c>
      <c r="AA67" s="163" t="str">
        <f t="shared" si="33"/>
        <v/>
      </c>
      <c r="AB67" s="155"/>
      <c r="AC67" s="68" t="str">
        <f t="shared" si="19"/>
        <v/>
      </c>
      <c r="AD67" s="69" t="str">
        <f t="shared" si="34"/>
        <v/>
      </c>
      <c r="AE67" s="70" t="str">
        <f t="shared" si="20"/>
        <v/>
      </c>
      <c r="AF67" s="71" t="str">
        <f t="shared" si="35"/>
        <v/>
      </c>
      <c r="AG67" s="72" t="str">
        <f t="shared" si="36"/>
        <v/>
      </c>
      <c r="AH67" s="163"/>
      <c r="AI67" s="155"/>
      <c r="AJ67" s="68"/>
      <c r="AK67" s="69"/>
      <c r="AL67" s="70"/>
      <c r="AM67" s="71"/>
      <c r="AN67" s="72"/>
      <c r="AO67" s="163"/>
      <c r="AP67" s="155"/>
      <c r="AQ67" s="68"/>
      <c r="AR67" s="69"/>
      <c r="AS67" s="70"/>
      <c r="AT67" s="71"/>
      <c r="AU67" s="72"/>
      <c r="AV67" s="163"/>
      <c r="AW67" s="155"/>
      <c r="AX67" s="68"/>
      <c r="AY67" s="69"/>
      <c r="AZ67" s="70"/>
      <c r="BA67" s="71"/>
      <c r="BB67" s="72"/>
      <c r="BC67" s="163"/>
      <c r="BD67" s="155"/>
      <c r="BE67" s="68"/>
      <c r="BF67" s="69"/>
      <c r="BG67" s="70"/>
      <c r="BH67" s="71"/>
      <c r="BI67" s="72"/>
      <c r="BJ67" s="163"/>
      <c r="BK67" s="155"/>
      <c r="BL67" s="68"/>
      <c r="BM67" s="69"/>
      <c r="BN67" s="70"/>
      <c r="BO67" s="71"/>
      <c r="BP67" s="72"/>
      <c r="BQ67" s="163"/>
      <c r="BR67" s="155"/>
      <c r="BS67" s="68"/>
      <c r="BT67" s="69"/>
      <c r="BU67" s="70"/>
      <c r="BV67" s="71"/>
      <c r="BW67" s="72"/>
      <c r="BX67" s="163"/>
      <c r="BY67" s="155"/>
      <c r="BZ67" s="68"/>
      <c r="CA67" s="69"/>
      <c r="CB67" s="70"/>
      <c r="CC67" s="71"/>
      <c r="CD67" s="72"/>
      <c r="CE67" s="163"/>
      <c r="CF67" s="155"/>
      <c r="CG67" s="68"/>
      <c r="CH67" s="69"/>
      <c r="CI67" s="70"/>
      <c r="CJ67" s="71"/>
      <c r="CK67" s="72"/>
      <c r="CL67" s="163"/>
      <c r="CM67" s="155"/>
      <c r="CN67" s="68"/>
      <c r="CO67" s="69"/>
      <c r="CP67" s="70"/>
      <c r="CQ67" s="71"/>
      <c r="CR67" s="72"/>
      <c r="CS67" s="9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</row>
    <row r="68" spans="1:108" s="2" customFormat="1" ht="20.100000000000001" customHeight="1">
      <c r="A68" s="43">
        <f>Pers!A66</f>
        <v>0</v>
      </c>
      <c r="B68" s="44">
        <f>INT(($D$1)-Pers!B66)/365</f>
        <v>110.07671232876713</v>
      </c>
      <c r="C68" s="45">
        <f>Pers!C66</f>
        <v>0</v>
      </c>
      <c r="D68" s="46">
        <f>Pers!D66</f>
        <v>0</v>
      </c>
      <c r="E68" s="59"/>
      <c r="F68" s="56">
        <f t="shared" ref="F68:F103" si="37">IF(ISERROR(VLOOKUP(B68,Age,2)),"",VLOOKUP(B68,Age,2))</f>
        <v>0</v>
      </c>
      <c r="G68" s="56">
        <f t="shared" si="21"/>
        <v>0</v>
      </c>
      <c r="H68" s="57">
        <f t="shared" si="9"/>
        <v>0</v>
      </c>
      <c r="I68" s="60">
        <f t="shared" si="22"/>
        <v>0</v>
      </c>
      <c r="J68" s="74"/>
      <c r="K68" s="48">
        <f t="shared" si="10"/>
        <v>0</v>
      </c>
      <c r="L68" s="67">
        <f t="shared" si="11"/>
        <v>0</v>
      </c>
      <c r="M68" s="163" t="str">
        <f t="shared" si="23"/>
        <v/>
      </c>
      <c r="N68" s="155"/>
      <c r="O68" s="68" t="str">
        <f t="shared" si="24"/>
        <v/>
      </c>
      <c r="P68" s="69" t="str">
        <f t="shared" si="25"/>
        <v/>
      </c>
      <c r="Q68" s="70" t="str">
        <f t="shared" si="14"/>
        <v/>
      </c>
      <c r="R68" s="71" t="str">
        <f t="shared" si="26"/>
        <v/>
      </c>
      <c r="S68" s="72" t="str">
        <f t="shared" si="27"/>
        <v/>
      </c>
      <c r="T68" s="163" t="str">
        <f t="shared" ref="T68:T103" si="38">IF(ISERROR(VLOOKUP(A68,Fev,4,0)),"",VLOOKUP(A68,Fev,4,0))</f>
        <v/>
      </c>
      <c r="U68" s="155"/>
      <c r="V68" s="68" t="str">
        <f t="shared" si="17"/>
        <v/>
      </c>
      <c r="W68" s="69" t="str">
        <f t="shared" ref="W68:W103" si="39">IF(ISERROR(VLOOKUP(A68,Fev,3,0)),"",VLOOKUP(A68,Fev,3,0))</f>
        <v/>
      </c>
      <c r="X68" s="70" t="str">
        <f t="shared" si="18"/>
        <v/>
      </c>
      <c r="Y68" s="71" t="str">
        <f t="shared" ref="Y68:Y103" si="40">IF(ISERROR(VLOOKUP(A68,Fev,6,0)),"",VLOOKUP(A68,Fev,6,0))</f>
        <v/>
      </c>
      <c r="Z68" s="72" t="str">
        <f t="shared" ref="Z68:Z103" si="41">IF(ISERROR(VLOOKUP(A68,Fev,7,0)),"",VLOOKUP(A68,Fev,7,0))</f>
        <v/>
      </c>
      <c r="AA68" s="163" t="str">
        <f t="shared" ref="AA68:AA103" si="42">IF(ISERROR(VLOOKUP(A68,Mars,4,0)),"",VLOOKUP(A68,Mars,4,0))</f>
        <v/>
      </c>
      <c r="AB68" s="155"/>
      <c r="AC68" s="68" t="str">
        <f t="shared" si="19"/>
        <v/>
      </c>
      <c r="AD68" s="69" t="str">
        <f t="shared" ref="AD68:AD103" si="43">IF(ISERROR(VLOOKUP(A68,Mars,3,0)),"",VLOOKUP(A68,Mars,3,0))</f>
        <v/>
      </c>
      <c r="AE68" s="70" t="str">
        <f t="shared" si="20"/>
        <v/>
      </c>
      <c r="AF68" s="71" t="str">
        <f t="shared" ref="AF68:AF103" si="44">IF(ISERROR(VLOOKUP(A68,Mars,6,0)),"",VLOOKUP(A68,Mars,6,0))</f>
        <v/>
      </c>
      <c r="AG68" s="72" t="str">
        <f t="shared" ref="AG68:AG103" si="45">IF(ISERROR(VLOOKUP(A68,Mars,7,0)),"",VLOOKUP(A68,Mars,7,0))</f>
        <v/>
      </c>
      <c r="AH68" s="163"/>
      <c r="AI68" s="155"/>
      <c r="AJ68" s="68"/>
      <c r="AK68" s="69"/>
      <c r="AL68" s="70"/>
      <c r="AM68" s="71"/>
      <c r="AN68" s="72"/>
      <c r="AO68" s="163"/>
      <c r="AP68" s="155"/>
      <c r="AQ68" s="68"/>
      <c r="AR68" s="69"/>
      <c r="AS68" s="70"/>
      <c r="AT68" s="71"/>
      <c r="AU68" s="72"/>
      <c r="AV68" s="163"/>
      <c r="AW68" s="155"/>
      <c r="AX68" s="68"/>
      <c r="AY68" s="69"/>
      <c r="AZ68" s="70"/>
      <c r="BA68" s="71"/>
      <c r="BB68" s="72"/>
      <c r="BC68" s="163"/>
      <c r="BD68" s="155"/>
      <c r="BE68" s="68"/>
      <c r="BF68" s="69"/>
      <c r="BG68" s="70"/>
      <c r="BH68" s="71"/>
      <c r="BI68" s="72"/>
      <c r="BJ68" s="163"/>
      <c r="BK68" s="155"/>
      <c r="BL68" s="68"/>
      <c r="BM68" s="69"/>
      <c r="BN68" s="70"/>
      <c r="BO68" s="71"/>
      <c r="BP68" s="72"/>
      <c r="BQ68" s="163"/>
      <c r="BR68" s="155"/>
      <c r="BS68" s="68"/>
      <c r="BT68" s="69"/>
      <c r="BU68" s="70"/>
      <c r="BV68" s="71"/>
      <c r="BW68" s="72"/>
      <c r="BX68" s="163"/>
      <c r="BY68" s="155"/>
      <c r="BZ68" s="68"/>
      <c r="CA68" s="69"/>
      <c r="CB68" s="70"/>
      <c r="CC68" s="71"/>
      <c r="CD68" s="72"/>
      <c r="CE68" s="163"/>
      <c r="CF68" s="155"/>
      <c r="CG68" s="68"/>
      <c r="CH68" s="69"/>
      <c r="CI68" s="70"/>
      <c r="CJ68" s="71"/>
      <c r="CK68" s="72"/>
      <c r="CL68" s="163"/>
      <c r="CM68" s="155"/>
      <c r="CN68" s="68"/>
      <c r="CO68" s="69"/>
      <c r="CP68" s="70"/>
      <c r="CQ68" s="71"/>
      <c r="CR68" s="72"/>
      <c r="CS68" s="9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</row>
    <row r="69" spans="1:108" s="2" customFormat="1" ht="20.100000000000001" customHeight="1">
      <c r="A69" s="43">
        <f>Pers!A67</f>
        <v>0</v>
      </c>
      <c r="B69" s="44">
        <f>INT(($D$1)-Pers!B67)/365</f>
        <v>110.07671232876713</v>
      </c>
      <c r="C69" s="45">
        <f>Pers!C67</f>
        <v>0</v>
      </c>
      <c r="D69" s="46">
        <f>Pers!D67</f>
        <v>0</v>
      </c>
      <c r="E69" s="59"/>
      <c r="F69" s="56">
        <f t="shared" si="37"/>
        <v>0</v>
      </c>
      <c r="G69" s="56">
        <f t="shared" si="21"/>
        <v>0</v>
      </c>
      <c r="H69" s="57">
        <f t="shared" ref="H69:H103" si="46">IF(SUM(R69,Y69,AF69,AM69,AT69,BA69,BH69,BO69,BV69,CC69,CJ69,CQ69)&lt;&gt;0,SUM(R69,Y69,AF69,AM69,AT69,BA69,BH69,BO69,BV69,CC69,CJ69,CQ69),0)</f>
        <v>0</v>
      </c>
      <c r="I69" s="60">
        <f t="shared" ref="I69:I103" si="47">IF(ISERROR(G69-H69),"",(G69-H69))</f>
        <v>0</v>
      </c>
      <c r="J69" s="74"/>
      <c r="K69" s="48">
        <f t="shared" ref="K69:K103" si="48">IF(SUM(Q69,X69,AE69,AL69,AS69,AZ69,BG69,BN69,BU69,CB69,CI69,CP69)&lt;&gt;0,SUM(Q69,X69,AE69,AL69,AS69,AZ69,BG69,BN69,BU69,CB69,CI69,CP69),0)</f>
        <v>0</v>
      </c>
      <c r="L69" s="67">
        <f t="shared" ref="L69:L103" si="49">J69+K69</f>
        <v>0</v>
      </c>
      <c r="M69" s="163" t="str">
        <f t="shared" si="23"/>
        <v/>
      </c>
      <c r="N69" s="155"/>
      <c r="O69" s="68" t="str">
        <f t="shared" si="24"/>
        <v/>
      </c>
      <c r="P69" s="69" t="str">
        <f t="shared" si="25"/>
        <v/>
      </c>
      <c r="Q69" s="70" t="str">
        <f t="shared" ref="Q69:Q103" si="50">IF(M69&lt;&gt;0,IF(ISERROR(SUM(O69-P69)),"",SUM(O69-P69)),0)</f>
        <v/>
      </c>
      <c r="R69" s="71" t="str">
        <f t="shared" si="26"/>
        <v/>
      </c>
      <c r="S69" s="72" t="str">
        <f t="shared" si="27"/>
        <v/>
      </c>
      <c r="T69" s="163" t="str">
        <f t="shared" si="38"/>
        <v/>
      </c>
      <c r="U69" s="155"/>
      <c r="V69" s="68" t="str">
        <f t="shared" ref="V69:V103" si="51">IF(ISERROR(T69+U69),"",(T69+U69))</f>
        <v/>
      </c>
      <c r="W69" s="69" t="str">
        <f t="shared" si="39"/>
        <v/>
      </c>
      <c r="X69" s="70" t="str">
        <f t="shared" ref="X69:X103" si="52">IF(T69&lt;&gt;0,IF(ISERROR(SUM(V69-W69)),"",SUM(V69-W69)),0)</f>
        <v/>
      </c>
      <c r="Y69" s="71" t="str">
        <f t="shared" si="40"/>
        <v/>
      </c>
      <c r="Z69" s="72" t="str">
        <f t="shared" si="41"/>
        <v/>
      </c>
      <c r="AA69" s="163" t="str">
        <f t="shared" si="42"/>
        <v/>
      </c>
      <c r="AB69" s="155"/>
      <c r="AC69" s="68" t="str">
        <f t="shared" ref="AC69:AC103" si="53">IF(ISERROR(AA69+AB69),"",(AA69+AB69))</f>
        <v/>
      </c>
      <c r="AD69" s="69" t="str">
        <f t="shared" si="43"/>
        <v/>
      </c>
      <c r="AE69" s="70" t="str">
        <f t="shared" ref="AE69:AE103" si="54">IF(AA69&lt;&gt;0,IF(ISERROR(SUM(AC69-AD69)),"",SUM(AC69-AD69)),0)</f>
        <v/>
      </c>
      <c r="AF69" s="71" t="str">
        <f t="shared" si="44"/>
        <v/>
      </c>
      <c r="AG69" s="72" t="str">
        <f t="shared" si="45"/>
        <v/>
      </c>
      <c r="AH69" s="163"/>
      <c r="AI69" s="155"/>
      <c r="AJ69" s="68"/>
      <c r="AK69" s="69"/>
      <c r="AL69" s="70"/>
      <c r="AM69" s="71"/>
      <c r="AN69" s="72"/>
      <c r="AO69" s="163"/>
      <c r="AP69" s="155"/>
      <c r="AQ69" s="68"/>
      <c r="AR69" s="69"/>
      <c r="AS69" s="70"/>
      <c r="AT69" s="71"/>
      <c r="AU69" s="72"/>
      <c r="AV69" s="163"/>
      <c r="AW69" s="155"/>
      <c r="AX69" s="68"/>
      <c r="AY69" s="69"/>
      <c r="AZ69" s="70"/>
      <c r="BA69" s="71"/>
      <c r="BB69" s="72"/>
      <c r="BC69" s="163"/>
      <c r="BD69" s="155"/>
      <c r="BE69" s="68"/>
      <c r="BF69" s="69"/>
      <c r="BG69" s="70"/>
      <c r="BH69" s="71"/>
      <c r="BI69" s="72"/>
      <c r="BJ69" s="163"/>
      <c r="BK69" s="155"/>
      <c r="BL69" s="68"/>
      <c r="BM69" s="69"/>
      <c r="BN69" s="70"/>
      <c r="BO69" s="71"/>
      <c r="BP69" s="72"/>
      <c r="BQ69" s="163"/>
      <c r="BR69" s="155"/>
      <c r="BS69" s="68"/>
      <c r="BT69" s="69"/>
      <c r="BU69" s="70"/>
      <c r="BV69" s="71"/>
      <c r="BW69" s="72"/>
      <c r="BX69" s="163"/>
      <c r="BY69" s="155"/>
      <c r="BZ69" s="68"/>
      <c r="CA69" s="69"/>
      <c r="CB69" s="70"/>
      <c r="CC69" s="71"/>
      <c r="CD69" s="72"/>
      <c r="CE69" s="163"/>
      <c r="CF69" s="155"/>
      <c r="CG69" s="68"/>
      <c r="CH69" s="69"/>
      <c r="CI69" s="70"/>
      <c r="CJ69" s="71"/>
      <c r="CK69" s="72"/>
      <c r="CL69" s="163"/>
      <c r="CM69" s="155"/>
      <c r="CN69" s="68"/>
      <c r="CO69" s="69"/>
      <c r="CP69" s="70"/>
      <c r="CQ69" s="71"/>
      <c r="CR69" s="72"/>
      <c r="CS69" s="9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</row>
    <row r="70" spans="1:108" s="2" customFormat="1" ht="20.100000000000001" customHeight="1">
      <c r="A70" s="43">
        <f>Pers!A68</f>
        <v>0</v>
      </c>
      <c r="B70" s="44">
        <f>INT(($D$1)-Pers!B68)/365</f>
        <v>110.07671232876713</v>
      </c>
      <c r="C70" s="45">
        <f>Pers!C68</f>
        <v>0</v>
      </c>
      <c r="D70" s="46">
        <f>Pers!D68</f>
        <v>0</v>
      </c>
      <c r="E70" s="59"/>
      <c r="F70" s="56">
        <f t="shared" si="37"/>
        <v>0</v>
      </c>
      <c r="G70" s="56">
        <f t="shared" ref="G70:G103" si="55">IF(ISERROR(E70+F70),"",(E70+F70))</f>
        <v>0</v>
      </c>
      <c r="H70" s="57">
        <f t="shared" si="46"/>
        <v>0</v>
      </c>
      <c r="I70" s="60">
        <f t="shared" si="47"/>
        <v>0</v>
      </c>
      <c r="J70" s="74"/>
      <c r="K70" s="48">
        <f t="shared" si="48"/>
        <v>0</v>
      </c>
      <c r="L70" s="67">
        <f t="shared" si="49"/>
        <v>0</v>
      </c>
      <c r="M70" s="163" t="str">
        <f t="shared" ref="M70:M103" si="56">IF(ISERROR(VLOOKUP(A70,Janv,4,0)),"",VLOOKUP(A70,Janv,4,0))</f>
        <v/>
      </c>
      <c r="N70" s="155"/>
      <c r="O70" s="68" t="str">
        <f t="shared" ref="O70:O103" si="57">IF(ISERROR(M70+N70),"",(M70+N70))</f>
        <v/>
      </c>
      <c r="P70" s="69" t="str">
        <f t="shared" ref="P70:P103" si="58">IF(ISERROR(VLOOKUP(A70,Janv,3,0)),"",VLOOKUP(A70,Janv,3,0))</f>
        <v/>
      </c>
      <c r="Q70" s="70" t="str">
        <f t="shared" si="50"/>
        <v/>
      </c>
      <c r="R70" s="71" t="str">
        <f t="shared" ref="R70:R103" si="59">IF(ISERROR(VLOOKUP(A70,Janv,6,0)),"",VLOOKUP(A70,Janv,6,0))</f>
        <v/>
      </c>
      <c r="S70" s="72" t="str">
        <f t="shared" ref="S70:S103" si="60">IF(ISERROR(VLOOKUP(A70,Janv,7,0)),"",VLOOKUP(A70,Janv,7,0))</f>
        <v/>
      </c>
      <c r="T70" s="163" t="str">
        <f t="shared" si="38"/>
        <v/>
      </c>
      <c r="U70" s="155"/>
      <c r="V70" s="68" t="str">
        <f t="shared" si="51"/>
        <v/>
      </c>
      <c r="W70" s="69" t="str">
        <f t="shared" si="39"/>
        <v/>
      </c>
      <c r="X70" s="70" t="str">
        <f t="shared" si="52"/>
        <v/>
      </c>
      <c r="Y70" s="71" t="str">
        <f t="shared" si="40"/>
        <v/>
      </c>
      <c r="Z70" s="72" t="str">
        <f t="shared" si="41"/>
        <v/>
      </c>
      <c r="AA70" s="163" t="str">
        <f t="shared" si="42"/>
        <v/>
      </c>
      <c r="AB70" s="155"/>
      <c r="AC70" s="68" t="str">
        <f t="shared" si="53"/>
        <v/>
      </c>
      <c r="AD70" s="69" t="str">
        <f t="shared" si="43"/>
        <v/>
      </c>
      <c r="AE70" s="70" t="str">
        <f t="shared" si="54"/>
        <v/>
      </c>
      <c r="AF70" s="71" t="str">
        <f t="shared" si="44"/>
        <v/>
      </c>
      <c r="AG70" s="72" t="str">
        <f t="shared" si="45"/>
        <v/>
      </c>
      <c r="AH70" s="163"/>
      <c r="AI70" s="155"/>
      <c r="AJ70" s="68"/>
      <c r="AK70" s="69"/>
      <c r="AL70" s="70"/>
      <c r="AM70" s="71"/>
      <c r="AN70" s="72"/>
      <c r="AO70" s="163"/>
      <c r="AP70" s="155"/>
      <c r="AQ70" s="68"/>
      <c r="AR70" s="69"/>
      <c r="AS70" s="70"/>
      <c r="AT70" s="71"/>
      <c r="AU70" s="72"/>
      <c r="AV70" s="163"/>
      <c r="AW70" s="155"/>
      <c r="AX70" s="68"/>
      <c r="AY70" s="69"/>
      <c r="AZ70" s="70"/>
      <c r="BA70" s="71"/>
      <c r="BB70" s="72"/>
      <c r="BC70" s="163"/>
      <c r="BD70" s="155"/>
      <c r="BE70" s="68"/>
      <c r="BF70" s="69"/>
      <c r="BG70" s="70"/>
      <c r="BH70" s="71"/>
      <c r="BI70" s="72"/>
      <c r="BJ70" s="163"/>
      <c r="BK70" s="155"/>
      <c r="BL70" s="68"/>
      <c r="BM70" s="69"/>
      <c r="BN70" s="70"/>
      <c r="BO70" s="71"/>
      <c r="BP70" s="72"/>
      <c r="BQ70" s="163"/>
      <c r="BR70" s="155"/>
      <c r="BS70" s="68"/>
      <c r="BT70" s="69"/>
      <c r="BU70" s="70"/>
      <c r="BV70" s="71"/>
      <c r="BW70" s="72"/>
      <c r="BX70" s="163"/>
      <c r="BY70" s="155"/>
      <c r="BZ70" s="68"/>
      <c r="CA70" s="69"/>
      <c r="CB70" s="70"/>
      <c r="CC70" s="71"/>
      <c r="CD70" s="72"/>
      <c r="CE70" s="163"/>
      <c r="CF70" s="155"/>
      <c r="CG70" s="68"/>
      <c r="CH70" s="69"/>
      <c r="CI70" s="70"/>
      <c r="CJ70" s="71"/>
      <c r="CK70" s="72"/>
      <c r="CL70" s="163"/>
      <c r="CM70" s="155"/>
      <c r="CN70" s="68"/>
      <c r="CO70" s="69"/>
      <c r="CP70" s="70"/>
      <c r="CQ70" s="71"/>
      <c r="CR70" s="72"/>
      <c r="CS70" s="9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</row>
    <row r="71" spans="1:108" s="2" customFormat="1" ht="20.100000000000001" customHeight="1">
      <c r="A71" s="43">
        <f>Pers!A69</f>
        <v>0</v>
      </c>
      <c r="B71" s="44">
        <f>INT(($D$1)-Pers!B69)/365</f>
        <v>110.07671232876713</v>
      </c>
      <c r="C71" s="45">
        <f>Pers!C69</f>
        <v>0</v>
      </c>
      <c r="D71" s="46">
        <f>Pers!D69</f>
        <v>0</v>
      </c>
      <c r="E71" s="59"/>
      <c r="F71" s="56">
        <f t="shared" si="37"/>
        <v>0</v>
      </c>
      <c r="G71" s="56">
        <f t="shared" si="55"/>
        <v>0</v>
      </c>
      <c r="H71" s="57">
        <f t="shared" si="46"/>
        <v>0</v>
      </c>
      <c r="I71" s="60">
        <f t="shared" si="47"/>
        <v>0</v>
      </c>
      <c r="J71" s="74"/>
      <c r="K71" s="48">
        <f t="shared" si="48"/>
        <v>0</v>
      </c>
      <c r="L71" s="67">
        <f t="shared" si="49"/>
        <v>0</v>
      </c>
      <c r="M71" s="163" t="str">
        <f t="shared" si="56"/>
        <v/>
      </c>
      <c r="N71" s="155"/>
      <c r="O71" s="68" t="str">
        <f t="shared" si="57"/>
        <v/>
      </c>
      <c r="P71" s="69" t="str">
        <f t="shared" si="58"/>
        <v/>
      </c>
      <c r="Q71" s="70" t="str">
        <f t="shared" si="50"/>
        <v/>
      </c>
      <c r="R71" s="71" t="str">
        <f t="shared" si="59"/>
        <v/>
      </c>
      <c r="S71" s="72" t="str">
        <f t="shared" si="60"/>
        <v/>
      </c>
      <c r="T71" s="163" t="str">
        <f t="shared" si="38"/>
        <v/>
      </c>
      <c r="U71" s="155"/>
      <c r="V71" s="68" t="str">
        <f t="shared" si="51"/>
        <v/>
      </c>
      <c r="W71" s="69" t="str">
        <f t="shared" si="39"/>
        <v/>
      </c>
      <c r="X71" s="70" t="str">
        <f t="shared" si="52"/>
        <v/>
      </c>
      <c r="Y71" s="71" t="str">
        <f t="shared" si="40"/>
        <v/>
      </c>
      <c r="Z71" s="72" t="str">
        <f t="shared" si="41"/>
        <v/>
      </c>
      <c r="AA71" s="163" t="str">
        <f t="shared" si="42"/>
        <v/>
      </c>
      <c r="AB71" s="155"/>
      <c r="AC71" s="68" t="str">
        <f t="shared" si="53"/>
        <v/>
      </c>
      <c r="AD71" s="69" t="str">
        <f t="shared" si="43"/>
        <v/>
      </c>
      <c r="AE71" s="70" t="str">
        <f t="shared" si="54"/>
        <v/>
      </c>
      <c r="AF71" s="71" t="str">
        <f t="shared" si="44"/>
        <v/>
      </c>
      <c r="AG71" s="72" t="str">
        <f t="shared" si="45"/>
        <v/>
      </c>
      <c r="AH71" s="163"/>
      <c r="AI71" s="155"/>
      <c r="AJ71" s="68"/>
      <c r="AK71" s="69"/>
      <c r="AL71" s="70"/>
      <c r="AM71" s="71"/>
      <c r="AN71" s="72"/>
      <c r="AO71" s="163"/>
      <c r="AP71" s="155"/>
      <c r="AQ71" s="68"/>
      <c r="AR71" s="69"/>
      <c r="AS71" s="70"/>
      <c r="AT71" s="71"/>
      <c r="AU71" s="72"/>
      <c r="AV71" s="163"/>
      <c r="AW71" s="155"/>
      <c r="AX71" s="68"/>
      <c r="AY71" s="69"/>
      <c r="AZ71" s="70"/>
      <c r="BA71" s="71"/>
      <c r="BB71" s="72"/>
      <c r="BC71" s="163"/>
      <c r="BD71" s="155"/>
      <c r="BE71" s="68"/>
      <c r="BF71" s="69"/>
      <c r="BG71" s="70"/>
      <c r="BH71" s="71"/>
      <c r="BI71" s="72"/>
      <c r="BJ71" s="163"/>
      <c r="BK71" s="155"/>
      <c r="BL71" s="68"/>
      <c r="BM71" s="69"/>
      <c r="BN71" s="70"/>
      <c r="BO71" s="71"/>
      <c r="BP71" s="72"/>
      <c r="BQ71" s="163"/>
      <c r="BR71" s="155"/>
      <c r="BS71" s="68"/>
      <c r="BT71" s="69"/>
      <c r="BU71" s="70"/>
      <c r="BV71" s="71"/>
      <c r="BW71" s="72"/>
      <c r="BX71" s="163"/>
      <c r="BY71" s="155"/>
      <c r="BZ71" s="68"/>
      <c r="CA71" s="69"/>
      <c r="CB71" s="70"/>
      <c r="CC71" s="71"/>
      <c r="CD71" s="72"/>
      <c r="CE71" s="163"/>
      <c r="CF71" s="155"/>
      <c r="CG71" s="68"/>
      <c r="CH71" s="69"/>
      <c r="CI71" s="70"/>
      <c r="CJ71" s="71"/>
      <c r="CK71" s="72"/>
      <c r="CL71" s="163"/>
      <c r="CM71" s="155"/>
      <c r="CN71" s="68"/>
      <c r="CO71" s="69"/>
      <c r="CP71" s="70"/>
      <c r="CQ71" s="71"/>
      <c r="CR71" s="72"/>
      <c r="CS71" s="9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</row>
    <row r="72" spans="1:108" s="2" customFormat="1" ht="20.100000000000001" customHeight="1">
      <c r="A72" s="43">
        <f>Pers!A70</f>
        <v>0</v>
      </c>
      <c r="B72" s="44">
        <f>INT(($D$1)-Pers!B70)/365</f>
        <v>110.07671232876713</v>
      </c>
      <c r="C72" s="45">
        <f>Pers!C70</f>
        <v>0</v>
      </c>
      <c r="D72" s="46">
        <f>Pers!D70</f>
        <v>0</v>
      </c>
      <c r="E72" s="59"/>
      <c r="F72" s="56">
        <f t="shared" si="37"/>
        <v>0</v>
      </c>
      <c r="G72" s="56">
        <f t="shared" si="55"/>
        <v>0</v>
      </c>
      <c r="H72" s="57">
        <f t="shared" si="46"/>
        <v>0</v>
      </c>
      <c r="I72" s="60">
        <f t="shared" si="47"/>
        <v>0</v>
      </c>
      <c r="J72" s="74"/>
      <c r="K72" s="48">
        <f t="shared" si="48"/>
        <v>0</v>
      </c>
      <c r="L72" s="67">
        <f t="shared" si="49"/>
        <v>0</v>
      </c>
      <c r="M72" s="163" t="str">
        <f t="shared" si="56"/>
        <v/>
      </c>
      <c r="N72" s="155"/>
      <c r="O72" s="68" t="str">
        <f t="shared" si="57"/>
        <v/>
      </c>
      <c r="P72" s="69" t="str">
        <f t="shared" si="58"/>
        <v/>
      </c>
      <c r="Q72" s="70" t="str">
        <f t="shared" si="50"/>
        <v/>
      </c>
      <c r="R72" s="71" t="str">
        <f t="shared" si="59"/>
        <v/>
      </c>
      <c r="S72" s="72" t="str">
        <f t="shared" si="60"/>
        <v/>
      </c>
      <c r="T72" s="163" t="str">
        <f t="shared" si="38"/>
        <v/>
      </c>
      <c r="U72" s="155"/>
      <c r="V72" s="68" t="str">
        <f t="shared" si="51"/>
        <v/>
      </c>
      <c r="W72" s="69" t="str">
        <f t="shared" si="39"/>
        <v/>
      </c>
      <c r="X72" s="70" t="str">
        <f t="shared" si="52"/>
        <v/>
      </c>
      <c r="Y72" s="71" t="str">
        <f t="shared" si="40"/>
        <v/>
      </c>
      <c r="Z72" s="72" t="str">
        <f t="shared" si="41"/>
        <v/>
      </c>
      <c r="AA72" s="163" t="str">
        <f t="shared" si="42"/>
        <v/>
      </c>
      <c r="AB72" s="155"/>
      <c r="AC72" s="68" t="str">
        <f t="shared" si="53"/>
        <v/>
      </c>
      <c r="AD72" s="69" t="str">
        <f t="shared" si="43"/>
        <v/>
      </c>
      <c r="AE72" s="70" t="str">
        <f t="shared" si="54"/>
        <v/>
      </c>
      <c r="AF72" s="71" t="str">
        <f t="shared" si="44"/>
        <v/>
      </c>
      <c r="AG72" s="72" t="str">
        <f t="shared" si="45"/>
        <v/>
      </c>
      <c r="AH72" s="163"/>
      <c r="AI72" s="155"/>
      <c r="AJ72" s="68"/>
      <c r="AK72" s="69"/>
      <c r="AL72" s="70"/>
      <c r="AM72" s="71"/>
      <c r="AN72" s="72"/>
      <c r="AO72" s="163"/>
      <c r="AP72" s="155"/>
      <c r="AQ72" s="68"/>
      <c r="AR72" s="69"/>
      <c r="AS72" s="70"/>
      <c r="AT72" s="71"/>
      <c r="AU72" s="72"/>
      <c r="AV72" s="163"/>
      <c r="AW72" s="155"/>
      <c r="AX72" s="68"/>
      <c r="AY72" s="69"/>
      <c r="AZ72" s="70"/>
      <c r="BA72" s="71"/>
      <c r="BB72" s="72"/>
      <c r="BC72" s="163"/>
      <c r="BD72" s="155"/>
      <c r="BE72" s="68"/>
      <c r="BF72" s="69"/>
      <c r="BG72" s="70"/>
      <c r="BH72" s="71"/>
      <c r="BI72" s="72"/>
      <c r="BJ72" s="163"/>
      <c r="BK72" s="155"/>
      <c r="BL72" s="68"/>
      <c r="BM72" s="69"/>
      <c r="BN72" s="70"/>
      <c r="BO72" s="71"/>
      <c r="BP72" s="72"/>
      <c r="BQ72" s="163"/>
      <c r="BR72" s="155"/>
      <c r="BS72" s="68"/>
      <c r="BT72" s="69"/>
      <c r="BU72" s="70"/>
      <c r="BV72" s="71"/>
      <c r="BW72" s="72"/>
      <c r="BX72" s="163"/>
      <c r="BY72" s="155"/>
      <c r="BZ72" s="68"/>
      <c r="CA72" s="69"/>
      <c r="CB72" s="70"/>
      <c r="CC72" s="71"/>
      <c r="CD72" s="72"/>
      <c r="CE72" s="163"/>
      <c r="CF72" s="155"/>
      <c r="CG72" s="68"/>
      <c r="CH72" s="69"/>
      <c r="CI72" s="70"/>
      <c r="CJ72" s="71"/>
      <c r="CK72" s="72"/>
      <c r="CL72" s="163"/>
      <c r="CM72" s="155"/>
      <c r="CN72" s="68"/>
      <c r="CO72" s="69"/>
      <c r="CP72" s="70"/>
      <c r="CQ72" s="71"/>
      <c r="CR72" s="72"/>
      <c r="CS72" s="9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</row>
    <row r="73" spans="1:108" s="2" customFormat="1" ht="20.100000000000001" customHeight="1">
      <c r="A73" s="43">
        <f>Pers!A71</f>
        <v>0</v>
      </c>
      <c r="B73" s="44">
        <f>INT(($D$1)-Pers!B71)/365</f>
        <v>110.07671232876713</v>
      </c>
      <c r="C73" s="45">
        <f>Pers!C71</f>
        <v>0</v>
      </c>
      <c r="D73" s="46">
        <f>Pers!D71</f>
        <v>0</v>
      </c>
      <c r="E73" s="59"/>
      <c r="F73" s="56">
        <f t="shared" si="37"/>
        <v>0</v>
      </c>
      <c r="G73" s="56">
        <f t="shared" si="55"/>
        <v>0</v>
      </c>
      <c r="H73" s="57">
        <f t="shared" si="46"/>
        <v>0</v>
      </c>
      <c r="I73" s="60">
        <f t="shared" si="47"/>
        <v>0</v>
      </c>
      <c r="J73" s="74"/>
      <c r="K73" s="48">
        <f t="shared" si="48"/>
        <v>0</v>
      </c>
      <c r="L73" s="67">
        <f t="shared" si="49"/>
        <v>0</v>
      </c>
      <c r="M73" s="163" t="str">
        <f t="shared" si="56"/>
        <v/>
      </c>
      <c r="N73" s="155"/>
      <c r="O73" s="68" t="str">
        <f t="shared" si="57"/>
        <v/>
      </c>
      <c r="P73" s="69" t="str">
        <f t="shared" si="58"/>
        <v/>
      </c>
      <c r="Q73" s="70" t="str">
        <f t="shared" si="50"/>
        <v/>
      </c>
      <c r="R73" s="71" t="str">
        <f t="shared" si="59"/>
        <v/>
      </c>
      <c r="S73" s="72" t="str">
        <f t="shared" si="60"/>
        <v/>
      </c>
      <c r="T73" s="163" t="str">
        <f t="shared" si="38"/>
        <v/>
      </c>
      <c r="U73" s="155"/>
      <c r="V73" s="68" t="str">
        <f t="shared" si="51"/>
        <v/>
      </c>
      <c r="W73" s="69" t="str">
        <f t="shared" si="39"/>
        <v/>
      </c>
      <c r="X73" s="70" t="str">
        <f t="shared" si="52"/>
        <v/>
      </c>
      <c r="Y73" s="71" t="str">
        <f t="shared" si="40"/>
        <v/>
      </c>
      <c r="Z73" s="72" t="str">
        <f t="shared" si="41"/>
        <v/>
      </c>
      <c r="AA73" s="163" t="str">
        <f t="shared" si="42"/>
        <v/>
      </c>
      <c r="AB73" s="155"/>
      <c r="AC73" s="68" t="str">
        <f t="shared" si="53"/>
        <v/>
      </c>
      <c r="AD73" s="69" t="str">
        <f t="shared" si="43"/>
        <v/>
      </c>
      <c r="AE73" s="70" t="str">
        <f t="shared" si="54"/>
        <v/>
      </c>
      <c r="AF73" s="71" t="str">
        <f t="shared" si="44"/>
        <v/>
      </c>
      <c r="AG73" s="72" t="str">
        <f t="shared" si="45"/>
        <v/>
      </c>
      <c r="AH73" s="163"/>
      <c r="AI73" s="155"/>
      <c r="AJ73" s="68"/>
      <c r="AK73" s="69"/>
      <c r="AL73" s="70"/>
      <c r="AM73" s="71"/>
      <c r="AN73" s="72"/>
      <c r="AO73" s="163"/>
      <c r="AP73" s="155"/>
      <c r="AQ73" s="68"/>
      <c r="AR73" s="69"/>
      <c r="AS73" s="70"/>
      <c r="AT73" s="71"/>
      <c r="AU73" s="72"/>
      <c r="AV73" s="163"/>
      <c r="AW73" s="155"/>
      <c r="AX73" s="68"/>
      <c r="AY73" s="69"/>
      <c r="AZ73" s="70"/>
      <c r="BA73" s="71"/>
      <c r="BB73" s="72"/>
      <c r="BC73" s="163"/>
      <c r="BD73" s="155"/>
      <c r="BE73" s="68"/>
      <c r="BF73" s="69"/>
      <c r="BG73" s="70"/>
      <c r="BH73" s="71"/>
      <c r="BI73" s="72"/>
      <c r="BJ73" s="163"/>
      <c r="BK73" s="155"/>
      <c r="BL73" s="68"/>
      <c r="BM73" s="69"/>
      <c r="BN73" s="70"/>
      <c r="BO73" s="71"/>
      <c r="BP73" s="72"/>
      <c r="BQ73" s="163"/>
      <c r="BR73" s="155"/>
      <c r="BS73" s="68"/>
      <c r="BT73" s="69"/>
      <c r="BU73" s="70"/>
      <c r="BV73" s="71"/>
      <c r="BW73" s="72"/>
      <c r="BX73" s="163"/>
      <c r="BY73" s="155"/>
      <c r="BZ73" s="68"/>
      <c r="CA73" s="69"/>
      <c r="CB73" s="70"/>
      <c r="CC73" s="71"/>
      <c r="CD73" s="72"/>
      <c r="CE73" s="163"/>
      <c r="CF73" s="155"/>
      <c r="CG73" s="68"/>
      <c r="CH73" s="69"/>
      <c r="CI73" s="70"/>
      <c r="CJ73" s="71"/>
      <c r="CK73" s="72"/>
      <c r="CL73" s="163"/>
      <c r="CM73" s="155"/>
      <c r="CN73" s="68"/>
      <c r="CO73" s="69"/>
      <c r="CP73" s="70"/>
      <c r="CQ73" s="71"/>
      <c r="CR73" s="72"/>
      <c r="CS73" s="9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</row>
    <row r="74" spans="1:108" s="2" customFormat="1" ht="20.100000000000001" customHeight="1">
      <c r="A74" s="43">
        <f>Pers!A72</f>
        <v>0</v>
      </c>
      <c r="B74" s="44">
        <f>INT(($D$1)-Pers!B72)/365</f>
        <v>110.07671232876713</v>
      </c>
      <c r="C74" s="45">
        <f>Pers!C72</f>
        <v>0</v>
      </c>
      <c r="D74" s="46">
        <f>Pers!D72</f>
        <v>0</v>
      </c>
      <c r="E74" s="59"/>
      <c r="F74" s="56">
        <f t="shared" si="37"/>
        <v>0</v>
      </c>
      <c r="G74" s="56">
        <f t="shared" si="55"/>
        <v>0</v>
      </c>
      <c r="H74" s="57">
        <f t="shared" si="46"/>
        <v>0</v>
      </c>
      <c r="I74" s="60">
        <f t="shared" si="47"/>
        <v>0</v>
      </c>
      <c r="J74" s="74"/>
      <c r="K74" s="48">
        <f t="shared" si="48"/>
        <v>0</v>
      </c>
      <c r="L74" s="67">
        <f t="shared" si="49"/>
        <v>0</v>
      </c>
      <c r="M74" s="163" t="str">
        <f t="shared" si="56"/>
        <v/>
      </c>
      <c r="N74" s="155"/>
      <c r="O74" s="68" t="str">
        <f t="shared" si="57"/>
        <v/>
      </c>
      <c r="P74" s="69" t="str">
        <f t="shared" si="58"/>
        <v/>
      </c>
      <c r="Q74" s="70" t="str">
        <f t="shared" si="50"/>
        <v/>
      </c>
      <c r="R74" s="71" t="str">
        <f t="shared" si="59"/>
        <v/>
      </c>
      <c r="S74" s="72" t="str">
        <f t="shared" si="60"/>
        <v/>
      </c>
      <c r="T74" s="163" t="str">
        <f t="shared" si="38"/>
        <v/>
      </c>
      <c r="U74" s="155"/>
      <c r="V74" s="68" t="str">
        <f t="shared" si="51"/>
        <v/>
      </c>
      <c r="W74" s="69" t="str">
        <f t="shared" si="39"/>
        <v/>
      </c>
      <c r="X74" s="70" t="str">
        <f t="shared" si="52"/>
        <v/>
      </c>
      <c r="Y74" s="71" t="str">
        <f t="shared" si="40"/>
        <v/>
      </c>
      <c r="Z74" s="72" t="str">
        <f t="shared" si="41"/>
        <v/>
      </c>
      <c r="AA74" s="163" t="str">
        <f t="shared" si="42"/>
        <v/>
      </c>
      <c r="AB74" s="155"/>
      <c r="AC74" s="68" t="str">
        <f t="shared" si="53"/>
        <v/>
      </c>
      <c r="AD74" s="69" t="str">
        <f t="shared" si="43"/>
        <v/>
      </c>
      <c r="AE74" s="70" t="str">
        <f t="shared" si="54"/>
        <v/>
      </c>
      <c r="AF74" s="71" t="str">
        <f t="shared" si="44"/>
        <v/>
      </c>
      <c r="AG74" s="72" t="str">
        <f t="shared" si="45"/>
        <v/>
      </c>
      <c r="AH74" s="163"/>
      <c r="AI74" s="155"/>
      <c r="AJ74" s="68"/>
      <c r="AK74" s="69"/>
      <c r="AL74" s="70"/>
      <c r="AM74" s="71"/>
      <c r="AN74" s="72"/>
      <c r="AO74" s="163"/>
      <c r="AP74" s="155"/>
      <c r="AQ74" s="68"/>
      <c r="AR74" s="69"/>
      <c r="AS74" s="70"/>
      <c r="AT74" s="71"/>
      <c r="AU74" s="72"/>
      <c r="AV74" s="163"/>
      <c r="AW74" s="155"/>
      <c r="AX74" s="68"/>
      <c r="AY74" s="69"/>
      <c r="AZ74" s="70"/>
      <c r="BA74" s="71"/>
      <c r="BB74" s="72"/>
      <c r="BC74" s="163"/>
      <c r="BD74" s="155"/>
      <c r="BE74" s="68"/>
      <c r="BF74" s="69"/>
      <c r="BG74" s="70"/>
      <c r="BH74" s="71"/>
      <c r="BI74" s="72"/>
      <c r="BJ74" s="163"/>
      <c r="BK74" s="155"/>
      <c r="BL74" s="68"/>
      <c r="BM74" s="69"/>
      <c r="BN74" s="70"/>
      <c r="BO74" s="71"/>
      <c r="BP74" s="72"/>
      <c r="BQ74" s="163"/>
      <c r="BR74" s="155"/>
      <c r="BS74" s="68"/>
      <c r="BT74" s="69"/>
      <c r="BU74" s="70"/>
      <c r="BV74" s="71"/>
      <c r="BW74" s="72"/>
      <c r="BX74" s="163"/>
      <c r="BY74" s="155"/>
      <c r="BZ74" s="68"/>
      <c r="CA74" s="69"/>
      <c r="CB74" s="70"/>
      <c r="CC74" s="71"/>
      <c r="CD74" s="72"/>
      <c r="CE74" s="163"/>
      <c r="CF74" s="155"/>
      <c r="CG74" s="68"/>
      <c r="CH74" s="69"/>
      <c r="CI74" s="70"/>
      <c r="CJ74" s="71"/>
      <c r="CK74" s="72"/>
      <c r="CL74" s="163"/>
      <c r="CM74" s="155"/>
      <c r="CN74" s="68"/>
      <c r="CO74" s="69"/>
      <c r="CP74" s="70"/>
      <c r="CQ74" s="71"/>
      <c r="CR74" s="72"/>
      <c r="CS74" s="9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</row>
    <row r="75" spans="1:108" s="2" customFormat="1" ht="20.100000000000001" customHeight="1">
      <c r="A75" s="43">
        <f>Pers!A73</f>
        <v>0</v>
      </c>
      <c r="B75" s="44">
        <f>INT(($D$1)-Pers!B73)/365</f>
        <v>110.07671232876713</v>
      </c>
      <c r="C75" s="45">
        <f>Pers!C73</f>
        <v>0</v>
      </c>
      <c r="D75" s="46">
        <f>Pers!D73</f>
        <v>0</v>
      </c>
      <c r="E75" s="59"/>
      <c r="F75" s="56">
        <f t="shared" si="37"/>
        <v>0</v>
      </c>
      <c r="G75" s="56">
        <f t="shared" si="55"/>
        <v>0</v>
      </c>
      <c r="H75" s="57">
        <f t="shared" si="46"/>
        <v>0</v>
      </c>
      <c r="I75" s="60">
        <f t="shared" si="47"/>
        <v>0</v>
      </c>
      <c r="J75" s="74"/>
      <c r="K75" s="48">
        <f t="shared" si="48"/>
        <v>0</v>
      </c>
      <c r="L75" s="67">
        <f t="shared" si="49"/>
        <v>0</v>
      </c>
      <c r="M75" s="163" t="str">
        <f t="shared" si="56"/>
        <v/>
      </c>
      <c r="N75" s="155"/>
      <c r="O75" s="68" t="str">
        <f t="shared" si="57"/>
        <v/>
      </c>
      <c r="P75" s="69" t="str">
        <f t="shared" si="58"/>
        <v/>
      </c>
      <c r="Q75" s="70" t="str">
        <f t="shared" si="50"/>
        <v/>
      </c>
      <c r="R75" s="71" t="str">
        <f t="shared" si="59"/>
        <v/>
      </c>
      <c r="S75" s="72" t="str">
        <f t="shared" si="60"/>
        <v/>
      </c>
      <c r="T75" s="163" t="str">
        <f t="shared" si="38"/>
        <v/>
      </c>
      <c r="U75" s="155"/>
      <c r="V75" s="68" t="str">
        <f t="shared" si="51"/>
        <v/>
      </c>
      <c r="W75" s="69" t="str">
        <f t="shared" si="39"/>
        <v/>
      </c>
      <c r="X75" s="70" t="str">
        <f t="shared" si="52"/>
        <v/>
      </c>
      <c r="Y75" s="71" t="str">
        <f t="shared" si="40"/>
        <v/>
      </c>
      <c r="Z75" s="72" t="str">
        <f t="shared" si="41"/>
        <v/>
      </c>
      <c r="AA75" s="163" t="str">
        <f t="shared" si="42"/>
        <v/>
      </c>
      <c r="AB75" s="155"/>
      <c r="AC75" s="68" t="str">
        <f t="shared" si="53"/>
        <v/>
      </c>
      <c r="AD75" s="69" t="str">
        <f t="shared" si="43"/>
        <v/>
      </c>
      <c r="AE75" s="70" t="str">
        <f t="shared" si="54"/>
        <v/>
      </c>
      <c r="AF75" s="71" t="str">
        <f t="shared" si="44"/>
        <v/>
      </c>
      <c r="AG75" s="72" t="str">
        <f t="shared" si="45"/>
        <v/>
      </c>
      <c r="AH75" s="163"/>
      <c r="AI75" s="155"/>
      <c r="AJ75" s="68"/>
      <c r="AK75" s="69"/>
      <c r="AL75" s="70"/>
      <c r="AM75" s="71"/>
      <c r="AN75" s="72"/>
      <c r="AO75" s="163"/>
      <c r="AP75" s="155"/>
      <c r="AQ75" s="68"/>
      <c r="AR75" s="69"/>
      <c r="AS75" s="70"/>
      <c r="AT75" s="71"/>
      <c r="AU75" s="72"/>
      <c r="AV75" s="163"/>
      <c r="AW75" s="155"/>
      <c r="AX75" s="68"/>
      <c r="AY75" s="69"/>
      <c r="AZ75" s="70"/>
      <c r="BA75" s="71"/>
      <c r="BB75" s="72"/>
      <c r="BC75" s="163"/>
      <c r="BD75" s="155"/>
      <c r="BE75" s="68"/>
      <c r="BF75" s="69"/>
      <c r="BG75" s="70"/>
      <c r="BH75" s="71"/>
      <c r="BI75" s="72"/>
      <c r="BJ75" s="163"/>
      <c r="BK75" s="155"/>
      <c r="BL75" s="68"/>
      <c r="BM75" s="69"/>
      <c r="BN75" s="70"/>
      <c r="BO75" s="71"/>
      <c r="BP75" s="72"/>
      <c r="BQ75" s="163"/>
      <c r="BR75" s="155"/>
      <c r="BS75" s="68"/>
      <c r="BT75" s="69"/>
      <c r="BU75" s="70"/>
      <c r="BV75" s="71"/>
      <c r="BW75" s="72"/>
      <c r="BX75" s="163"/>
      <c r="BY75" s="155"/>
      <c r="BZ75" s="68"/>
      <c r="CA75" s="69"/>
      <c r="CB75" s="70"/>
      <c r="CC75" s="71"/>
      <c r="CD75" s="72"/>
      <c r="CE75" s="163"/>
      <c r="CF75" s="155"/>
      <c r="CG75" s="68"/>
      <c r="CH75" s="69"/>
      <c r="CI75" s="70"/>
      <c r="CJ75" s="71"/>
      <c r="CK75" s="72"/>
      <c r="CL75" s="163"/>
      <c r="CM75" s="155"/>
      <c r="CN75" s="68"/>
      <c r="CO75" s="69"/>
      <c r="CP75" s="70"/>
      <c r="CQ75" s="71"/>
      <c r="CR75" s="72"/>
      <c r="CS75" s="9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</row>
    <row r="76" spans="1:108" s="2" customFormat="1" ht="20.100000000000001" customHeight="1">
      <c r="A76" s="43">
        <f>Pers!A74</f>
        <v>0</v>
      </c>
      <c r="B76" s="44">
        <f>INT(($D$1)-Pers!B74)/365</f>
        <v>110.07671232876713</v>
      </c>
      <c r="C76" s="45">
        <f>Pers!C74</f>
        <v>0</v>
      </c>
      <c r="D76" s="46">
        <f>Pers!D74</f>
        <v>0</v>
      </c>
      <c r="E76" s="59"/>
      <c r="F76" s="56">
        <f t="shared" si="37"/>
        <v>0</v>
      </c>
      <c r="G76" s="56">
        <f t="shared" si="55"/>
        <v>0</v>
      </c>
      <c r="H76" s="57">
        <f t="shared" si="46"/>
        <v>0</v>
      </c>
      <c r="I76" s="60">
        <f t="shared" si="47"/>
        <v>0</v>
      </c>
      <c r="J76" s="74"/>
      <c r="K76" s="48">
        <f t="shared" si="48"/>
        <v>0</v>
      </c>
      <c r="L76" s="67">
        <f t="shared" si="49"/>
        <v>0</v>
      </c>
      <c r="M76" s="163" t="str">
        <f t="shared" si="56"/>
        <v/>
      </c>
      <c r="N76" s="155"/>
      <c r="O76" s="68" t="str">
        <f t="shared" si="57"/>
        <v/>
      </c>
      <c r="P76" s="69" t="str">
        <f t="shared" si="58"/>
        <v/>
      </c>
      <c r="Q76" s="70" t="str">
        <f t="shared" si="50"/>
        <v/>
      </c>
      <c r="R76" s="71" t="str">
        <f t="shared" si="59"/>
        <v/>
      </c>
      <c r="S76" s="72" t="str">
        <f t="shared" si="60"/>
        <v/>
      </c>
      <c r="T76" s="163" t="str">
        <f t="shared" si="38"/>
        <v/>
      </c>
      <c r="U76" s="155"/>
      <c r="V76" s="68" t="str">
        <f t="shared" si="51"/>
        <v/>
      </c>
      <c r="W76" s="69" t="str">
        <f t="shared" si="39"/>
        <v/>
      </c>
      <c r="X76" s="70" t="str">
        <f t="shared" si="52"/>
        <v/>
      </c>
      <c r="Y76" s="71" t="str">
        <f t="shared" si="40"/>
        <v/>
      </c>
      <c r="Z76" s="72" t="str">
        <f t="shared" si="41"/>
        <v/>
      </c>
      <c r="AA76" s="163" t="str">
        <f t="shared" si="42"/>
        <v/>
      </c>
      <c r="AB76" s="155"/>
      <c r="AC76" s="68" t="str">
        <f t="shared" si="53"/>
        <v/>
      </c>
      <c r="AD76" s="69" t="str">
        <f t="shared" si="43"/>
        <v/>
      </c>
      <c r="AE76" s="70" t="str">
        <f t="shared" si="54"/>
        <v/>
      </c>
      <c r="AF76" s="71" t="str">
        <f t="shared" si="44"/>
        <v/>
      </c>
      <c r="AG76" s="72" t="str">
        <f t="shared" si="45"/>
        <v/>
      </c>
      <c r="AH76" s="163"/>
      <c r="AI76" s="155"/>
      <c r="AJ76" s="68"/>
      <c r="AK76" s="69"/>
      <c r="AL76" s="70"/>
      <c r="AM76" s="71"/>
      <c r="AN76" s="72"/>
      <c r="AO76" s="163"/>
      <c r="AP76" s="155"/>
      <c r="AQ76" s="68"/>
      <c r="AR76" s="69"/>
      <c r="AS76" s="70"/>
      <c r="AT76" s="71"/>
      <c r="AU76" s="72"/>
      <c r="AV76" s="163"/>
      <c r="AW76" s="155"/>
      <c r="AX76" s="68"/>
      <c r="AY76" s="69"/>
      <c r="AZ76" s="70"/>
      <c r="BA76" s="71"/>
      <c r="BB76" s="72"/>
      <c r="BC76" s="163"/>
      <c r="BD76" s="155"/>
      <c r="BE76" s="68"/>
      <c r="BF76" s="69"/>
      <c r="BG76" s="70"/>
      <c r="BH76" s="71"/>
      <c r="BI76" s="72"/>
      <c r="BJ76" s="163"/>
      <c r="BK76" s="155"/>
      <c r="BL76" s="68"/>
      <c r="BM76" s="69"/>
      <c r="BN76" s="70"/>
      <c r="BO76" s="71"/>
      <c r="BP76" s="72"/>
      <c r="BQ76" s="163"/>
      <c r="BR76" s="155"/>
      <c r="BS76" s="68"/>
      <c r="BT76" s="69"/>
      <c r="BU76" s="70"/>
      <c r="BV76" s="71"/>
      <c r="BW76" s="72"/>
      <c r="BX76" s="163"/>
      <c r="BY76" s="155"/>
      <c r="BZ76" s="68"/>
      <c r="CA76" s="69"/>
      <c r="CB76" s="70"/>
      <c r="CC76" s="71"/>
      <c r="CD76" s="72"/>
      <c r="CE76" s="163"/>
      <c r="CF76" s="155"/>
      <c r="CG76" s="68"/>
      <c r="CH76" s="69"/>
      <c r="CI76" s="70"/>
      <c r="CJ76" s="71"/>
      <c r="CK76" s="72"/>
      <c r="CL76" s="163"/>
      <c r="CM76" s="155"/>
      <c r="CN76" s="68"/>
      <c r="CO76" s="69"/>
      <c r="CP76" s="70"/>
      <c r="CQ76" s="71"/>
      <c r="CR76" s="72"/>
      <c r="CS76" s="9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</row>
    <row r="77" spans="1:108" s="2" customFormat="1" ht="20.100000000000001" customHeight="1">
      <c r="A77" s="43">
        <f>Pers!A75</f>
        <v>0</v>
      </c>
      <c r="B77" s="44">
        <f>INT(($D$1)-Pers!B75)/365</f>
        <v>110.07671232876713</v>
      </c>
      <c r="C77" s="45">
        <f>Pers!C75</f>
        <v>0</v>
      </c>
      <c r="D77" s="46">
        <f>Pers!D75</f>
        <v>0</v>
      </c>
      <c r="E77" s="59"/>
      <c r="F77" s="56">
        <f t="shared" si="37"/>
        <v>0</v>
      </c>
      <c r="G77" s="56">
        <f t="shared" si="55"/>
        <v>0</v>
      </c>
      <c r="H77" s="57">
        <f t="shared" si="46"/>
        <v>0</v>
      </c>
      <c r="I77" s="60">
        <f t="shared" si="47"/>
        <v>0</v>
      </c>
      <c r="J77" s="74"/>
      <c r="K77" s="48">
        <f t="shared" si="48"/>
        <v>0</v>
      </c>
      <c r="L77" s="67">
        <f t="shared" si="49"/>
        <v>0</v>
      </c>
      <c r="M77" s="163" t="str">
        <f t="shared" si="56"/>
        <v/>
      </c>
      <c r="N77" s="155"/>
      <c r="O77" s="68" t="str">
        <f t="shared" si="57"/>
        <v/>
      </c>
      <c r="P77" s="69" t="str">
        <f t="shared" si="58"/>
        <v/>
      </c>
      <c r="Q77" s="70" t="str">
        <f t="shared" si="50"/>
        <v/>
      </c>
      <c r="R77" s="71" t="str">
        <f t="shared" si="59"/>
        <v/>
      </c>
      <c r="S77" s="72" t="str">
        <f t="shared" si="60"/>
        <v/>
      </c>
      <c r="T77" s="163" t="str">
        <f t="shared" si="38"/>
        <v/>
      </c>
      <c r="U77" s="155"/>
      <c r="V77" s="68" t="str">
        <f t="shared" si="51"/>
        <v/>
      </c>
      <c r="W77" s="69" t="str">
        <f t="shared" si="39"/>
        <v/>
      </c>
      <c r="X77" s="70" t="str">
        <f t="shared" si="52"/>
        <v/>
      </c>
      <c r="Y77" s="71" t="str">
        <f t="shared" si="40"/>
        <v/>
      </c>
      <c r="Z77" s="72" t="str">
        <f t="shared" si="41"/>
        <v/>
      </c>
      <c r="AA77" s="163" t="str">
        <f t="shared" si="42"/>
        <v/>
      </c>
      <c r="AB77" s="155"/>
      <c r="AC77" s="68" t="str">
        <f t="shared" si="53"/>
        <v/>
      </c>
      <c r="AD77" s="69" t="str">
        <f t="shared" si="43"/>
        <v/>
      </c>
      <c r="AE77" s="70" t="str">
        <f t="shared" si="54"/>
        <v/>
      </c>
      <c r="AF77" s="71" t="str">
        <f t="shared" si="44"/>
        <v/>
      </c>
      <c r="AG77" s="72" t="str">
        <f t="shared" si="45"/>
        <v/>
      </c>
      <c r="AH77" s="163"/>
      <c r="AI77" s="155"/>
      <c r="AJ77" s="68"/>
      <c r="AK77" s="69"/>
      <c r="AL77" s="70"/>
      <c r="AM77" s="71"/>
      <c r="AN77" s="72"/>
      <c r="AO77" s="163"/>
      <c r="AP77" s="155"/>
      <c r="AQ77" s="68"/>
      <c r="AR77" s="69"/>
      <c r="AS77" s="70"/>
      <c r="AT77" s="71"/>
      <c r="AU77" s="72"/>
      <c r="AV77" s="163"/>
      <c r="AW77" s="155"/>
      <c r="AX77" s="68"/>
      <c r="AY77" s="69"/>
      <c r="AZ77" s="70"/>
      <c r="BA77" s="71"/>
      <c r="BB77" s="72"/>
      <c r="BC77" s="163"/>
      <c r="BD77" s="155"/>
      <c r="BE77" s="68"/>
      <c r="BF77" s="69"/>
      <c r="BG77" s="70"/>
      <c r="BH77" s="71"/>
      <c r="BI77" s="72"/>
      <c r="BJ77" s="163"/>
      <c r="BK77" s="155"/>
      <c r="BL77" s="68"/>
      <c r="BM77" s="69"/>
      <c r="BN77" s="70"/>
      <c r="BO77" s="71"/>
      <c r="BP77" s="72"/>
      <c r="BQ77" s="163"/>
      <c r="BR77" s="155"/>
      <c r="BS77" s="68"/>
      <c r="BT77" s="69"/>
      <c r="BU77" s="70"/>
      <c r="BV77" s="71"/>
      <c r="BW77" s="72"/>
      <c r="BX77" s="163"/>
      <c r="BY77" s="155"/>
      <c r="BZ77" s="68"/>
      <c r="CA77" s="69"/>
      <c r="CB77" s="70"/>
      <c r="CC77" s="71"/>
      <c r="CD77" s="72"/>
      <c r="CE77" s="163"/>
      <c r="CF77" s="155"/>
      <c r="CG77" s="68"/>
      <c r="CH77" s="69"/>
      <c r="CI77" s="70"/>
      <c r="CJ77" s="71"/>
      <c r="CK77" s="72"/>
      <c r="CL77" s="163"/>
      <c r="CM77" s="155"/>
      <c r="CN77" s="68"/>
      <c r="CO77" s="69"/>
      <c r="CP77" s="70"/>
      <c r="CQ77" s="71"/>
      <c r="CR77" s="72"/>
      <c r="CS77" s="9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</row>
    <row r="78" spans="1:108" s="2" customFormat="1" ht="20.100000000000001" customHeight="1">
      <c r="A78" s="43">
        <f>Pers!A76</f>
        <v>0</v>
      </c>
      <c r="B78" s="44">
        <f>INT(($D$1)-Pers!B76)/365</f>
        <v>110.07671232876713</v>
      </c>
      <c r="C78" s="45">
        <f>Pers!C76</f>
        <v>0</v>
      </c>
      <c r="D78" s="46">
        <f>Pers!D76</f>
        <v>0</v>
      </c>
      <c r="E78" s="59"/>
      <c r="F78" s="56">
        <f t="shared" si="37"/>
        <v>0</v>
      </c>
      <c r="G78" s="56">
        <f t="shared" si="55"/>
        <v>0</v>
      </c>
      <c r="H78" s="57">
        <f t="shared" si="46"/>
        <v>0</v>
      </c>
      <c r="I78" s="60">
        <f t="shared" si="47"/>
        <v>0</v>
      </c>
      <c r="J78" s="74"/>
      <c r="K78" s="48">
        <f t="shared" si="48"/>
        <v>0</v>
      </c>
      <c r="L78" s="67">
        <f t="shared" si="49"/>
        <v>0</v>
      </c>
      <c r="M78" s="163" t="str">
        <f t="shared" si="56"/>
        <v/>
      </c>
      <c r="N78" s="155"/>
      <c r="O78" s="68" t="str">
        <f t="shared" si="57"/>
        <v/>
      </c>
      <c r="P78" s="69" t="str">
        <f t="shared" si="58"/>
        <v/>
      </c>
      <c r="Q78" s="70" t="str">
        <f t="shared" si="50"/>
        <v/>
      </c>
      <c r="R78" s="71" t="str">
        <f t="shared" si="59"/>
        <v/>
      </c>
      <c r="S78" s="72" t="str">
        <f t="shared" si="60"/>
        <v/>
      </c>
      <c r="T78" s="163" t="str">
        <f t="shared" si="38"/>
        <v/>
      </c>
      <c r="U78" s="155"/>
      <c r="V78" s="68" t="str">
        <f t="shared" si="51"/>
        <v/>
      </c>
      <c r="W78" s="69" t="str">
        <f t="shared" si="39"/>
        <v/>
      </c>
      <c r="X78" s="70" t="str">
        <f t="shared" si="52"/>
        <v/>
      </c>
      <c r="Y78" s="71" t="str">
        <f t="shared" si="40"/>
        <v/>
      </c>
      <c r="Z78" s="72" t="str">
        <f t="shared" si="41"/>
        <v/>
      </c>
      <c r="AA78" s="163" t="str">
        <f t="shared" si="42"/>
        <v/>
      </c>
      <c r="AB78" s="155"/>
      <c r="AC78" s="68" t="str">
        <f t="shared" si="53"/>
        <v/>
      </c>
      <c r="AD78" s="69" t="str">
        <f t="shared" si="43"/>
        <v/>
      </c>
      <c r="AE78" s="70" t="str">
        <f t="shared" si="54"/>
        <v/>
      </c>
      <c r="AF78" s="71" t="str">
        <f t="shared" si="44"/>
        <v/>
      </c>
      <c r="AG78" s="72" t="str">
        <f t="shared" si="45"/>
        <v/>
      </c>
      <c r="AH78" s="163"/>
      <c r="AI78" s="155"/>
      <c r="AJ78" s="68"/>
      <c r="AK78" s="69"/>
      <c r="AL78" s="70"/>
      <c r="AM78" s="71"/>
      <c r="AN78" s="72"/>
      <c r="AO78" s="163"/>
      <c r="AP78" s="155"/>
      <c r="AQ78" s="68"/>
      <c r="AR78" s="69"/>
      <c r="AS78" s="70"/>
      <c r="AT78" s="71"/>
      <c r="AU78" s="72"/>
      <c r="AV78" s="163"/>
      <c r="AW78" s="155"/>
      <c r="AX78" s="68"/>
      <c r="AY78" s="69"/>
      <c r="AZ78" s="70"/>
      <c r="BA78" s="71"/>
      <c r="BB78" s="72"/>
      <c r="BC78" s="163"/>
      <c r="BD78" s="155"/>
      <c r="BE78" s="68"/>
      <c r="BF78" s="69"/>
      <c r="BG78" s="70"/>
      <c r="BH78" s="71"/>
      <c r="BI78" s="72"/>
      <c r="BJ78" s="163"/>
      <c r="BK78" s="155"/>
      <c r="BL78" s="68"/>
      <c r="BM78" s="69"/>
      <c r="BN78" s="70"/>
      <c r="BO78" s="71"/>
      <c r="BP78" s="72"/>
      <c r="BQ78" s="163"/>
      <c r="BR78" s="155"/>
      <c r="BS78" s="68"/>
      <c r="BT78" s="69"/>
      <c r="BU78" s="70"/>
      <c r="BV78" s="71"/>
      <c r="BW78" s="72"/>
      <c r="BX78" s="163"/>
      <c r="BY78" s="155"/>
      <c r="BZ78" s="68"/>
      <c r="CA78" s="69"/>
      <c r="CB78" s="70"/>
      <c r="CC78" s="71"/>
      <c r="CD78" s="72"/>
      <c r="CE78" s="163"/>
      <c r="CF78" s="155"/>
      <c r="CG78" s="68"/>
      <c r="CH78" s="69"/>
      <c r="CI78" s="70"/>
      <c r="CJ78" s="71"/>
      <c r="CK78" s="72"/>
      <c r="CL78" s="163"/>
      <c r="CM78" s="155"/>
      <c r="CN78" s="68"/>
      <c r="CO78" s="69"/>
      <c r="CP78" s="70"/>
      <c r="CQ78" s="71"/>
      <c r="CR78" s="72"/>
      <c r="CS78" s="9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</row>
    <row r="79" spans="1:108" s="2" customFormat="1" ht="20.100000000000001" customHeight="1">
      <c r="A79" s="43">
        <f>Pers!A77</f>
        <v>0</v>
      </c>
      <c r="B79" s="44">
        <f>INT(($D$1)-Pers!B77)/365</f>
        <v>110.07671232876713</v>
      </c>
      <c r="C79" s="45">
        <f>Pers!C77</f>
        <v>0</v>
      </c>
      <c r="D79" s="46">
        <f>Pers!D77</f>
        <v>0</v>
      </c>
      <c r="E79" s="59"/>
      <c r="F79" s="56">
        <f t="shared" si="37"/>
        <v>0</v>
      </c>
      <c r="G79" s="56">
        <f t="shared" si="55"/>
        <v>0</v>
      </c>
      <c r="H79" s="57">
        <f t="shared" si="46"/>
        <v>0</v>
      </c>
      <c r="I79" s="60">
        <f t="shared" si="47"/>
        <v>0</v>
      </c>
      <c r="J79" s="74"/>
      <c r="K79" s="48">
        <f t="shared" si="48"/>
        <v>0</v>
      </c>
      <c r="L79" s="67">
        <f t="shared" si="49"/>
        <v>0</v>
      </c>
      <c r="M79" s="163" t="str">
        <f t="shared" si="56"/>
        <v/>
      </c>
      <c r="N79" s="155"/>
      <c r="O79" s="68" t="str">
        <f t="shared" si="57"/>
        <v/>
      </c>
      <c r="P79" s="69" t="str">
        <f t="shared" si="58"/>
        <v/>
      </c>
      <c r="Q79" s="70" t="str">
        <f t="shared" si="50"/>
        <v/>
      </c>
      <c r="R79" s="71" t="str">
        <f t="shared" si="59"/>
        <v/>
      </c>
      <c r="S79" s="72" t="str">
        <f t="shared" si="60"/>
        <v/>
      </c>
      <c r="T79" s="163" t="str">
        <f t="shared" si="38"/>
        <v/>
      </c>
      <c r="U79" s="155"/>
      <c r="V79" s="68" t="str">
        <f t="shared" si="51"/>
        <v/>
      </c>
      <c r="W79" s="69" t="str">
        <f t="shared" si="39"/>
        <v/>
      </c>
      <c r="X79" s="70" t="str">
        <f t="shared" si="52"/>
        <v/>
      </c>
      <c r="Y79" s="71" t="str">
        <f t="shared" si="40"/>
        <v/>
      </c>
      <c r="Z79" s="72" t="str">
        <f t="shared" si="41"/>
        <v/>
      </c>
      <c r="AA79" s="163" t="str">
        <f t="shared" si="42"/>
        <v/>
      </c>
      <c r="AB79" s="155"/>
      <c r="AC79" s="68" t="str">
        <f t="shared" si="53"/>
        <v/>
      </c>
      <c r="AD79" s="69" t="str">
        <f t="shared" si="43"/>
        <v/>
      </c>
      <c r="AE79" s="70" t="str">
        <f t="shared" si="54"/>
        <v/>
      </c>
      <c r="AF79" s="71" t="str">
        <f t="shared" si="44"/>
        <v/>
      </c>
      <c r="AG79" s="72" t="str">
        <f t="shared" si="45"/>
        <v/>
      </c>
      <c r="AH79" s="163"/>
      <c r="AI79" s="155"/>
      <c r="AJ79" s="68"/>
      <c r="AK79" s="69"/>
      <c r="AL79" s="70"/>
      <c r="AM79" s="71"/>
      <c r="AN79" s="72"/>
      <c r="AO79" s="163"/>
      <c r="AP79" s="155"/>
      <c r="AQ79" s="68"/>
      <c r="AR79" s="69"/>
      <c r="AS79" s="70"/>
      <c r="AT79" s="71"/>
      <c r="AU79" s="72"/>
      <c r="AV79" s="163"/>
      <c r="AW79" s="155"/>
      <c r="AX79" s="68"/>
      <c r="AY79" s="69"/>
      <c r="AZ79" s="70"/>
      <c r="BA79" s="71"/>
      <c r="BB79" s="72"/>
      <c r="BC79" s="163"/>
      <c r="BD79" s="155"/>
      <c r="BE79" s="68"/>
      <c r="BF79" s="69"/>
      <c r="BG79" s="70"/>
      <c r="BH79" s="71"/>
      <c r="BI79" s="72"/>
      <c r="BJ79" s="163"/>
      <c r="BK79" s="155"/>
      <c r="BL79" s="68"/>
      <c r="BM79" s="69"/>
      <c r="BN79" s="70"/>
      <c r="BO79" s="71"/>
      <c r="BP79" s="72"/>
      <c r="BQ79" s="163"/>
      <c r="BR79" s="155"/>
      <c r="BS79" s="68"/>
      <c r="BT79" s="69"/>
      <c r="BU79" s="70"/>
      <c r="BV79" s="71"/>
      <c r="BW79" s="72"/>
      <c r="BX79" s="163"/>
      <c r="BY79" s="155"/>
      <c r="BZ79" s="68"/>
      <c r="CA79" s="69"/>
      <c r="CB79" s="70"/>
      <c r="CC79" s="71"/>
      <c r="CD79" s="72"/>
      <c r="CE79" s="163"/>
      <c r="CF79" s="155"/>
      <c r="CG79" s="68"/>
      <c r="CH79" s="69"/>
      <c r="CI79" s="70"/>
      <c r="CJ79" s="71"/>
      <c r="CK79" s="72"/>
      <c r="CL79" s="163"/>
      <c r="CM79" s="155"/>
      <c r="CN79" s="68"/>
      <c r="CO79" s="69"/>
      <c r="CP79" s="70"/>
      <c r="CQ79" s="71"/>
      <c r="CR79" s="72"/>
      <c r="CS79" s="9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</row>
    <row r="80" spans="1:108" s="2" customFormat="1" ht="20.100000000000001" customHeight="1">
      <c r="A80" s="43">
        <f>Pers!A78</f>
        <v>0</v>
      </c>
      <c r="B80" s="44">
        <f>INT(($D$1)-Pers!B78)/365</f>
        <v>110.07671232876713</v>
      </c>
      <c r="C80" s="45">
        <f>Pers!C78</f>
        <v>0</v>
      </c>
      <c r="D80" s="46">
        <f>Pers!D78</f>
        <v>0</v>
      </c>
      <c r="E80" s="59"/>
      <c r="F80" s="56">
        <f t="shared" si="37"/>
        <v>0</v>
      </c>
      <c r="G80" s="56">
        <f t="shared" si="55"/>
        <v>0</v>
      </c>
      <c r="H80" s="57">
        <f t="shared" si="46"/>
        <v>0</v>
      </c>
      <c r="I80" s="60">
        <f t="shared" si="47"/>
        <v>0</v>
      </c>
      <c r="J80" s="74"/>
      <c r="K80" s="48">
        <f t="shared" si="48"/>
        <v>0</v>
      </c>
      <c r="L80" s="67">
        <f t="shared" si="49"/>
        <v>0</v>
      </c>
      <c r="M80" s="163" t="str">
        <f t="shared" si="56"/>
        <v/>
      </c>
      <c r="N80" s="155"/>
      <c r="O80" s="68" t="str">
        <f t="shared" si="57"/>
        <v/>
      </c>
      <c r="P80" s="69" t="str">
        <f t="shared" si="58"/>
        <v/>
      </c>
      <c r="Q80" s="70" t="str">
        <f t="shared" si="50"/>
        <v/>
      </c>
      <c r="R80" s="71" t="str">
        <f t="shared" si="59"/>
        <v/>
      </c>
      <c r="S80" s="72" t="str">
        <f t="shared" si="60"/>
        <v/>
      </c>
      <c r="T80" s="163" t="str">
        <f t="shared" si="38"/>
        <v/>
      </c>
      <c r="U80" s="155"/>
      <c r="V80" s="68" t="str">
        <f t="shared" si="51"/>
        <v/>
      </c>
      <c r="W80" s="69" t="str">
        <f t="shared" si="39"/>
        <v/>
      </c>
      <c r="X80" s="70" t="str">
        <f t="shared" si="52"/>
        <v/>
      </c>
      <c r="Y80" s="71" t="str">
        <f t="shared" si="40"/>
        <v/>
      </c>
      <c r="Z80" s="72" t="str">
        <f t="shared" si="41"/>
        <v/>
      </c>
      <c r="AA80" s="163" t="str">
        <f t="shared" si="42"/>
        <v/>
      </c>
      <c r="AB80" s="155"/>
      <c r="AC80" s="68" t="str">
        <f t="shared" si="53"/>
        <v/>
      </c>
      <c r="AD80" s="69" t="str">
        <f t="shared" si="43"/>
        <v/>
      </c>
      <c r="AE80" s="70" t="str">
        <f t="shared" si="54"/>
        <v/>
      </c>
      <c r="AF80" s="71" t="str">
        <f t="shared" si="44"/>
        <v/>
      </c>
      <c r="AG80" s="72" t="str">
        <f t="shared" si="45"/>
        <v/>
      </c>
      <c r="AH80" s="163"/>
      <c r="AI80" s="155"/>
      <c r="AJ80" s="68"/>
      <c r="AK80" s="69"/>
      <c r="AL80" s="70"/>
      <c r="AM80" s="71"/>
      <c r="AN80" s="72"/>
      <c r="AO80" s="163"/>
      <c r="AP80" s="155"/>
      <c r="AQ80" s="68"/>
      <c r="AR80" s="69"/>
      <c r="AS80" s="70"/>
      <c r="AT80" s="71"/>
      <c r="AU80" s="72"/>
      <c r="AV80" s="163"/>
      <c r="AW80" s="155"/>
      <c r="AX80" s="68"/>
      <c r="AY80" s="69"/>
      <c r="AZ80" s="70"/>
      <c r="BA80" s="71"/>
      <c r="BB80" s="72"/>
      <c r="BC80" s="163"/>
      <c r="BD80" s="155"/>
      <c r="BE80" s="68"/>
      <c r="BF80" s="69"/>
      <c r="BG80" s="70"/>
      <c r="BH80" s="71"/>
      <c r="BI80" s="72"/>
      <c r="BJ80" s="163"/>
      <c r="BK80" s="155"/>
      <c r="BL80" s="68"/>
      <c r="BM80" s="69"/>
      <c r="BN80" s="70"/>
      <c r="BO80" s="71"/>
      <c r="BP80" s="72"/>
      <c r="BQ80" s="163"/>
      <c r="BR80" s="155"/>
      <c r="BS80" s="68"/>
      <c r="BT80" s="69"/>
      <c r="BU80" s="70"/>
      <c r="BV80" s="71"/>
      <c r="BW80" s="72"/>
      <c r="BX80" s="163"/>
      <c r="BY80" s="155"/>
      <c r="BZ80" s="68"/>
      <c r="CA80" s="69"/>
      <c r="CB80" s="70"/>
      <c r="CC80" s="71"/>
      <c r="CD80" s="72"/>
      <c r="CE80" s="163"/>
      <c r="CF80" s="155"/>
      <c r="CG80" s="68"/>
      <c r="CH80" s="69"/>
      <c r="CI80" s="70"/>
      <c r="CJ80" s="71"/>
      <c r="CK80" s="72"/>
      <c r="CL80" s="163"/>
      <c r="CM80" s="155"/>
      <c r="CN80" s="68"/>
      <c r="CO80" s="69"/>
      <c r="CP80" s="70"/>
      <c r="CQ80" s="71"/>
      <c r="CR80" s="72"/>
      <c r="CS80" s="9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</row>
    <row r="81" spans="1:108" s="2" customFormat="1" ht="20.100000000000001" customHeight="1">
      <c r="A81" s="43">
        <f>Pers!A79</f>
        <v>0</v>
      </c>
      <c r="B81" s="44">
        <f>INT(($D$1)-Pers!B79)/365</f>
        <v>110.07671232876713</v>
      </c>
      <c r="C81" s="45">
        <f>Pers!C79</f>
        <v>0</v>
      </c>
      <c r="D81" s="46">
        <f>Pers!D79</f>
        <v>0</v>
      </c>
      <c r="E81" s="59"/>
      <c r="F81" s="56">
        <f t="shared" si="37"/>
        <v>0</v>
      </c>
      <c r="G81" s="56">
        <f t="shared" si="55"/>
        <v>0</v>
      </c>
      <c r="H81" s="57">
        <f t="shared" si="46"/>
        <v>0</v>
      </c>
      <c r="I81" s="60">
        <f t="shared" si="47"/>
        <v>0</v>
      </c>
      <c r="J81" s="74"/>
      <c r="K81" s="48">
        <f t="shared" si="48"/>
        <v>0</v>
      </c>
      <c r="L81" s="67">
        <f t="shared" si="49"/>
        <v>0</v>
      </c>
      <c r="M81" s="163" t="str">
        <f t="shared" si="56"/>
        <v/>
      </c>
      <c r="N81" s="155"/>
      <c r="O81" s="68" t="str">
        <f t="shared" si="57"/>
        <v/>
      </c>
      <c r="P81" s="69" t="str">
        <f t="shared" si="58"/>
        <v/>
      </c>
      <c r="Q81" s="70" t="str">
        <f t="shared" si="50"/>
        <v/>
      </c>
      <c r="R81" s="71" t="str">
        <f t="shared" si="59"/>
        <v/>
      </c>
      <c r="S81" s="72" t="str">
        <f t="shared" si="60"/>
        <v/>
      </c>
      <c r="T81" s="163" t="str">
        <f t="shared" si="38"/>
        <v/>
      </c>
      <c r="U81" s="155"/>
      <c r="V81" s="68" t="str">
        <f t="shared" si="51"/>
        <v/>
      </c>
      <c r="W81" s="69" t="str">
        <f t="shared" si="39"/>
        <v/>
      </c>
      <c r="X81" s="70" t="str">
        <f t="shared" si="52"/>
        <v/>
      </c>
      <c r="Y81" s="71" t="str">
        <f t="shared" si="40"/>
        <v/>
      </c>
      <c r="Z81" s="72" t="str">
        <f t="shared" si="41"/>
        <v/>
      </c>
      <c r="AA81" s="163" t="str">
        <f t="shared" si="42"/>
        <v/>
      </c>
      <c r="AB81" s="155"/>
      <c r="AC81" s="68" t="str">
        <f t="shared" si="53"/>
        <v/>
      </c>
      <c r="AD81" s="69" t="str">
        <f t="shared" si="43"/>
        <v/>
      </c>
      <c r="AE81" s="70" t="str">
        <f t="shared" si="54"/>
        <v/>
      </c>
      <c r="AF81" s="71" t="str">
        <f t="shared" si="44"/>
        <v/>
      </c>
      <c r="AG81" s="72" t="str">
        <f t="shared" si="45"/>
        <v/>
      </c>
      <c r="AH81" s="163"/>
      <c r="AI81" s="155"/>
      <c r="AJ81" s="68"/>
      <c r="AK81" s="69"/>
      <c r="AL81" s="70"/>
      <c r="AM81" s="71"/>
      <c r="AN81" s="72"/>
      <c r="AO81" s="163"/>
      <c r="AP81" s="155"/>
      <c r="AQ81" s="68"/>
      <c r="AR81" s="69"/>
      <c r="AS81" s="70"/>
      <c r="AT81" s="71"/>
      <c r="AU81" s="72"/>
      <c r="AV81" s="163"/>
      <c r="AW81" s="155"/>
      <c r="AX81" s="68"/>
      <c r="AY81" s="69"/>
      <c r="AZ81" s="70"/>
      <c r="BA81" s="71"/>
      <c r="BB81" s="72"/>
      <c r="BC81" s="163"/>
      <c r="BD81" s="155"/>
      <c r="BE81" s="68"/>
      <c r="BF81" s="69"/>
      <c r="BG81" s="70"/>
      <c r="BH81" s="71"/>
      <c r="BI81" s="72"/>
      <c r="BJ81" s="163"/>
      <c r="BK81" s="155"/>
      <c r="BL81" s="68"/>
      <c r="BM81" s="69"/>
      <c r="BN81" s="70"/>
      <c r="BO81" s="71"/>
      <c r="BP81" s="72"/>
      <c r="BQ81" s="163"/>
      <c r="BR81" s="155"/>
      <c r="BS81" s="68"/>
      <c r="BT81" s="69"/>
      <c r="BU81" s="70"/>
      <c r="BV81" s="71"/>
      <c r="BW81" s="72"/>
      <c r="BX81" s="163"/>
      <c r="BY81" s="155"/>
      <c r="BZ81" s="68"/>
      <c r="CA81" s="69"/>
      <c r="CB81" s="70"/>
      <c r="CC81" s="71"/>
      <c r="CD81" s="72"/>
      <c r="CE81" s="163"/>
      <c r="CF81" s="155"/>
      <c r="CG81" s="68"/>
      <c r="CH81" s="69"/>
      <c r="CI81" s="70"/>
      <c r="CJ81" s="71"/>
      <c r="CK81" s="72"/>
      <c r="CL81" s="163"/>
      <c r="CM81" s="155"/>
      <c r="CN81" s="68"/>
      <c r="CO81" s="69"/>
      <c r="CP81" s="70"/>
      <c r="CQ81" s="71"/>
      <c r="CR81" s="72"/>
      <c r="CS81" s="9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</row>
    <row r="82" spans="1:108" s="2" customFormat="1" ht="20.100000000000001" customHeight="1">
      <c r="A82" s="43">
        <f>Pers!A80</f>
        <v>0</v>
      </c>
      <c r="B82" s="44">
        <f>INT(($D$1)-Pers!B80)/365</f>
        <v>110.07671232876713</v>
      </c>
      <c r="C82" s="45">
        <f>Pers!C80</f>
        <v>0</v>
      </c>
      <c r="D82" s="46">
        <f>Pers!D80</f>
        <v>0</v>
      </c>
      <c r="E82" s="59"/>
      <c r="F82" s="56">
        <f t="shared" si="37"/>
        <v>0</v>
      </c>
      <c r="G82" s="56">
        <f t="shared" si="55"/>
        <v>0</v>
      </c>
      <c r="H82" s="57">
        <f t="shared" si="46"/>
        <v>0</v>
      </c>
      <c r="I82" s="60">
        <f t="shared" si="47"/>
        <v>0</v>
      </c>
      <c r="J82" s="74"/>
      <c r="K82" s="48">
        <f t="shared" si="48"/>
        <v>0</v>
      </c>
      <c r="L82" s="67">
        <f t="shared" si="49"/>
        <v>0</v>
      </c>
      <c r="M82" s="163" t="str">
        <f t="shared" si="56"/>
        <v/>
      </c>
      <c r="N82" s="155"/>
      <c r="O82" s="68" t="str">
        <f t="shared" si="57"/>
        <v/>
      </c>
      <c r="P82" s="69" t="str">
        <f t="shared" si="58"/>
        <v/>
      </c>
      <c r="Q82" s="70" t="str">
        <f t="shared" si="50"/>
        <v/>
      </c>
      <c r="R82" s="71" t="str">
        <f t="shared" si="59"/>
        <v/>
      </c>
      <c r="S82" s="72" t="str">
        <f t="shared" si="60"/>
        <v/>
      </c>
      <c r="T82" s="163" t="str">
        <f t="shared" si="38"/>
        <v/>
      </c>
      <c r="U82" s="155"/>
      <c r="V82" s="68" t="str">
        <f t="shared" si="51"/>
        <v/>
      </c>
      <c r="W82" s="69" t="str">
        <f t="shared" si="39"/>
        <v/>
      </c>
      <c r="X82" s="70" t="str">
        <f t="shared" si="52"/>
        <v/>
      </c>
      <c r="Y82" s="71" t="str">
        <f t="shared" si="40"/>
        <v/>
      </c>
      <c r="Z82" s="72" t="str">
        <f t="shared" si="41"/>
        <v/>
      </c>
      <c r="AA82" s="163" t="str">
        <f t="shared" si="42"/>
        <v/>
      </c>
      <c r="AB82" s="155"/>
      <c r="AC82" s="68" t="str">
        <f t="shared" si="53"/>
        <v/>
      </c>
      <c r="AD82" s="69" t="str">
        <f t="shared" si="43"/>
        <v/>
      </c>
      <c r="AE82" s="70" t="str">
        <f t="shared" si="54"/>
        <v/>
      </c>
      <c r="AF82" s="71" t="str">
        <f t="shared" si="44"/>
        <v/>
      </c>
      <c r="AG82" s="72" t="str">
        <f t="shared" si="45"/>
        <v/>
      </c>
      <c r="AH82" s="163"/>
      <c r="AI82" s="155"/>
      <c r="AJ82" s="68"/>
      <c r="AK82" s="69"/>
      <c r="AL82" s="70"/>
      <c r="AM82" s="71"/>
      <c r="AN82" s="72"/>
      <c r="AO82" s="163"/>
      <c r="AP82" s="155"/>
      <c r="AQ82" s="68"/>
      <c r="AR82" s="69"/>
      <c r="AS82" s="70"/>
      <c r="AT82" s="71"/>
      <c r="AU82" s="72"/>
      <c r="AV82" s="163"/>
      <c r="AW82" s="155"/>
      <c r="AX82" s="68"/>
      <c r="AY82" s="69"/>
      <c r="AZ82" s="70"/>
      <c r="BA82" s="71"/>
      <c r="BB82" s="72"/>
      <c r="BC82" s="163"/>
      <c r="BD82" s="155"/>
      <c r="BE82" s="68"/>
      <c r="BF82" s="69"/>
      <c r="BG82" s="70"/>
      <c r="BH82" s="71"/>
      <c r="BI82" s="72"/>
      <c r="BJ82" s="163"/>
      <c r="BK82" s="155"/>
      <c r="BL82" s="68"/>
      <c r="BM82" s="69"/>
      <c r="BN82" s="70"/>
      <c r="BO82" s="71"/>
      <c r="BP82" s="72"/>
      <c r="BQ82" s="163"/>
      <c r="BR82" s="155"/>
      <c r="BS82" s="68"/>
      <c r="BT82" s="69"/>
      <c r="BU82" s="70"/>
      <c r="BV82" s="71"/>
      <c r="BW82" s="72"/>
      <c r="BX82" s="163"/>
      <c r="BY82" s="155"/>
      <c r="BZ82" s="68"/>
      <c r="CA82" s="69"/>
      <c r="CB82" s="70"/>
      <c r="CC82" s="71"/>
      <c r="CD82" s="72"/>
      <c r="CE82" s="163"/>
      <c r="CF82" s="155"/>
      <c r="CG82" s="68"/>
      <c r="CH82" s="69"/>
      <c r="CI82" s="70"/>
      <c r="CJ82" s="71"/>
      <c r="CK82" s="72"/>
      <c r="CL82" s="163"/>
      <c r="CM82" s="155"/>
      <c r="CN82" s="68"/>
      <c r="CO82" s="69"/>
      <c r="CP82" s="70"/>
      <c r="CQ82" s="71"/>
      <c r="CR82" s="72"/>
      <c r="CS82" s="9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</row>
    <row r="83" spans="1:108" s="2" customFormat="1" ht="20.100000000000001" customHeight="1">
      <c r="A83" s="43">
        <f>Pers!A81</f>
        <v>0</v>
      </c>
      <c r="B83" s="44">
        <f>INT(($D$1)-Pers!B81)/365</f>
        <v>110.07671232876713</v>
      </c>
      <c r="C83" s="45">
        <f>Pers!C81</f>
        <v>0</v>
      </c>
      <c r="D83" s="46">
        <f>Pers!D81</f>
        <v>0</v>
      </c>
      <c r="E83" s="59"/>
      <c r="F83" s="56">
        <f t="shared" si="37"/>
        <v>0</v>
      </c>
      <c r="G83" s="56">
        <f t="shared" si="55"/>
        <v>0</v>
      </c>
      <c r="H83" s="57">
        <f t="shared" si="46"/>
        <v>0</v>
      </c>
      <c r="I83" s="60">
        <f t="shared" si="47"/>
        <v>0</v>
      </c>
      <c r="J83" s="74"/>
      <c r="K83" s="48">
        <f t="shared" si="48"/>
        <v>0</v>
      </c>
      <c r="L83" s="67">
        <f t="shared" si="49"/>
        <v>0</v>
      </c>
      <c r="M83" s="163" t="str">
        <f t="shared" si="56"/>
        <v/>
      </c>
      <c r="N83" s="155"/>
      <c r="O83" s="68" t="str">
        <f t="shared" si="57"/>
        <v/>
      </c>
      <c r="P83" s="69" t="str">
        <f t="shared" si="58"/>
        <v/>
      </c>
      <c r="Q83" s="70" t="str">
        <f t="shared" si="50"/>
        <v/>
      </c>
      <c r="R83" s="71" t="str">
        <f t="shared" si="59"/>
        <v/>
      </c>
      <c r="S83" s="72" t="str">
        <f t="shared" si="60"/>
        <v/>
      </c>
      <c r="T83" s="163" t="str">
        <f t="shared" si="38"/>
        <v/>
      </c>
      <c r="U83" s="155"/>
      <c r="V83" s="68" t="str">
        <f t="shared" si="51"/>
        <v/>
      </c>
      <c r="W83" s="69" t="str">
        <f t="shared" si="39"/>
        <v/>
      </c>
      <c r="X83" s="70" t="str">
        <f t="shared" si="52"/>
        <v/>
      </c>
      <c r="Y83" s="71" t="str">
        <f t="shared" si="40"/>
        <v/>
      </c>
      <c r="Z83" s="72" t="str">
        <f t="shared" si="41"/>
        <v/>
      </c>
      <c r="AA83" s="163" t="str">
        <f t="shared" si="42"/>
        <v/>
      </c>
      <c r="AB83" s="155"/>
      <c r="AC83" s="68" t="str">
        <f t="shared" si="53"/>
        <v/>
      </c>
      <c r="AD83" s="69" t="str">
        <f t="shared" si="43"/>
        <v/>
      </c>
      <c r="AE83" s="70" t="str">
        <f t="shared" si="54"/>
        <v/>
      </c>
      <c r="AF83" s="71" t="str">
        <f t="shared" si="44"/>
        <v/>
      </c>
      <c r="AG83" s="72" t="str">
        <f t="shared" si="45"/>
        <v/>
      </c>
      <c r="AH83" s="163"/>
      <c r="AI83" s="155"/>
      <c r="AJ83" s="68"/>
      <c r="AK83" s="69"/>
      <c r="AL83" s="70"/>
      <c r="AM83" s="71"/>
      <c r="AN83" s="72"/>
      <c r="AO83" s="163"/>
      <c r="AP83" s="155"/>
      <c r="AQ83" s="68"/>
      <c r="AR83" s="69"/>
      <c r="AS83" s="70"/>
      <c r="AT83" s="71"/>
      <c r="AU83" s="72"/>
      <c r="AV83" s="163"/>
      <c r="AW83" s="155"/>
      <c r="AX83" s="68"/>
      <c r="AY83" s="69"/>
      <c r="AZ83" s="70"/>
      <c r="BA83" s="71"/>
      <c r="BB83" s="72"/>
      <c r="BC83" s="163"/>
      <c r="BD83" s="155"/>
      <c r="BE83" s="68"/>
      <c r="BF83" s="69"/>
      <c r="BG83" s="70"/>
      <c r="BH83" s="71"/>
      <c r="BI83" s="72"/>
      <c r="BJ83" s="163"/>
      <c r="BK83" s="155"/>
      <c r="BL83" s="68"/>
      <c r="BM83" s="69"/>
      <c r="BN83" s="70"/>
      <c r="BO83" s="71"/>
      <c r="BP83" s="72"/>
      <c r="BQ83" s="163"/>
      <c r="BR83" s="155"/>
      <c r="BS83" s="68"/>
      <c r="BT83" s="69"/>
      <c r="BU83" s="70"/>
      <c r="BV83" s="71"/>
      <c r="BW83" s="72"/>
      <c r="BX83" s="163"/>
      <c r="BY83" s="155"/>
      <c r="BZ83" s="68"/>
      <c r="CA83" s="69"/>
      <c r="CB83" s="70"/>
      <c r="CC83" s="71"/>
      <c r="CD83" s="72"/>
      <c r="CE83" s="163"/>
      <c r="CF83" s="155"/>
      <c r="CG83" s="68"/>
      <c r="CH83" s="69"/>
      <c r="CI83" s="70"/>
      <c r="CJ83" s="71"/>
      <c r="CK83" s="72"/>
      <c r="CL83" s="163"/>
      <c r="CM83" s="155"/>
      <c r="CN83" s="68"/>
      <c r="CO83" s="69"/>
      <c r="CP83" s="70"/>
      <c r="CQ83" s="71"/>
      <c r="CR83" s="72"/>
      <c r="CS83" s="9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</row>
    <row r="84" spans="1:108" s="2" customFormat="1" ht="20.100000000000001" customHeight="1">
      <c r="A84" s="43">
        <f>Pers!A82</f>
        <v>0</v>
      </c>
      <c r="B84" s="44">
        <f>INT(($D$1)-Pers!B82)/365</f>
        <v>110.07671232876713</v>
      </c>
      <c r="C84" s="45">
        <f>Pers!C82</f>
        <v>0</v>
      </c>
      <c r="D84" s="46">
        <f>Pers!D82</f>
        <v>0</v>
      </c>
      <c r="E84" s="59"/>
      <c r="F84" s="56">
        <f t="shared" si="37"/>
        <v>0</v>
      </c>
      <c r="G84" s="56">
        <f t="shared" si="55"/>
        <v>0</v>
      </c>
      <c r="H84" s="57">
        <f t="shared" si="46"/>
        <v>0</v>
      </c>
      <c r="I84" s="60">
        <f t="shared" si="47"/>
        <v>0</v>
      </c>
      <c r="J84" s="74"/>
      <c r="K84" s="48">
        <f t="shared" si="48"/>
        <v>0</v>
      </c>
      <c r="L84" s="67">
        <f t="shared" si="49"/>
        <v>0</v>
      </c>
      <c r="M84" s="163" t="str">
        <f t="shared" si="56"/>
        <v/>
      </c>
      <c r="N84" s="155"/>
      <c r="O84" s="68" t="str">
        <f t="shared" si="57"/>
        <v/>
      </c>
      <c r="P84" s="69" t="str">
        <f t="shared" si="58"/>
        <v/>
      </c>
      <c r="Q84" s="70" t="str">
        <f t="shared" si="50"/>
        <v/>
      </c>
      <c r="R84" s="71" t="str">
        <f t="shared" si="59"/>
        <v/>
      </c>
      <c r="S84" s="72" t="str">
        <f t="shared" si="60"/>
        <v/>
      </c>
      <c r="T84" s="163" t="str">
        <f t="shared" si="38"/>
        <v/>
      </c>
      <c r="U84" s="155"/>
      <c r="V84" s="68" t="str">
        <f t="shared" si="51"/>
        <v/>
      </c>
      <c r="W84" s="69" t="str">
        <f t="shared" si="39"/>
        <v/>
      </c>
      <c r="X84" s="70" t="str">
        <f t="shared" si="52"/>
        <v/>
      </c>
      <c r="Y84" s="71" t="str">
        <f t="shared" si="40"/>
        <v/>
      </c>
      <c r="Z84" s="72" t="str">
        <f t="shared" si="41"/>
        <v/>
      </c>
      <c r="AA84" s="163" t="str">
        <f t="shared" si="42"/>
        <v/>
      </c>
      <c r="AB84" s="155"/>
      <c r="AC84" s="68" t="str">
        <f t="shared" si="53"/>
        <v/>
      </c>
      <c r="AD84" s="69" t="str">
        <f t="shared" si="43"/>
        <v/>
      </c>
      <c r="AE84" s="70" t="str">
        <f t="shared" si="54"/>
        <v/>
      </c>
      <c r="AF84" s="71" t="str">
        <f t="shared" si="44"/>
        <v/>
      </c>
      <c r="AG84" s="72" t="str">
        <f t="shared" si="45"/>
        <v/>
      </c>
      <c r="AH84" s="163"/>
      <c r="AI84" s="155"/>
      <c r="AJ84" s="68"/>
      <c r="AK84" s="69"/>
      <c r="AL84" s="70"/>
      <c r="AM84" s="71"/>
      <c r="AN84" s="72"/>
      <c r="AO84" s="163"/>
      <c r="AP84" s="155"/>
      <c r="AQ84" s="68"/>
      <c r="AR84" s="69"/>
      <c r="AS84" s="70"/>
      <c r="AT84" s="71"/>
      <c r="AU84" s="72"/>
      <c r="AV84" s="163"/>
      <c r="AW84" s="155"/>
      <c r="AX84" s="68"/>
      <c r="AY84" s="69"/>
      <c r="AZ84" s="70"/>
      <c r="BA84" s="71"/>
      <c r="BB84" s="72"/>
      <c r="BC84" s="163"/>
      <c r="BD84" s="155"/>
      <c r="BE84" s="68"/>
      <c r="BF84" s="69"/>
      <c r="BG84" s="70"/>
      <c r="BH84" s="71"/>
      <c r="BI84" s="72"/>
      <c r="BJ84" s="163"/>
      <c r="BK84" s="155"/>
      <c r="BL84" s="68"/>
      <c r="BM84" s="69"/>
      <c r="BN84" s="70"/>
      <c r="BO84" s="71"/>
      <c r="BP84" s="72"/>
      <c r="BQ84" s="163"/>
      <c r="BR84" s="155"/>
      <c r="BS84" s="68"/>
      <c r="BT84" s="69"/>
      <c r="BU84" s="70"/>
      <c r="BV84" s="71"/>
      <c r="BW84" s="72"/>
      <c r="BX84" s="163"/>
      <c r="BY84" s="155"/>
      <c r="BZ84" s="68"/>
      <c r="CA84" s="69"/>
      <c r="CB84" s="70"/>
      <c r="CC84" s="71"/>
      <c r="CD84" s="72"/>
      <c r="CE84" s="163"/>
      <c r="CF84" s="155"/>
      <c r="CG84" s="68"/>
      <c r="CH84" s="69"/>
      <c r="CI84" s="70"/>
      <c r="CJ84" s="71"/>
      <c r="CK84" s="72"/>
      <c r="CL84" s="163"/>
      <c r="CM84" s="155"/>
      <c r="CN84" s="68"/>
      <c r="CO84" s="69"/>
      <c r="CP84" s="70"/>
      <c r="CQ84" s="71"/>
      <c r="CR84" s="72"/>
      <c r="CS84" s="9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</row>
    <row r="85" spans="1:108" s="2" customFormat="1" ht="20.100000000000001" customHeight="1">
      <c r="A85" s="43">
        <f>Pers!A83</f>
        <v>0</v>
      </c>
      <c r="B85" s="44">
        <f>INT(($D$1)-Pers!B83)/365</f>
        <v>110.07671232876713</v>
      </c>
      <c r="C85" s="45">
        <f>Pers!C83</f>
        <v>0</v>
      </c>
      <c r="D85" s="46">
        <f>Pers!D83</f>
        <v>0</v>
      </c>
      <c r="E85" s="59"/>
      <c r="F85" s="56">
        <f t="shared" si="37"/>
        <v>0</v>
      </c>
      <c r="G85" s="56">
        <f t="shared" si="55"/>
        <v>0</v>
      </c>
      <c r="H85" s="57">
        <f t="shared" si="46"/>
        <v>0</v>
      </c>
      <c r="I85" s="60">
        <f t="shared" si="47"/>
        <v>0</v>
      </c>
      <c r="J85" s="74"/>
      <c r="K85" s="48">
        <f t="shared" si="48"/>
        <v>0</v>
      </c>
      <c r="L85" s="67">
        <f t="shared" si="49"/>
        <v>0</v>
      </c>
      <c r="M85" s="163" t="str">
        <f t="shared" si="56"/>
        <v/>
      </c>
      <c r="N85" s="155"/>
      <c r="O85" s="68" t="str">
        <f t="shared" si="57"/>
        <v/>
      </c>
      <c r="P85" s="69" t="str">
        <f t="shared" si="58"/>
        <v/>
      </c>
      <c r="Q85" s="70" t="str">
        <f t="shared" si="50"/>
        <v/>
      </c>
      <c r="R85" s="71" t="str">
        <f t="shared" si="59"/>
        <v/>
      </c>
      <c r="S85" s="72" t="str">
        <f t="shared" si="60"/>
        <v/>
      </c>
      <c r="T85" s="163" t="str">
        <f t="shared" si="38"/>
        <v/>
      </c>
      <c r="U85" s="155"/>
      <c r="V85" s="68" t="str">
        <f t="shared" si="51"/>
        <v/>
      </c>
      <c r="W85" s="69" t="str">
        <f t="shared" si="39"/>
        <v/>
      </c>
      <c r="X85" s="70" t="str">
        <f t="shared" si="52"/>
        <v/>
      </c>
      <c r="Y85" s="71" t="str">
        <f t="shared" si="40"/>
        <v/>
      </c>
      <c r="Z85" s="72" t="str">
        <f t="shared" si="41"/>
        <v/>
      </c>
      <c r="AA85" s="163" t="str">
        <f t="shared" si="42"/>
        <v/>
      </c>
      <c r="AB85" s="155"/>
      <c r="AC85" s="68" t="str">
        <f t="shared" si="53"/>
        <v/>
      </c>
      <c r="AD85" s="69" t="str">
        <f t="shared" si="43"/>
        <v/>
      </c>
      <c r="AE85" s="70" t="str">
        <f t="shared" si="54"/>
        <v/>
      </c>
      <c r="AF85" s="71" t="str">
        <f t="shared" si="44"/>
        <v/>
      </c>
      <c r="AG85" s="72" t="str">
        <f t="shared" si="45"/>
        <v/>
      </c>
      <c r="AH85" s="163"/>
      <c r="AI85" s="155"/>
      <c r="AJ85" s="68"/>
      <c r="AK85" s="69"/>
      <c r="AL85" s="70"/>
      <c r="AM85" s="71"/>
      <c r="AN85" s="72"/>
      <c r="AO85" s="163"/>
      <c r="AP85" s="155"/>
      <c r="AQ85" s="68"/>
      <c r="AR85" s="69"/>
      <c r="AS85" s="70"/>
      <c r="AT85" s="71"/>
      <c r="AU85" s="72"/>
      <c r="AV85" s="163"/>
      <c r="AW85" s="155"/>
      <c r="AX85" s="68"/>
      <c r="AY85" s="69"/>
      <c r="AZ85" s="70"/>
      <c r="BA85" s="71"/>
      <c r="BB85" s="72"/>
      <c r="BC85" s="163"/>
      <c r="BD85" s="155"/>
      <c r="BE85" s="68"/>
      <c r="BF85" s="69"/>
      <c r="BG85" s="70"/>
      <c r="BH85" s="71"/>
      <c r="BI85" s="72"/>
      <c r="BJ85" s="163"/>
      <c r="BK85" s="155"/>
      <c r="BL85" s="68"/>
      <c r="BM85" s="69"/>
      <c r="BN85" s="70"/>
      <c r="BO85" s="71"/>
      <c r="BP85" s="72"/>
      <c r="BQ85" s="163"/>
      <c r="BR85" s="155"/>
      <c r="BS85" s="68"/>
      <c r="BT85" s="69"/>
      <c r="BU85" s="70"/>
      <c r="BV85" s="71"/>
      <c r="BW85" s="72"/>
      <c r="BX85" s="163"/>
      <c r="BY85" s="155"/>
      <c r="BZ85" s="68"/>
      <c r="CA85" s="69"/>
      <c r="CB85" s="70"/>
      <c r="CC85" s="71"/>
      <c r="CD85" s="72"/>
      <c r="CE85" s="163"/>
      <c r="CF85" s="155"/>
      <c r="CG85" s="68"/>
      <c r="CH85" s="69"/>
      <c r="CI85" s="70"/>
      <c r="CJ85" s="71"/>
      <c r="CK85" s="72"/>
      <c r="CL85" s="163"/>
      <c r="CM85" s="155"/>
      <c r="CN85" s="68"/>
      <c r="CO85" s="69"/>
      <c r="CP85" s="70"/>
      <c r="CQ85" s="71"/>
      <c r="CR85" s="72"/>
      <c r="CS85" s="9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</row>
    <row r="86" spans="1:108" s="2" customFormat="1" ht="20.100000000000001" customHeight="1">
      <c r="A86" s="43">
        <f>Pers!A84</f>
        <v>0</v>
      </c>
      <c r="B86" s="44">
        <f>INT(($D$1)-Pers!B84)/365</f>
        <v>110.07671232876713</v>
      </c>
      <c r="C86" s="45">
        <f>Pers!C84</f>
        <v>0</v>
      </c>
      <c r="D86" s="46">
        <f>Pers!D84</f>
        <v>0</v>
      </c>
      <c r="E86" s="59"/>
      <c r="F86" s="56">
        <f t="shared" si="37"/>
        <v>0</v>
      </c>
      <c r="G86" s="56">
        <f t="shared" si="55"/>
        <v>0</v>
      </c>
      <c r="H86" s="57">
        <f t="shared" si="46"/>
        <v>0</v>
      </c>
      <c r="I86" s="60">
        <f t="shared" si="47"/>
        <v>0</v>
      </c>
      <c r="J86" s="74"/>
      <c r="K86" s="48">
        <f t="shared" si="48"/>
        <v>0</v>
      </c>
      <c r="L86" s="67">
        <f t="shared" si="49"/>
        <v>0</v>
      </c>
      <c r="M86" s="163" t="str">
        <f t="shared" si="56"/>
        <v/>
      </c>
      <c r="N86" s="155"/>
      <c r="O86" s="68" t="str">
        <f t="shared" si="57"/>
        <v/>
      </c>
      <c r="P86" s="69" t="str">
        <f t="shared" si="58"/>
        <v/>
      </c>
      <c r="Q86" s="70" t="str">
        <f t="shared" si="50"/>
        <v/>
      </c>
      <c r="R86" s="71" t="str">
        <f t="shared" si="59"/>
        <v/>
      </c>
      <c r="S86" s="72" t="str">
        <f t="shared" si="60"/>
        <v/>
      </c>
      <c r="T86" s="163" t="str">
        <f t="shared" si="38"/>
        <v/>
      </c>
      <c r="U86" s="155"/>
      <c r="V86" s="68" t="str">
        <f t="shared" si="51"/>
        <v/>
      </c>
      <c r="W86" s="69" t="str">
        <f t="shared" si="39"/>
        <v/>
      </c>
      <c r="X86" s="70" t="str">
        <f t="shared" si="52"/>
        <v/>
      </c>
      <c r="Y86" s="71" t="str">
        <f t="shared" si="40"/>
        <v/>
      </c>
      <c r="Z86" s="72" t="str">
        <f t="shared" si="41"/>
        <v/>
      </c>
      <c r="AA86" s="163" t="str">
        <f t="shared" si="42"/>
        <v/>
      </c>
      <c r="AB86" s="155"/>
      <c r="AC86" s="68" t="str">
        <f t="shared" si="53"/>
        <v/>
      </c>
      <c r="AD86" s="69" t="str">
        <f t="shared" si="43"/>
        <v/>
      </c>
      <c r="AE86" s="70" t="str">
        <f t="shared" si="54"/>
        <v/>
      </c>
      <c r="AF86" s="71" t="str">
        <f t="shared" si="44"/>
        <v/>
      </c>
      <c r="AG86" s="72" t="str">
        <f t="shared" si="45"/>
        <v/>
      </c>
      <c r="AH86" s="163"/>
      <c r="AI86" s="155"/>
      <c r="AJ86" s="68"/>
      <c r="AK86" s="69"/>
      <c r="AL86" s="70"/>
      <c r="AM86" s="71"/>
      <c r="AN86" s="72"/>
      <c r="AO86" s="163"/>
      <c r="AP86" s="155"/>
      <c r="AQ86" s="68"/>
      <c r="AR86" s="69"/>
      <c r="AS86" s="70"/>
      <c r="AT86" s="71"/>
      <c r="AU86" s="72"/>
      <c r="AV86" s="163"/>
      <c r="AW86" s="155"/>
      <c r="AX86" s="68"/>
      <c r="AY86" s="69"/>
      <c r="AZ86" s="70"/>
      <c r="BA86" s="71"/>
      <c r="BB86" s="72"/>
      <c r="BC86" s="163"/>
      <c r="BD86" s="155"/>
      <c r="BE86" s="68"/>
      <c r="BF86" s="69"/>
      <c r="BG86" s="70"/>
      <c r="BH86" s="71"/>
      <c r="BI86" s="72"/>
      <c r="BJ86" s="163"/>
      <c r="BK86" s="155"/>
      <c r="BL86" s="68"/>
      <c r="BM86" s="69"/>
      <c r="BN86" s="70"/>
      <c r="BO86" s="71"/>
      <c r="BP86" s="72"/>
      <c r="BQ86" s="163"/>
      <c r="BR86" s="155"/>
      <c r="BS86" s="68"/>
      <c r="BT86" s="69"/>
      <c r="BU86" s="70"/>
      <c r="BV86" s="71"/>
      <c r="BW86" s="72"/>
      <c r="BX86" s="163"/>
      <c r="BY86" s="155"/>
      <c r="BZ86" s="68"/>
      <c r="CA86" s="69"/>
      <c r="CB86" s="70"/>
      <c r="CC86" s="71"/>
      <c r="CD86" s="72"/>
      <c r="CE86" s="163"/>
      <c r="CF86" s="155"/>
      <c r="CG86" s="68"/>
      <c r="CH86" s="69"/>
      <c r="CI86" s="70"/>
      <c r="CJ86" s="71"/>
      <c r="CK86" s="72"/>
      <c r="CL86" s="163"/>
      <c r="CM86" s="155"/>
      <c r="CN86" s="68"/>
      <c r="CO86" s="69"/>
      <c r="CP86" s="70"/>
      <c r="CQ86" s="71"/>
      <c r="CR86" s="72"/>
      <c r="CS86" s="9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</row>
    <row r="87" spans="1:108" s="2" customFormat="1" ht="20.100000000000001" customHeight="1">
      <c r="A87" s="43">
        <f>Pers!A85</f>
        <v>0</v>
      </c>
      <c r="B87" s="44">
        <f>INT(($D$1)-Pers!B85)/365</f>
        <v>110.07671232876713</v>
      </c>
      <c r="C87" s="45">
        <f>Pers!C85</f>
        <v>0</v>
      </c>
      <c r="D87" s="46">
        <f>Pers!D85</f>
        <v>0</v>
      </c>
      <c r="E87" s="59"/>
      <c r="F87" s="56">
        <f t="shared" si="37"/>
        <v>0</v>
      </c>
      <c r="G87" s="56">
        <f t="shared" si="55"/>
        <v>0</v>
      </c>
      <c r="H87" s="57">
        <f t="shared" si="46"/>
        <v>0</v>
      </c>
      <c r="I87" s="60">
        <f t="shared" si="47"/>
        <v>0</v>
      </c>
      <c r="J87" s="74"/>
      <c r="K87" s="48">
        <f t="shared" si="48"/>
        <v>0</v>
      </c>
      <c r="L87" s="67">
        <f t="shared" si="49"/>
        <v>0</v>
      </c>
      <c r="M87" s="163" t="str">
        <f t="shared" si="56"/>
        <v/>
      </c>
      <c r="N87" s="155"/>
      <c r="O87" s="68" t="str">
        <f t="shared" si="57"/>
        <v/>
      </c>
      <c r="P87" s="69" t="str">
        <f t="shared" si="58"/>
        <v/>
      </c>
      <c r="Q87" s="70" t="str">
        <f t="shared" si="50"/>
        <v/>
      </c>
      <c r="R87" s="71" t="str">
        <f t="shared" si="59"/>
        <v/>
      </c>
      <c r="S87" s="72" t="str">
        <f t="shared" si="60"/>
        <v/>
      </c>
      <c r="T87" s="163" t="str">
        <f t="shared" si="38"/>
        <v/>
      </c>
      <c r="U87" s="155"/>
      <c r="V87" s="68" t="str">
        <f t="shared" si="51"/>
        <v/>
      </c>
      <c r="W87" s="69" t="str">
        <f t="shared" si="39"/>
        <v/>
      </c>
      <c r="X87" s="70" t="str">
        <f t="shared" si="52"/>
        <v/>
      </c>
      <c r="Y87" s="71" t="str">
        <f t="shared" si="40"/>
        <v/>
      </c>
      <c r="Z87" s="72" t="str">
        <f t="shared" si="41"/>
        <v/>
      </c>
      <c r="AA87" s="163" t="str">
        <f t="shared" si="42"/>
        <v/>
      </c>
      <c r="AB87" s="155"/>
      <c r="AC87" s="68" t="str">
        <f t="shared" si="53"/>
        <v/>
      </c>
      <c r="AD87" s="69" t="str">
        <f t="shared" si="43"/>
        <v/>
      </c>
      <c r="AE87" s="70" t="str">
        <f t="shared" si="54"/>
        <v/>
      </c>
      <c r="AF87" s="71" t="str">
        <f t="shared" si="44"/>
        <v/>
      </c>
      <c r="AG87" s="72" t="str">
        <f t="shared" si="45"/>
        <v/>
      </c>
      <c r="AH87" s="163"/>
      <c r="AI87" s="155"/>
      <c r="AJ87" s="68"/>
      <c r="AK87" s="69"/>
      <c r="AL87" s="70"/>
      <c r="AM87" s="71"/>
      <c r="AN87" s="72"/>
      <c r="AO87" s="163"/>
      <c r="AP87" s="155"/>
      <c r="AQ87" s="68"/>
      <c r="AR87" s="69"/>
      <c r="AS87" s="70"/>
      <c r="AT87" s="71"/>
      <c r="AU87" s="72"/>
      <c r="AV87" s="163"/>
      <c r="AW87" s="155"/>
      <c r="AX87" s="68"/>
      <c r="AY87" s="69"/>
      <c r="AZ87" s="70"/>
      <c r="BA87" s="71"/>
      <c r="BB87" s="72"/>
      <c r="BC87" s="163"/>
      <c r="BD87" s="155"/>
      <c r="BE87" s="68"/>
      <c r="BF87" s="69"/>
      <c r="BG87" s="70"/>
      <c r="BH87" s="71"/>
      <c r="BI87" s="72"/>
      <c r="BJ87" s="163"/>
      <c r="BK87" s="155"/>
      <c r="BL87" s="68"/>
      <c r="BM87" s="69"/>
      <c r="BN87" s="70"/>
      <c r="BO87" s="71"/>
      <c r="BP87" s="72"/>
      <c r="BQ87" s="163"/>
      <c r="BR87" s="155"/>
      <c r="BS87" s="68"/>
      <c r="BT87" s="69"/>
      <c r="BU87" s="70"/>
      <c r="BV87" s="71"/>
      <c r="BW87" s="72"/>
      <c r="BX87" s="163"/>
      <c r="BY87" s="155"/>
      <c r="BZ87" s="68"/>
      <c r="CA87" s="69"/>
      <c r="CB87" s="70"/>
      <c r="CC87" s="71"/>
      <c r="CD87" s="72"/>
      <c r="CE87" s="163"/>
      <c r="CF87" s="155"/>
      <c r="CG87" s="68"/>
      <c r="CH87" s="69"/>
      <c r="CI87" s="70"/>
      <c r="CJ87" s="71"/>
      <c r="CK87" s="72"/>
      <c r="CL87" s="163"/>
      <c r="CM87" s="155"/>
      <c r="CN87" s="68"/>
      <c r="CO87" s="69"/>
      <c r="CP87" s="70"/>
      <c r="CQ87" s="71"/>
      <c r="CR87" s="72"/>
      <c r="CS87" s="9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</row>
    <row r="88" spans="1:108" s="2" customFormat="1" ht="20.100000000000001" customHeight="1">
      <c r="A88" s="43">
        <f>Pers!A86</f>
        <v>0</v>
      </c>
      <c r="B88" s="44">
        <f>INT(($D$1)-Pers!B86)/365</f>
        <v>110.07671232876713</v>
      </c>
      <c r="C88" s="45">
        <f>Pers!C86</f>
        <v>0</v>
      </c>
      <c r="D88" s="46">
        <f>Pers!D86</f>
        <v>0</v>
      </c>
      <c r="E88" s="59"/>
      <c r="F88" s="56">
        <f t="shared" si="37"/>
        <v>0</v>
      </c>
      <c r="G88" s="56">
        <f t="shared" si="55"/>
        <v>0</v>
      </c>
      <c r="H88" s="57">
        <f t="shared" si="46"/>
        <v>0</v>
      </c>
      <c r="I88" s="60">
        <f t="shared" si="47"/>
        <v>0</v>
      </c>
      <c r="J88" s="74"/>
      <c r="K88" s="48">
        <f t="shared" si="48"/>
        <v>0</v>
      </c>
      <c r="L88" s="67">
        <f t="shared" si="49"/>
        <v>0</v>
      </c>
      <c r="M88" s="163" t="str">
        <f t="shared" si="56"/>
        <v/>
      </c>
      <c r="N88" s="155"/>
      <c r="O88" s="68" t="str">
        <f t="shared" si="57"/>
        <v/>
      </c>
      <c r="P88" s="69" t="str">
        <f t="shared" si="58"/>
        <v/>
      </c>
      <c r="Q88" s="70" t="str">
        <f t="shared" si="50"/>
        <v/>
      </c>
      <c r="R88" s="71" t="str">
        <f t="shared" si="59"/>
        <v/>
      </c>
      <c r="S88" s="72" t="str">
        <f t="shared" si="60"/>
        <v/>
      </c>
      <c r="T88" s="163" t="str">
        <f t="shared" si="38"/>
        <v/>
      </c>
      <c r="U88" s="155"/>
      <c r="V88" s="68" t="str">
        <f t="shared" si="51"/>
        <v/>
      </c>
      <c r="W88" s="69" t="str">
        <f t="shared" si="39"/>
        <v/>
      </c>
      <c r="X88" s="70" t="str">
        <f t="shared" si="52"/>
        <v/>
      </c>
      <c r="Y88" s="71" t="str">
        <f t="shared" si="40"/>
        <v/>
      </c>
      <c r="Z88" s="72" t="str">
        <f t="shared" si="41"/>
        <v/>
      </c>
      <c r="AA88" s="163" t="str">
        <f t="shared" si="42"/>
        <v/>
      </c>
      <c r="AB88" s="155"/>
      <c r="AC88" s="68" t="str">
        <f t="shared" si="53"/>
        <v/>
      </c>
      <c r="AD88" s="69" t="str">
        <f t="shared" si="43"/>
        <v/>
      </c>
      <c r="AE88" s="70" t="str">
        <f t="shared" si="54"/>
        <v/>
      </c>
      <c r="AF88" s="71" t="str">
        <f t="shared" si="44"/>
        <v/>
      </c>
      <c r="AG88" s="72" t="str">
        <f t="shared" si="45"/>
        <v/>
      </c>
      <c r="AH88" s="163"/>
      <c r="AI88" s="155"/>
      <c r="AJ88" s="68"/>
      <c r="AK88" s="69"/>
      <c r="AL88" s="70"/>
      <c r="AM88" s="71"/>
      <c r="AN88" s="72"/>
      <c r="AO88" s="163"/>
      <c r="AP88" s="155"/>
      <c r="AQ88" s="68"/>
      <c r="AR88" s="69"/>
      <c r="AS88" s="70"/>
      <c r="AT88" s="71"/>
      <c r="AU88" s="72"/>
      <c r="AV88" s="163"/>
      <c r="AW88" s="155"/>
      <c r="AX88" s="68"/>
      <c r="AY88" s="69"/>
      <c r="AZ88" s="70"/>
      <c r="BA88" s="71"/>
      <c r="BB88" s="72"/>
      <c r="BC88" s="163"/>
      <c r="BD88" s="155"/>
      <c r="BE88" s="68"/>
      <c r="BF88" s="69"/>
      <c r="BG88" s="70"/>
      <c r="BH88" s="71"/>
      <c r="BI88" s="72"/>
      <c r="BJ88" s="163"/>
      <c r="BK88" s="155"/>
      <c r="BL88" s="68"/>
      <c r="BM88" s="69"/>
      <c r="BN88" s="70"/>
      <c r="BO88" s="71"/>
      <c r="BP88" s="72"/>
      <c r="BQ88" s="163"/>
      <c r="BR88" s="155"/>
      <c r="BS88" s="68"/>
      <c r="BT88" s="69"/>
      <c r="BU88" s="70"/>
      <c r="BV88" s="71"/>
      <c r="BW88" s="72"/>
      <c r="BX88" s="163"/>
      <c r="BY88" s="155"/>
      <c r="BZ88" s="68"/>
      <c r="CA88" s="69"/>
      <c r="CB88" s="70"/>
      <c r="CC88" s="71"/>
      <c r="CD88" s="72"/>
      <c r="CE88" s="163"/>
      <c r="CF88" s="155"/>
      <c r="CG88" s="68"/>
      <c r="CH88" s="69"/>
      <c r="CI88" s="70"/>
      <c r="CJ88" s="71"/>
      <c r="CK88" s="72"/>
      <c r="CL88" s="163"/>
      <c r="CM88" s="155"/>
      <c r="CN88" s="68"/>
      <c r="CO88" s="69"/>
      <c r="CP88" s="70"/>
      <c r="CQ88" s="71"/>
      <c r="CR88" s="72"/>
      <c r="CS88" s="9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</row>
    <row r="89" spans="1:108" s="2" customFormat="1" ht="20.100000000000001" customHeight="1">
      <c r="A89" s="43">
        <f>Pers!A87</f>
        <v>0</v>
      </c>
      <c r="B89" s="44">
        <f>INT(($D$1)-Pers!B87)/365</f>
        <v>110.07671232876713</v>
      </c>
      <c r="C89" s="45">
        <f>Pers!C87</f>
        <v>0</v>
      </c>
      <c r="D89" s="46">
        <f>Pers!D87</f>
        <v>0</v>
      </c>
      <c r="E89" s="59"/>
      <c r="F89" s="56">
        <f t="shared" si="37"/>
        <v>0</v>
      </c>
      <c r="G89" s="56">
        <f t="shared" si="55"/>
        <v>0</v>
      </c>
      <c r="H89" s="57">
        <f>IF(SUM(R89,Y89,AF89,AM89,AT89,BA89,BH89,BO89,BV89,CC89,CJ89,CQ89)&lt;&gt;0,SUM(R89,Y89,AF89,AM89,AT89,BA89,BH89,BO89,BV89,CC89,CJ89,CQ89),0)</f>
        <v>0</v>
      </c>
      <c r="I89" s="60">
        <f t="shared" si="47"/>
        <v>0</v>
      </c>
      <c r="J89" s="74"/>
      <c r="K89" s="48">
        <f t="shared" si="48"/>
        <v>0</v>
      </c>
      <c r="L89" s="67">
        <f t="shared" si="49"/>
        <v>0</v>
      </c>
      <c r="M89" s="163" t="str">
        <f t="shared" si="56"/>
        <v/>
      </c>
      <c r="N89" s="155"/>
      <c r="O89" s="68" t="str">
        <f t="shared" si="57"/>
        <v/>
      </c>
      <c r="P89" s="69" t="str">
        <f t="shared" si="58"/>
        <v/>
      </c>
      <c r="Q89" s="70" t="str">
        <f t="shared" si="50"/>
        <v/>
      </c>
      <c r="R89" s="71" t="str">
        <f t="shared" si="59"/>
        <v/>
      </c>
      <c r="S89" s="72" t="str">
        <f t="shared" si="60"/>
        <v/>
      </c>
      <c r="T89" s="163" t="str">
        <f t="shared" si="38"/>
        <v/>
      </c>
      <c r="U89" s="155"/>
      <c r="V89" s="68" t="str">
        <f t="shared" si="51"/>
        <v/>
      </c>
      <c r="W89" s="69" t="str">
        <f t="shared" si="39"/>
        <v/>
      </c>
      <c r="X89" s="70" t="str">
        <f t="shared" si="52"/>
        <v/>
      </c>
      <c r="Y89" s="71" t="str">
        <f t="shared" si="40"/>
        <v/>
      </c>
      <c r="Z89" s="72" t="str">
        <f t="shared" si="41"/>
        <v/>
      </c>
      <c r="AA89" s="163" t="str">
        <f t="shared" si="42"/>
        <v/>
      </c>
      <c r="AB89" s="155"/>
      <c r="AC89" s="68" t="str">
        <f t="shared" si="53"/>
        <v/>
      </c>
      <c r="AD89" s="69" t="str">
        <f t="shared" si="43"/>
        <v/>
      </c>
      <c r="AE89" s="70" t="str">
        <f t="shared" si="54"/>
        <v/>
      </c>
      <c r="AF89" s="71" t="str">
        <f t="shared" si="44"/>
        <v/>
      </c>
      <c r="AG89" s="72" t="str">
        <f t="shared" si="45"/>
        <v/>
      </c>
      <c r="AH89" s="163"/>
      <c r="AI89" s="155"/>
      <c r="AJ89" s="68"/>
      <c r="AK89" s="69"/>
      <c r="AL89" s="70"/>
      <c r="AM89" s="71"/>
      <c r="AN89" s="72"/>
      <c r="AO89" s="163"/>
      <c r="AP89" s="155"/>
      <c r="AQ89" s="68"/>
      <c r="AR89" s="69"/>
      <c r="AS89" s="70"/>
      <c r="AT89" s="71"/>
      <c r="AU89" s="72"/>
      <c r="AV89" s="163"/>
      <c r="AW89" s="155"/>
      <c r="AX89" s="68"/>
      <c r="AY89" s="69"/>
      <c r="AZ89" s="70"/>
      <c r="BA89" s="71"/>
      <c r="BB89" s="72"/>
      <c r="BC89" s="163"/>
      <c r="BD89" s="155"/>
      <c r="BE89" s="68"/>
      <c r="BF89" s="69"/>
      <c r="BG89" s="70"/>
      <c r="BH89" s="71"/>
      <c r="BI89" s="72"/>
      <c r="BJ89" s="163"/>
      <c r="BK89" s="155"/>
      <c r="BL89" s="68"/>
      <c r="BM89" s="69"/>
      <c r="BN89" s="70"/>
      <c r="BO89" s="71"/>
      <c r="BP89" s="72"/>
      <c r="BQ89" s="163"/>
      <c r="BR89" s="155"/>
      <c r="BS89" s="68"/>
      <c r="BT89" s="69"/>
      <c r="BU89" s="70"/>
      <c r="BV89" s="71"/>
      <c r="BW89" s="72"/>
      <c r="BX89" s="163"/>
      <c r="BY89" s="155"/>
      <c r="BZ89" s="68"/>
      <c r="CA89" s="69"/>
      <c r="CB89" s="70"/>
      <c r="CC89" s="71"/>
      <c r="CD89" s="72"/>
      <c r="CE89" s="163"/>
      <c r="CF89" s="155"/>
      <c r="CG89" s="68"/>
      <c r="CH89" s="69"/>
      <c r="CI89" s="70"/>
      <c r="CJ89" s="71"/>
      <c r="CK89" s="72"/>
      <c r="CL89" s="163"/>
      <c r="CM89" s="155"/>
      <c r="CN89" s="68"/>
      <c r="CO89" s="69"/>
      <c r="CP89" s="70"/>
      <c r="CQ89" s="71"/>
      <c r="CR89" s="72"/>
      <c r="CS89" s="9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</row>
    <row r="90" spans="1:108" s="2" customFormat="1" ht="20.100000000000001" customHeight="1">
      <c r="A90" s="43">
        <f>Pers!A88</f>
        <v>0</v>
      </c>
      <c r="B90" s="44">
        <f>INT(($D$1)-Pers!B88)/365</f>
        <v>110.07671232876713</v>
      </c>
      <c r="C90" s="45">
        <f>Pers!C88</f>
        <v>0</v>
      </c>
      <c r="D90" s="46">
        <f>Pers!D88</f>
        <v>0</v>
      </c>
      <c r="E90" s="59"/>
      <c r="F90" s="56">
        <f t="shared" si="37"/>
        <v>0</v>
      </c>
      <c r="G90" s="56">
        <f t="shared" si="55"/>
        <v>0</v>
      </c>
      <c r="H90" s="57">
        <f t="shared" si="46"/>
        <v>0</v>
      </c>
      <c r="I90" s="60">
        <f t="shared" si="47"/>
        <v>0</v>
      </c>
      <c r="J90" s="74"/>
      <c r="K90" s="48">
        <f t="shared" si="48"/>
        <v>0</v>
      </c>
      <c r="L90" s="67">
        <f t="shared" si="49"/>
        <v>0</v>
      </c>
      <c r="M90" s="163" t="str">
        <f t="shared" si="56"/>
        <v/>
      </c>
      <c r="N90" s="155"/>
      <c r="O90" s="68" t="str">
        <f t="shared" si="57"/>
        <v/>
      </c>
      <c r="P90" s="69" t="str">
        <f t="shared" si="58"/>
        <v/>
      </c>
      <c r="Q90" s="70" t="str">
        <f t="shared" si="50"/>
        <v/>
      </c>
      <c r="R90" s="71" t="str">
        <f t="shared" si="59"/>
        <v/>
      </c>
      <c r="S90" s="72" t="str">
        <f t="shared" si="60"/>
        <v/>
      </c>
      <c r="T90" s="163" t="str">
        <f t="shared" si="38"/>
        <v/>
      </c>
      <c r="U90" s="155"/>
      <c r="V90" s="68" t="str">
        <f t="shared" si="51"/>
        <v/>
      </c>
      <c r="W90" s="69" t="str">
        <f t="shared" si="39"/>
        <v/>
      </c>
      <c r="X90" s="70" t="str">
        <f t="shared" si="52"/>
        <v/>
      </c>
      <c r="Y90" s="71" t="str">
        <f t="shared" si="40"/>
        <v/>
      </c>
      <c r="Z90" s="72" t="str">
        <f t="shared" si="41"/>
        <v/>
      </c>
      <c r="AA90" s="163" t="str">
        <f t="shared" si="42"/>
        <v/>
      </c>
      <c r="AB90" s="155"/>
      <c r="AC90" s="68" t="str">
        <f t="shared" si="53"/>
        <v/>
      </c>
      <c r="AD90" s="69" t="str">
        <f t="shared" si="43"/>
        <v/>
      </c>
      <c r="AE90" s="70" t="str">
        <f t="shared" si="54"/>
        <v/>
      </c>
      <c r="AF90" s="71" t="str">
        <f t="shared" si="44"/>
        <v/>
      </c>
      <c r="AG90" s="72" t="str">
        <f t="shared" si="45"/>
        <v/>
      </c>
      <c r="AH90" s="163"/>
      <c r="AI90" s="155"/>
      <c r="AJ90" s="68"/>
      <c r="AK90" s="69"/>
      <c r="AL90" s="70"/>
      <c r="AM90" s="71"/>
      <c r="AN90" s="72"/>
      <c r="AO90" s="163"/>
      <c r="AP90" s="155"/>
      <c r="AQ90" s="68"/>
      <c r="AR90" s="69"/>
      <c r="AS90" s="70"/>
      <c r="AT90" s="71"/>
      <c r="AU90" s="72"/>
      <c r="AV90" s="163"/>
      <c r="AW90" s="155"/>
      <c r="AX90" s="68"/>
      <c r="AY90" s="69"/>
      <c r="AZ90" s="70"/>
      <c r="BA90" s="71"/>
      <c r="BB90" s="72"/>
      <c r="BC90" s="163"/>
      <c r="BD90" s="155"/>
      <c r="BE90" s="68"/>
      <c r="BF90" s="69"/>
      <c r="BG90" s="70"/>
      <c r="BH90" s="71"/>
      <c r="BI90" s="72"/>
      <c r="BJ90" s="163"/>
      <c r="BK90" s="155"/>
      <c r="BL90" s="68"/>
      <c r="BM90" s="69"/>
      <c r="BN90" s="70"/>
      <c r="BO90" s="71"/>
      <c r="BP90" s="72"/>
      <c r="BQ90" s="163"/>
      <c r="BR90" s="155"/>
      <c r="BS90" s="68"/>
      <c r="BT90" s="69"/>
      <c r="BU90" s="70"/>
      <c r="BV90" s="71"/>
      <c r="BW90" s="72"/>
      <c r="BX90" s="163"/>
      <c r="BY90" s="155"/>
      <c r="BZ90" s="68"/>
      <c r="CA90" s="69"/>
      <c r="CB90" s="70"/>
      <c r="CC90" s="71"/>
      <c r="CD90" s="72"/>
      <c r="CE90" s="163"/>
      <c r="CF90" s="155"/>
      <c r="CG90" s="68"/>
      <c r="CH90" s="69"/>
      <c r="CI90" s="70"/>
      <c r="CJ90" s="71"/>
      <c r="CK90" s="72"/>
      <c r="CL90" s="163"/>
      <c r="CM90" s="155"/>
      <c r="CN90" s="68"/>
      <c r="CO90" s="69"/>
      <c r="CP90" s="70"/>
      <c r="CQ90" s="71"/>
      <c r="CR90" s="72"/>
      <c r="CS90" s="9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</row>
    <row r="91" spans="1:108" s="2" customFormat="1" ht="20.100000000000001" customHeight="1">
      <c r="A91" s="43">
        <f>Pers!A89</f>
        <v>0</v>
      </c>
      <c r="B91" s="44">
        <f>INT(($D$1)-Pers!B89)/365</f>
        <v>110.07671232876713</v>
      </c>
      <c r="C91" s="45">
        <f>Pers!C89</f>
        <v>0</v>
      </c>
      <c r="D91" s="46">
        <f>Pers!D89</f>
        <v>0</v>
      </c>
      <c r="E91" s="59"/>
      <c r="F91" s="56">
        <f t="shared" si="37"/>
        <v>0</v>
      </c>
      <c r="G91" s="56">
        <f t="shared" si="55"/>
        <v>0</v>
      </c>
      <c r="H91" s="57">
        <f t="shared" si="46"/>
        <v>0</v>
      </c>
      <c r="I91" s="60">
        <f t="shared" si="47"/>
        <v>0</v>
      </c>
      <c r="J91" s="74"/>
      <c r="K91" s="48">
        <f t="shared" si="48"/>
        <v>0</v>
      </c>
      <c r="L91" s="67">
        <f t="shared" si="49"/>
        <v>0</v>
      </c>
      <c r="M91" s="163" t="str">
        <f t="shared" si="56"/>
        <v/>
      </c>
      <c r="N91" s="155"/>
      <c r="O91" s="68" t="str">
        <f t="shared" si="57"/>
        <v/>
      </c>
      <c r="P91" s="69" t="str">
        <f t="shared" si="58"/>
        <v/>
      </c>
      <c r="Q91" s="70" t="str">
        <f t="shared" si="50"/>
        <v/>
      </c>
      <c r="R91" s="71" t="str">
        <f t="shared" si="59"/>
        <v/>
      </c>
      <c r="S91" s="72" t="str">
        <f t="shared" si="60"/>
        <v/>
      </c>
      <c r="T91" s="163" t="str">
        <f t="shared" si="38"/>
        <v/>
      </c>
      <c r="U91" s="155"/>
      <c r="V91" s="68" t="str">
        <f t="shared" si="51"/>
        <v/>
      </c>
      <c r="W91" s="69" t="str">
        <f t="shared" si="39"/>
        <v/>
      </c>
      <c r="X91" s="70" t="str">
        <f t="shared" si="52"/>
        <v/>
      </c>
      <c r="Y91" s="71" t="str">
        <f t="shared" si="40"/>
        <v/>
      </c>
      <c r="Z91" s="72" t="str">
        <f t="shared" si="41"/>
        <v/>
      </c>
      <c r="AA91" s="163" t="str">
        <f t="shared" si="42"/>
        <v/>
      </c>
      <c r="AB91" s="155"/>
      <c r="AC91" s="68" t="str">
        <f t="shared" si="53"/>
        <v/>
      </c>
      <c r="AD91" s="69" t="str">
        <f t="shared" si="43"/>
        <v/>
      </c>
      <c r="AE91" s="70" t="str">
        <f t="shared" si="54"/>
        <v/>
      </c>
      <c r="AF91" s="71" t="str">
        <f t="shared" si="44"/>
        <v/>
      </c>
      <c r="AG91" s="72" t="str">
        <f t="shared" si="45"/>
        <v/>
      </c>
      <c r="AH91" s="163"/>
      <c r="AI91" s="155"/>
      <c r="AJ91" s="68"/>
      <c r="AK91" s="69"/>
      <c r="AL91" s="70"/>
      <c r="AM91" s="71"/>
      <c r="AN91" s="72"/>
      <c r="AO91" s="163"/>
      <c r="AP91" s="155"/>
      <c r="AQ91" s="68"/>
      <c r="AR91" s="69"/>
      <c r="AS91" s="70"/>
      <c r="AT91" s="71"/>
      <c r="AU91" s="72"/>
      <c r="AV91" s="163"/>
      <c r="AW91" s="155"/>
      <c r="AX91" s="68"/>
      <c r="AY91" s="69"/>
      <c r="AZ91" s="70"/>
      <c r="BA91" s="71"/>
      <c r="BB91" s="72"/>
      <c r="BC91" s="163"/>
      <c r="BD91" s="155"/>
      <c r="BE91" s="68"/>
      <c r="BF91" s="69"/>
      <c r="BG91" s="70"/>
      <c r="BH91" s="71"/>
      <c r="BI91" s="72"/>
      <c r="BJ91" s="163"/>
      <c r="BK91" s="155"/>
      <c r="BL91" s="68"/>
      <c r="BM91" s="69"/>
      <c r="BN91" s="70"/>
      <c r="BO91" s="71"/>
      <c r="BP91" s="72"/>
      <c r="BQ91" s="163"/>
      <c r="BR91" s="155"/>
      <c r="BS91" s="68"/>
      <c r="BT91" s="69"/>
      <c r="BU91" s="70"/>
      <c r="BV91" s="71"/>
      <c r="BW91" s="72"/>
      <c r="BX91" s="163"/>
      <c r="BY91" s="155"/>
      <c r="BZ91" s="68"/>
      <c r="CA91" s="69"/>
      <c r="CB91" s="70"/>
      <c r="CC91" s="71"/>
      <c r="CD91" s="72"/>
      <c r="CE91" s="163"/>
      <c r="CF91" s="155"/>
      <c r="CG91" s="68"/>
      <c r="CH91" s="69"/>
      <c r="CI91" s="70"/>
      <c r="CJ91" s="71"/>
      <c r="CK91" s="72"/>
      <c r="CL91" s="163"/>
      <c r="CM91" s="155"/>
      <c r="CN91" s="68"/>
      <c r="CO91" s="69"/>
      <c r="CP91" s="70"/>
      <c r="CQ91" s="71"/>
      <c r="CR91" s="72"/>
      <c r="CS91" s="9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</row>
    <row r="92" spans="1:108" s="2" customFormat="1" ht="20.100000000000001" customHeight="1">
      <c r="A92" s="43">
        <f>Pers!A90</f>
        <v>0</v>
      </c>
      <c r="B92" s="44">
        <f>INT(($D$1)-Pers!B90)/365</f>
        <v>110.07671232876713</v>
      </c>
      <c r="C92" s="45">
        <f>Pers!C90</f>
        <v>0</v>
      </c>
      <c r="D92" s="46">
        <f>Pers!D90</f>
        <v>0</v>
      </c>
      <c r="E92" s="59"/>
      <c r="F92" s="56">
        <f t="shared" si="37"/>
        <v>0</v>
      </c>
      <c r="G92" s="56">
        <f t="shared" si="55"/>
        <v>0</v>
      </c>
      <c r="H92" s="57">
        <f t="shared" si="46"/>
        <v>0</v>
      </c>
      <c r="I92" s="60">
        <f t="shared" si="47"/>
        <v>0</v>
      </c>
      <c r="J92" s="74"/>
      <c r="K92" s="48">
        <f t="shared" si="48"/>
        <v>0</v>
      </c>
      <c r="L92" s="67">
        <f t="shared" si="49"/>
        <v>0</v>
      </c>
      <c r="M92" s="163" t="str">
        <f t="shared" si="56"/>
        <v/>
      </c>
      <c r="N92" s="155"/>
      <c r="O92" s="68" t="str">
        <f t="shared" si="57"/>
        <v/>
      </c>
      <c r="P92" s="69" t="str">
        <f t="shared" si="58"/>
        <v/>
      </c>
      <c r="Q92" s="70" t="str">
        <f t="shared" si="50"/>
        <v/>
      </c>
      <c r="R92" s="71" t="str">
        <f t="shared" si="59"/>
        <v/>
      </c>
      <c r="S92" s="72" t="str">
        <f t="shared" si="60"/>
        <v/>
      </c>
      <c r="T92" s="163" t="str">
        <f t="shared" si="38"/>
        <v/>
      </c>
      <c r="U92" s="155"/>
      <c r="V92" s="68" t="str">
        <f t="shared" si="51"/>
        <v/>
      </c>
      <c r="W92" s="69" t="str">
        <f t="shared" si="39"/>
        <v/>
      </c>
      <c r="X92" s="70" t="str">
        <f t="shared" si="52"/>
        <v/>
      </c>
      <c r="Y92" s="71" t="str">
        <f t="shared" si="40"/>
        <v/>
      </c>
      <c r="Z92" s="72" t="str">
        <f t="shared" si="41"/>
        <v/>
      </c>
      <c r="AA92" s="163" t="str">
        <f t="shared" si="42"/>
        <v/>
      </c>
      <c r="AB92" s="155"/>
      <c r="AC92" s="68" t="str">
        <f t="shared" si="53"/>
        <v/>
      </c>
      <c r="AD92" s="69" t="str">
        <f t="shared" si="43"/>
        <v/>
      </c>
      <c r="AE92" s="70" t="str">
        <f t="shared" si="54"/>
        <v/>
      </c>
      <c r="AF92" s="71" t="str">
        <f t="shared" si="44"/>
        <v/>
      </c>
      <c r="AG92" s="72" t="str">
        <f t="shared" si="45"/>
        <v/>
      </c>
      <c r="AH92" s="163"/>
      <c r="AI92" s="155"/>
      <c r="AJ92" s="68"/>
      <c r="AK92" s="69"/>
      <c r="AL92" s="70"/>
      <c r="AM92" s="71"/>
      <c r="AN92" s="72"/>
      <c r="AO92" s="163"/>
      <c r="AP92" s="155"/>
      <c r="AQ92" s="68"/>
      <c r="AR92" s="69"/>
      <c r="AS92" s="70"/>
      <c r="AT92" s="71"/>
      <c r="AU92" s="72"/>
      <c r="AV92" s="163"/>
      <c r="AW92" s="155"/>
      <c r="AX92" s="68"/>
      <c r="AY92" s="69"/>
      <c r="AZ92" s="70"/>
      <c r="BA92" s="71"/>
      <c r="BB92" s="72"/>
      <c r="BC92" s="163"/>
      <c r="BD92" s="155"/>
      <c r="BE92" s="68"/>
      <c r="BF92" s="69"/>
      <c r="BG92" s="70"/>
      <c r="BH92" s="71"/>
      <c r="BI92" s="72"/>
      <c r="BJ92" s="163"/>
      <c r="BK92" s="155"/>
      <c r="BL92" s="68"/>
      <c r="BM92" s="69"/>
      <c r="BN92" s="70"/>
      <c r="BO92" s="71"/>
      <c r="BP92" s="72"/>
      <c r="BQ92" s="163"/>
      <c r="BR92" s="155"/>
      <c r="BS92" s="68"/>
      <c r="BT92" s="69"/>
      <c r="BU92" s="70"/>
      <c r="BV92" s="71"/>
      <c r="BW92" s="72"/>
      <c r="BX92" s="163"/>
      <c r="BY92" s="155"/>
      <c r="BZ92" s="68"/>
      <c r="CA92" s="69"/>
      <c r="CB92" s="70"/>
      <c r="CC92" s="71"/>
      <c r="CD92" s="72"/>
      <c r="CE92" s="163"/>
      <c r="CF92" s="155"/>
      <c r="CG92" s="68"/>
      <c r="CH92" s="69"/>
      <c r="CI92" s="70"/>
      <c r="CJ92" s="71"/>
      <c r="CK92" s="72"/>
      <c r="CL92" s="163"/>
      <c r="CM92" s="155"/>
      <c r="CN92" s="68"/>
      <c r="CO92" s="69"/>
      <c r="CP92" s="70"/>
      <c r="CQ92" s="71"/>
      <c r="CR92" s="72"/>
      <c r="CS92" s="9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</row>
    <row r="93" spans="1:108" s="2" customFormat="1" ht="20.100000000000001" customHeight="1">
      <c r="A93" s="43">
        <f>Pers!A91</f>
        <v>0</v>
      </c>
      <c r="B93" s="44">
        <f>INT(($D$1)-Pers!B91)/365</f>
        <v>110.07671232876713</v>
      </c>
      <c r="C93" s="45">
        <f>Pers!C91</f>
        <v>0</v>
      </c>
      <c r="D93" s="46">
        <f>Pers!D91</f>
        <v>0</v>
      </c>
      <c r="E93" s="59"/>
      <c r="F93" s="56">
        <f t="shared" si="37"/>
        <v>0</v>
      </c>
      <c r="G93" s="56">
        <f t="shared" si="55"/>
        <v>0</v>
      </c>
      <c r="H93" s="57">
        <f t="shared" si="46"/>
        <v>0</v>
      </c>
      <c r="I93" s="60">
        <f t="shared" si="47"/>
        <v>0</v>
      </c>
      <c r="J93" s="74"/>
      <c r="K93" s="48">
        <f t="shared" si="48"/>
        <v>0</v>
      </c>
      <c r="L93" s="67">
        <f t="shared" si="49"/>
        <v>0</v>
      </c>
      <c r="M93" s="163" t="str">
        <f t="shared" si="56"/>
        <v/>
      </c>
      <c r="N93" s="155"/>
      <c r="O93" s="68" t="str">
        <f t="shared" si="57"/>
        <v/>
      </c>
      <c r="P93" s="69" t="str">
        <f t="shared" si="58"/>
        <v/>
      </c>
      <c r="Q93" s="70" t="str">
        <f t="shared" si="50"/>
        <v/>
      </c>
      <c r="R93" s="71" t="str">
        <f t="shared" si="59"/>
        <v/>
      </c>
      <c r="S93" s="72" t="str">
        <f t="shared" si="60"/>
        <v/>
      </c>
      <c r="T93" s="163" t="str">
        <f t="shared" si="38"/>
        <v/>
      </c>
      <c r="U93" s="155"/>
      <c r="V93" s="68" t="str">
        <f t="shared" si="51"/>
        <v/>
      </c>
      <c r="W93" s="69" t="str">
        <f t="shared" si="39"/>
        <v/>
      </c>
      <c r="X93" s="70" t="str">
        <f t="shared" si="52"/>
        <v/>
      </c>
      <c r="Y93" s="71" t="str">
        <f t="shared" si="40"/>
        <v/>
      </c>
      <c r="Z93" s="72" t="str">
        <f t="shared" si="41"/>
        <v/>
      </c>
      <c r="AA93" s="163" t="str">
        <f t="shared" si="42"/>
        <v/>
      </c>
      <c r="AB93" s="155"/>
      <c r="AC93" s="68" t="str">
        <f t="shared" si="53"/>
        <v/>
      </c>
      <c r="AD93" s="69" t="str">
        <f t="shared" si="43"/>
        <v/>
      </c>
      <c r="AE93" s="70" t="str">
        <f t="shared" si="54"/>
        <v/>
      </c>
      <c r="AF93" s="71" t="str">
        <f t="shared" si="44"/>
        <v/>
      </c>
      <c r="AG93" s="72" t="str">
        <f t="shared" si="45"/>
        <v/>
      </c>
      <c r="AH93" s="163"/>
      <c r="AI93" s="155"/>
      <c r="AJ93" s="68"/>
      <c r="AK93" s="69"/>
      <c r="AL93" s="70"/>
      <c r="AM93" s="71"/>
      <c r="AN93" s="72"/>
      <c r="AO93" s="163"/>
      <c r="AP93" s="155"/>
      <c r="AQ93" s="68"/>
      <c r="AR93" s="69"/>
      <c r="AS93" s="70"/>
      <c r="AT93" s="71"/>
      <c r="AU93" s="72"/>
      <c r="AV93" s="163"/>
      <c r="AW93" s="155"/>
      <c r="AX93" s="68"/>
      <c r="AY93" s="69"/>
      <c r="AZ93" s="70"/>
      <c r="BA93" s="71"/>
      <c r="BB93" s="72"/>
      <c r="BC93" s="163"/>
      <c r="BD93" s="155"/>
      <c r="BE93" s="68"/>
      <c r="BF93" s="69"/>
      <c r="BG93" s="70"/>
      <c r="BH93" s="71"/>
      <c r="BI93" s="72"/>
      <c r="BJ93" s="163"/>
      <c r="BK93" s="155"/>
      <c r="BL93" s="68"/>
      <c r="BM93" s="69"/>
      <c r="BN93" s="70"/>
      <c r="BO93" s="71"/>
      <c r="BP93" s="72"/>
      <c r="BQ93" s="163"/>
      <c r="BR93" s="155"/>
      <c r="BS93" s="68"/>
      <c r="BT93" s="69"/>
      <c r="BU93" s="70"/>
      <c r="BV93" s="71"/>
      <c r="BW93" s="72"/>
      <c r="BX93" s="163"/>
      <c r="BY93" s="155"/>
      <c r="BZ93" s="68"/>
      <c r="CA93" s="69"/>
      <c r="CB93" s="70"/>
      <c r="CC93" s="71"/>
      <c r="CD93" s="72"/>
      <c r="CE93" s="163"/>
      <c r="CF93" s="155"/>
      <c r="CG93" s="68"/>
      <c r="CH93" s="69"/>
      <c r="CI93" s="70"/>
      <c r="CJ93" s="71"/>
      <c r="CK93" s="72"/>
      <c r="CL93" s="163"/>
      <c r="CM93" s="155"/>
      <c r="CN93" s="68"/>
      <c r="CO93" s="69"/>
      <c r="CP93" s="70"/>
      <c r="CQ93" s="71"/>
      <c r="CR93" s="72"/>
      <c r="CS93" s="9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</row>
    <row r="94" spans="1:108" s="2" customFormat="1" ht="20.100000000000001" customHeight="1">
      <c r="A94" s="43">
        <f>Pers!A92</f>
        <v>0</v>
      </c>
      <c r="B94" s="44">
        <f>INT(($D$1)-Pers!B92)/365</f>
        <v>110.07671232876713</v>
      </c>
      <c r="C94" s="45">
        <f>Pers!C92</f>
        <v>0</v>
      </c>
      <c r="D94" s="46">
        <f>Pers!D92</f>
        <v>0</v>
      </c>
      <c r="E94" s="59"/>
      <c r="F94" s="56">
        <f t="shared" si="37"/>
        <v>0</v>
      </c>
      <c r="G94" s="56">
        <f t="shared" si="55"/>
        <v>0</v>
      </c>
      <c r="H94" s="57">
        <f t="shared" si="46"/>
        <v>0</v>
      </c>
      <c r="I94" s="60">
        <f t="shared" si="47"/>
        <v>0</v>
      </c>
      <c r="J94" s="74"/>
      <c r="K94" s="48">
        <f t="shared" si="48"/>
        <v>0</v>
      </c>
      <c r="L94" s="67">
        <f t="shared" si="49"/>
        <v>0</v>
      </c>
      <c r="M94" s="163" t="str">
        <f t="shared" si="56"/>
        <v/>
      </c>
      <c r="N94" s="155"/>
      <c r="O94" s="68" t="str">
        <f t="shared" si="57"/>
        <v/>
      </c>
      <c r="P94" s="69" t="str">
        <f t="shared" si="58"/>
        <v/>
      </c>
      <c r="Q94" s="70" t="str">
        <f t="shared" si="50"/>
        <v/>
      </c>
      <c r="R94" s="71" t="str">
        <f t="shared" si="59"/>
        <v/>
      </c>
      <c r="S94" s="72" t="str">
        <f t="shared" si="60"/>
        <v/>
      </c>
      <c r="T94" s="163" t="str">
        <f t="shared" si="38"/>
        <v/>
      </c>
      <c r="U94" s="155"/>
      <c r="V94" s="68" t="str">
        <f t="shared" si="51"/>
        <v/>
      </c>
      <c r="W94" s="69" t="str">
        <f t="shared" si="39"/>
        <v/>
      </c>
      <c r="X94" s="70" t="str">
        <f t="shared" si="52"/>
        <v/>
      </c>
      <c r="Y94" s="71" t="str">
        <f t="shared" si="40"/>
        <v/>
      </c>
      <c r="Z94" s="72" t="str">
        <f t="shared" si="41"/>
        <v/>
      </c>
      <c r="AA94" s="163" t="str">
        <f t="shared" si="42"/>
        <v/>
      </c>
      <c r="AB94" s="155"/>
      <c r="AC94" s="68" t="str">
        <f t="shared" si="53"/>
        <v/>
      </c>
      <c r="AD94" s="69" t="str">
        <f t="shared" si="43"/>
        <v/>
      </c>
      <c r="AE94" s="70" t="str">
        <f t="shared" si="54"/>
        <v/>
      </c>
      <c r="AF94" s="71" t="str">
        <f t="shared" si="44"/>
        <v/>
      </c>
      <c r="AG94" s="72" t="str">
        <f t="shared" si="45"/>
        <v/>
      </c>
      <c r="AH94" s="163"/>
      <c r="AI94" s="155"/>
      <c r="AJ94" s="68"/>
      <c r="AK94" s="69"/>
      <c r="AL94" s="70"/>
      <c r="AM94" s="71"/>
      <c r="AN94" s="72"/>
      <c r="AO94" s="163"/>
      <c r="AP94" s="155"/>
      <c r="AQ94" s="68"/>
      <c r="AR94" s="69"/>
      <c r="AS94" s="70"/>
      <c r="AT94" s="71"/>
      <c r="AU94" s="72"/>
      <c r="AV94" s="163"/>
      <c r="AW94" s="155"/>
      <c r="AX94" s="68"/>
      <c r="AY94" s="69"/>
      <c r="AZ94" s="70"/>
      <c r="BA94" s="71"/>
      <c r="BB94" s="72"/>
      <c r="BC94" s="163"/>
      <c r="BD94" s="155"/>
      <c r="BE94" s="68"/>
      <c r="BF94" s="69"/>
      <c r="BG94" s="70"/>
      <c r="BH94" s="71"/>
      <c r="BI94" s="72"/>
      <c r="BJ94" s="163"/>
      <c r="BK94" s="155"/>
      <c r="BL94" s="68"/>
      <c r="BM94" s="69"/>
      <c r="BN94" s="70"/>
      <c r="BO94" s="71"/>
      <c r="BP94" s="72"/>
      <c r="BQ94" s="163"/>
      <c r="BR94" s="155"/>
      <c r="BS94" s="68"/>
      <c r="BT94" s="69"/>
      <c r="BU94" s="70"/>
      <c r="BV94" s="71"/>
      <c r="BW94" s="72"/>
      <c r="BX94" s="163"/>
      <c r="BY94" s="155"/>
      <c r="BZ94" s="68"/>
      <c r="CA94" s="69"/>
      <c r="CB94" s="70"/>
      <c r="CC94" s="71"/>
      <c r="CD94" s="72"/>
      <c r="CE94" s="163"/>
      <c r="CF94" s="155"/>
      <c r="CG94" s="68"/>
      <c r="CH94" s="69"/>
      <c r="CI94" s="70"/>
      <c r="CJ94" s="71"/>
      <c r="CK94" s="72"/>
      <c r="CL94" s="163"/>
      <c r="CM94" s="155"/>
      <c r="CN94" s="68"/>
      <c r="CO94" s="69"/>
      <c r="CP94" s="70"/>
      <c r="CQ94" s="71"/>
      <c r="CR94" s="72"/>
      <c r="CS94" s="9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</row>
    <row r="95" spans="1:108" s="2" customFormat="1" ht="20.100000000000001" customHeight="1">
      <c r="A95" s="43">
        <f>Pers!A93</f>
        <v>0</v>
      </c>
      <c r="B95" s="44">
        <f>INT(($D$1)-Pers!B93)/365</f>
        <v>110.07671232876713</v>
      </c>
      <c r="C95" s="45">
        <f>Pers!C93</f>
        <v>0</v>
      </c>
      <c r="D95" s="46">
        <f>Pers!D93</f>
        <v>0</v>
      </c>
      <c r="E95" s="59"/>
      <c r="F95" s="56">
        <f t="shared" si="37"/>
        <v>0</v>
      </c>
      <c r="G95" s="56">
        <f t="shared" si="55"/>
        <v>0</v>
      </c>
      <c r="H95" s="57">
        <f t="shared" si="46"/>
        <v>0</v>
      </c>
      <c r="I95" s="60">
        <f t="shared" si="47"/>
        <v>0</v>
      </c>
      <c r="J95" s="74"/>
      <c r="K95" s="48">
        <f t="shared" si="48"/>
        <v>0</v>
      </c>
      <c r="L95" s="67">
        <f t="shared" si="49"/>
        <v>0</v>
      </c>
      <c r="M95" s="163" t="str">
        <f t="shared" si="56"/>
        <v/>
      </c>
      <c r="N95" s="155"/>
      <c r="O95" s="68" t="str">
        <f t="shared" si="57"/>
        <v/>
      </c>
      <c r="P95" s="69" t="str">
        <f t="shared" si="58"/>
        <v/>
      </c>
      <c r="Q95" s="70" t="str">
        <f t="shared" si="50"/>
        <v/>
      </c>
      <c r="R95" s="71" t="str">
        <f t="shared" si="59"/>
        <v/>
      </c>
      <c r="S95" s="72" t="str">
        <f t="shared" si="60"/>
        <v/>
      </c>
      <c r="T95" s="163" t="str">
        <f t="shared" si="38"/>
        <v/>
      </c>
      <c r="U95" s="155"/>
      <c r="V95" s="68" t="str">
        <f t="shared" si="51"/>
        <v/>
      </c>
      <c r="W95" s="69" t="str">
        <f t="shared" si="39"/>
        <v/>
      </c>
      <c r="X95" s="70" t="str">
        <f t="shared" si="52"/>
        <v/>
      </c>
      <c r="Y95" s="71" t="str">
        <f t="shared" si="40"/>
        <v/>
      </c>
      <c r="Z95" s="72" t="str">
        <f t="shared" si="41"/>
        <v/>
      </c>
      <c r="AA95" s="163" t="str">
        <f t="shared" si="42"/>
        <v/>
      </c>
      <c r="AB95" s="155"/>
      <c r="AC95" s="68" t="str">
        <f t="shared" si="53"/>
        <v/>
      </c>
      <c r="AD95" s="69" t="str">
        <f t="shared" si="43"/>
        <v/>
      </c>
      <c r="AE95" s="70" t="str">
        <f t="shared" si="54"/>
        <v/>
      </c>
      <c r="AF95" s="71" t="str">
        <f t="shared" si="44"/>
        <v/>
      </c>
      <c r="AG95" s="72" t="str">
        <f t="shared" si="45"/>
        <v/>
      </c>
      <c r="AH95" s="163"/>
      <c r="AI95" s="155"/>
      <c r="AJ95" s="68"/>
      <c r="AK95" s="69"/>
      <c r="AL95" s="70"/>
      <c r="AM95" s="71"/>
      <c r="AN95" s="72"/>
      <c r="AO95" s="163"/>
      <c r="AP95" s="155"/>
      <c r="AQ95" s="68"/>
      <c r="AR95" s="69"/>
      <c r="AS95" s="70"/>
      <c r="AT95" s="71"/>
      <c r="AU95" s="72"/>
      <c r="AV95" s="163"/>
      <c r="AW95" s="155"/>
      <c r="AX95" s="68"/>
      <c r="AY95" s="69"/>
      <c r="AZ95" s="70"/>
      <c r="BA95" s="71"/>
      <c r="BB95" s="72"/>
      <c r="BC95" s="163"/>
      <c r="BD95" s="155"/>
      <c r="BE95" s="68"/>
      <c r="BF95" s="69"/>
      <c r="BG95" s="70"/>
      <c r="BH95" s="71"/>
      <c r="BI95" s="72"/>
      <c r="BJ95" s="163"/>
      <c r="BK95" s="155"/>
      <c r="BL95" s="68"/>
      <c r="BM95" s="69"/>
      <c r="BN95" s="70"/>
      <c r="BO95" s="71"/>
      <c r="BP95" s="72"/>
      <c r="BQ95" s="163"/>
      <c r="BR95" s="155"/>
      <c r="BS95" s="68"/>
      <c r="BT95" s="69"/>
      <c r="BU95" s="70"/>
      <c r="BV95" s="71"/>
      <c r="BW95" s="72"/>
      <c r="BX95" s="163"/>
      <c r="BY95" s="155"/>
      <c r="BZ95" s="68"/>
      <c r="CA95" s="69"/>
      <c r="CB95" s="70"/>
      <c r="CC95" s="71"/>
      <c r="CD95" s="72"/>
      <c r="CE95" s="163"/>
      <c r="CF95" s="155"/>
      <c r="CG95" s="68"/>
      <c r="CH95" s="69"/>
      <c r="CI95" s="70"/>
      <c r="CJ95" s="71"/>
      <c r="CK95" s="72"/>
      <c r="CL95" s="163"/>
      <c r="CM95" s="155"/>
      <c r="CN95" s="68"/>
      <c r="CO95" s="69"/>
      <c r="CP95" s="70"/>
      <c r="CQ95" s="71"/>
      <c r="CR95" s="72"/>
      <c r="CS95" s="9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</row>
    <row r="96" spans="1:108" s="2" customFormat="1" ht="20.100000000000001" customHeight="1">
      <c r="A96" s="43">
        <f>Pers!A94</f>
        <v>0</v>
      </c>
      <c r="B96" s="44">
        <f>INT(($D$1)-Pers!B94)/365</f>
        <v>110.07671232876713</v>
      </c>
      <c r="C96" s="45">
        <f>Pers!C94</f>
        <v>0</v>
      </c>
      <c r="D96" s="46">
        <f>Pers!D94</f>
        <v>0</v>
      </c>
      <c r="E96" s="59"/>
      <c r="F96" s="56">
        <f t="shared" si="37"/>
        <v>0</v>
      </c>
      <c r="G96" s="56">
        <f t="shared" si="55"/>
        <v>0</v>
      </c>
      <c r="H96" s="57">
        <f t="shared" si="46"/>
        <v>0</v>
      </c>
      <c r="I96" s="60">
        <f t="shared" si="47"/>
        <v>0</v>
      </c>
      <c r="J96" s="74"/>
      <c r="K96" s="48">
        <f t="shared" si="48"/>
        <v>0</v>
      </c>
      <c r="L96" s="67">
        <f t="shared" si="49"/>
        <v>0</v>
      </c>
      <c r="M96" s="163" t="str">
        <f t="shared" si="56"/>
        <v/>
      </c>
      <c r="N96" s="155"/>
      <c r="O96" s="68" t="str">
        <f t="shared" si="57"/>
        <v/>
      </c>
      <c r="P96" s="69" t="str">
        <f t="shared" si="58"/>
        <v/>
      </c>
      <c r="Q96" s="70" t="str">
        <f t="shared" si="50"/>
        <v/>
      </c>
      <c r="R96" s="71" t="str">
        <f t="shared" si="59"/>
        <v/>
      </c>
      <c r="S96" s="72" t="str">
        <f t="shared" si="60"/>
        <v/>
      </c>
      <c r="T96" s="163" t="str">
        <f t="shared" si="38"/>
        <v/>
      </c>
      <c r="U96" s="155"/>
      <c r="V96" s="68" t="str">
        <f t="shared" si="51"/>
        <v/>
      </c>
      <c r="W96" s="69" t="str">
        <f t="shared" si="39"/>
        <v/>
      </c>
      <c r="X96" s="70" t="str">
        <f t="shared" si="52"/>
        <v/>
      </c>
      <c r="Y96" s="71" t="str">
        <f t="shared" si="40"/>
        <v/>
      </c>
      <c r="Z96" s="72" t="str">
        <f t="shared" si="41"/>
        <v/>
      </c>
      <c r="AA96" s="163" t="str">
        <f t="shared" si="42"/>
        <v/>
      </c>
      <c r="AB96" s="155"/>
      <c r="AC96" s="68" t="str">
        <f t="shared" si="53"/>
        <v/>
      </c>
      <c r="AD96" s="69" t="str">
        <f t="shared" si="43"/>
        <v/>
      </c>
      <c r="AE96" s="70" t="str">
        <f t="shared" si="54"/>
        <v/>
      </c>
      <c r="AF96" s="71" t="str">
        <f t="shared" si="44"/>
        <v/>
      </c>
      <c r="AG96" s="72" t="str">
        <f t="shared" si="45"/>
        <v/>
      </c>
      <c r="AH96" s="163"/>
      <c r="AI96" s="155"/>
      <c r="AJ96" s="68"/>
      <c r="AK96" s="69"/>
      <c r="AL96" s="70"/>
      <c r="AM96" s="71"/>
      <c r="AN96" s="72"/>
      <c r="AO96" s="163"/>
      <c r="AP96" s="155"/>
      <c r="AQ96" s="68"/>
      <c r="AR96" s="69"/>
      <c r="AS96" s="70"/>
      <c r="AT96" s="71"/>
      <c r="AU96" s="72"/>
      <c r="AV96" s="163"/>
      <c r="AW96" s="155"/>
      <c r="AX96" s="68"/>
      <c r="AY96" s="69"/>
      <c r="AZ96" s="70"/>
      <c r="BA96" s="71"/>
      <c r="BB96" s="72"/>
      <c r="BC96" s="163"/>
      <c r="BD96" s="155"/>
      <c r="BE96" s="68"/>
      <c r="BF96" s="69"/>
      <c r="BG96" s="70"/>
      <c r="BH96" s="71"/>
      <c r="BI96" s="72"/>
      <c r="BJ96" s="163"/>
      <c r="BK96" s="155"/>
      <c r="BL96" s="68"/>
      <c r="BM96" s="69"/>
      <c r="BN96" s="70"/>
      <c r="BO96" s="71"/>
      <c r="BP96" s="72"/>
      <c r="BQ96" s="163"/>
      <c r="BR96" s="155"/>
      <c r="BS96" s="68"/>
      <c r="BT96" s="69"/>
      <c r="BU96" s="70"/>
      <c r="BV96" s="71"/>
      <c r="BW96" s="72"/>
      <c r="BX96" s="163"/>
      <c r="BY96" s="155"/>
      <c r="BZ96" s="68"/>
      <c r="CA96" s="69"/>
      <c r="CB96" s="70"/>
      <c r="CC96" s="71"/>
      <c r="CD96" s="72"/>
      <c r="CE96" s="163"/>
      <c r="CF96" s="155"/>
      <c r="CG96" s="68"/>
      <c r="CH96" s="69"/>
      <c r="CI96" s="70"/>
      <c r="CJ96" s="71"/>
      <c r="CK96" s="72"/>
      <c r="CL96" s="163"/>
      <c r="CM96" s="155"/>
      <c r="CN96" s="68"/>
      <c r="CO96" s="69"/>
      <c r="CP96" s="70"/>
      <c r="CQ96" s="71"/>
      <c r="CR96" s="72"/>
      <c r="CS96" s="9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</row>
    <row r="97" spans="1:108" s="2" customFormat="1" ht="20.100000000000001" customHeight="1">
      <c r="A97" s="43">
        <f>Pers!A95</f>
        <v>0</v>
      </c>
      <c r="B97" s="44">
        <f>INT(($D$1)-Pers!B95)/365</f>
        <v>110.07671232876713</v>
      </c>
      <c r="C97" s="45">
        <f>Pers!C95</f>
        <v>0</v>
      </c>
      <c r="D97" s="46">
        <f>Pers!D95</f>
        <v>0</v>
      </c>
      <c r="E97" s="59"/>
      <c r="F97" s="56">
        <f t="shared" si="37"/>
        <v>0</v>
      </c>
      <c r="G97" s="56">
        <f t="shared" si="55"/>
        <v>0</v>
      </c>
      <c r="H97" s="57">
        <f t="shared" si="46"/>
        <v>0</v>
      </c>
      <c r="I97" s="60">
        <f t="shared" si="47"/>
        <v>0</v>
      </c>
      <c r="J97" s="74"/>
      <c r="K97" s="48">
        <f t="shared" si="48"/>
        <v>0</v>
      </c>
      <c r="L97" s="67">
        <f t="shared" si="49"/>
        <v>0</v>
      </c>
      <c r="M97" s="163" t="str">
        <f t="shared" si="56"/>
        <v/>
      </c>
      <c r="N97" s="155"/>
      <c r="O97" s="68" t="str">
        <f t="shared" si="57"/>
        <v/>
      </c>
      <c r="P97" s="69" t="str">
        <f t="shared" si="58"/>
        <v/>
      </c>
      <c r="Q97" s="70" t="str">
        <f t="shared" si="50"/>
        <v/>
      </c>
      <c r="R97" s="71" t="str">
        <f t="shared" si="59"/>
        <v/>
      </c>
      <c r="S97" s="72" t="str">
        <f t="shared" si="60"/>
        <v/>
      </c>
      <c r="T97" s="163" t="str">
        <f t="shared" si="38"/>
        <v/>
      </c>
      <c r="U97" s="155"/>
      <c r="V97" s="68" t="str">
        <f t="shared" si="51"/>
        <v/>
      </c>
      <c r="W97" s="69" t="str">
        <f t="shared" si="39"/>
        <v/>
      </c>
      <c r="X97" s="70" t="str">
        <f t="shared" si="52"/>
        <v/>
      </c>
      <c r="Y97" s="71" t="str">
        <f t="shared" si="40"/>
        <v/>
      </c>
      <c r="Z97" s="72" t="str">
        <f t="shared" si="41"/>
        <v/>
      </c>
      <c r="AA97" s="163" t="str">
        <f t="shared" si="42"/>
        <v/>
      </c>
      <c r="AB97" s="155"/>
      <c r="AC97" s="68" t="str">
        <f t="shared" si="53"/>
        <v/>
      </c>
      <c r="AD97" s="69" t="str">
        <f t="shared" si="43"/>
        <v/>
      </c>
      <c r="AE97" s="70" t="str">
        <f t="shared" si="54"/>
        <v/>
      </c>
      <c r="AF97" s="71" t="str">
        <f t="shared" si="44"/>
        <v/>
      </c>
      <c r="AG97" s="72" t="str">
        <f t="shared" si="45"/>
        <v/>
      </c>
      <c r="AH97" s="163"/>
      <c r="AI97" s="155"/>
      <c r="AJ97" s="68"/>
      <c r="AK97" s="69"/>
      <c r="AL97" s="70"/>
      <c r="AM97" s="71"/>
      <c r="AN97" s="72"/>
      <c r="AO97" s="163"/>
      <c r="AP97" s="155"/>
      <c r="AQ97" s="68"/>
      <c r="AR97" s="69"/>
      <c r="AS97" s="70"/>
      <c r="AT97" s="71"/>
      <c r="AU97" s="72"/>
      <c r="AV97" s="163"/>
      <c r="AW97" s="155"/>
      <c r="AX97" s="68"/>
      <c r="AY97" s="69"/>
      <c r="AZ97" s="70"/>
      <c r="BA97" s="71"/>
      <c r="BB97" s="72"/>
      <c r="BC97" s="163"/>
      <c r="BD97" s="155"/>
      <c r="BE97" s="68"/>
      <c r="BF97" s="69"/>
      <c r="BG97" s="70"/>
      <c r="BH97" s="71"/>
      <c r="BI97" s="72"/>
      <c r="BJ97" s="163"/>
      <c r="BK97" s="155"/>
      <c r="BL97" s="68"/>
      <c r="BM97" s="69"/>
      <c r="BN97" s="70"/>
      <c r="BO97" s="71"/>
      <c r="BP97" s="72"/>
      <c r="BQ97" s="163"/>
      <c r="BR97" s="155"/>
      <c r="BS97" s="68"/>
      <c r="BT97" s="69"/>
      <c r="BU97" s="70"/>
      <c r="BV97" s="71"/>
      <c r="BW97" s="72"/>
      <c r="BX97" s="163"/>
      <c r="BY97" s="155"/>
      <c r="BZ97" s="68"/>
      <c r="CA97" s="69"/>
      <c r="CB97" s="70"/>
      <c r="CC97" s="71"/>
      <c r="CD97" s="72"/>
      <c r="CE97" s="163"/>
      <c r="CF97" s="155"/>
      <c r="CG97" s="68"/>
      <c r="CH97" s="69"/>
      <c r="CI97" s="70"/>
      <c r="CJ97" s="71"/>
      <c r="CK97" s="72"/>
      <c r="CL97" s="163"/>
      <c r="CM97" s="155"/>
      <c r="CN97" s="68"/>
      <c r="CO97" s="69"/>
      <c r="CP97" s="70"/>
      <c r="CQ97" s="71"/>
      <c r="CR97" s="72"/>
      <c r="CS97" s="9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</row>
    <row r="98" spans="1:108" s="2" customFormat="1" ht="20.100000000000001" customHeight="1">
      <c r="A98" s="43">
        <f>Pers!A96</f>
        <v>0</v>
      </c>
      <c r="B98" s="44">
        <f>INT(($D$1)-Pers!B96)/365</f>
        <v>110.07671232876713</v>
      </c>
      <c r="C98" s="45">
        <f>Pers!C96</f>
        <v>0</v>
      </c>
      <c r="D98" s="46">
        <f>Pers!D96</f>
        <v>0</v>
      </c>
      <c r="E98" s="59"/>
      <c r="F98" s="56">
        <f t="shared" si="37"/>
        <v>0</v>
      </c>
      <c r="G98" s="56">
        <f t="shared" si="55"/>
        <v>0</v>
      </c>
      <c r="H98" s="57">
        <f t="shared" si="46"/>
        <v>0</v>
      </c>
      <c r="I98" s="60">
        <f t="shared" si="47"/>
        <v>0</v>
      </c>
      <c r="J98" s="74"/>
      <c r="K98" s="48">
        <f t="shared" si="48"/>
        <v>0</v>
      </c>
      <c r="L98" s="67">
        <f t="shared" si="49"/>
        <v>0</v>
      </c>
      <c r="M98" s="163" t="str">
        <f t="shared" si="56"/>
        <v/>
      </c>
      <c r="N98" s="155"/>
      <c r="O98" s="68" t="str">
        <f t="shared" si="57"/>
        <v/>
      </c>
      <c r="P98" s="69" t="str">
        <f t="shared" si="58"/>
        <v/>
      </c>
      <c r="Q98" s="70" t="str">
        <f t="shared" si="50"/>
        <v/>
      </c>
      <c r="R98" s="71" t="str">
        <f t="shared" si="59"/>
        <v/>
      </c>
      <c r="S98" s="72" t="str">
        <f t="shared" si="60"/>
        <v/>
      </c>
      <c r="T98" s="163" t="str">
        <f t="shared" si="38"/>
        <v/>
      </c>
      <c r="U98" s="155"/>
      <c r="V98" s="68" t="str">
        <f t="shared" si="51"/>
        <v/>
      </c>
      <c r="W98" s="69" t="str">
        <f t="shared" si="39"/>
        <v/>
      </c>
      <c r="X98" s="70" t="str">
        <f t="shared" si="52"/>
        <v/>
      </c>
      <c r="Y98" s="71" t="str">
        <f t="shared" si="40"/>
        <v/>
      </c>
      <c r="Z98" s="72" t="str">
        <f t="shared" si="41"/>
        <v/>
      </c>
      <c r="AA98" s="163" t="str">
        <f t="shared" si="42"/>
        <v/>
      </c>
      <c r="AB98" s="155"/>
      <c r="AC98" s="68" t="str">
        <f t="shared" si="53"/>
        <v/>
      </c>
      <c r="AD98" s="69" t="str">
        <f t="shared" si="43"/>
        <v/>
      </c>
      <c r="AE98" s="70" t="str">
        <f t="shared" si="54"/>
        <v/>
      </c>
      <c r="AF98" s="71" t="str">
        <f t="shared" si="44"/>
        <v/>
      </c>
      <c r="AG98" s="72" t="str">
        <f t="shared" si="45"/>
        <v/>
      </c>
      <c r="AH98" s="163"/>
      <c r="AI98" s="155"/>
      <c r="AJ98" s="68"/>
      <c r="AK98" s="69"/>
      <c r="AL98" s="70"/>
      <c r="AM98" s="71"/>
      <c r="AN98" s="72"/>
      <c r="AO98" s="163"/>
      <c r="AP98" s="155"/>
      <c r="AQ98" s="68"/>
      <c r="AR98" s="69"/>
      <c r="AS98" s="70"/>
      <c r="AT98" s="71"/>
      <c r="AU98" s="72"/>
      <c r="AV98" s="163"/>
      <c r="AW98" s="155"/>
      <c r="AX98" s="68"/>
      <c r="AY98" s="69"/>
      <c r="AZ98" s="70"/>
      <c r="BA98" s="71"/>
      <c r="BB98" s="72"/>
      <c r="BC98" s="163"/>
      <c r="BD98" s="155"/>
      <c r="BE98" s="68"/>
      <c r="BF98" s="69"/>
      <c r="BG98" s="70"/>
      <c r="BH98" s="71"/>
      <c r="BI98" s="72"/>
      <c r="BJ98" s="163"/>
      <c r="BK98" s="155"/>
      <c r="BL98" s="68"/>
      <c r="BM98" s="69"/>
      <c r="BN98" s="70"/>
      <c r="BO98" s="71"/>
      <c r="BP98" s="72"/>
      <c r="BQ98" s="163"/>
      <c r="BR98" s="155"/>
      <c r="BS98" s="68"/>
      <c r="BT98" s="69"/>
      <c r="BU98" s="70"/>
      <c r="BV98" s="71"/>
      <c r="BW98" s="72"/>
      <c r="BX98" s="163"/>
      <c r="BY98" s="155"/>
      <c r="BZ98" s="68"/>
      <c r="CA98" s="69"/>
      <c r="CB98" s="70"/>
      <c r="CC98" s="71"/>
      <c r="CD98" s="72"/>
      <c r="CE98" s="163"/>
      <c r="CF98" s="155"/>
      <c r="CG98" s="68"/>
      <c r="CH98" s="69"/>
      <c r="CI98" s="70"/>
      <c r="CJ98" s="71"/>
      <c r="CK98" s="72"/>
      <c r="CL98" s="163"/>
      <c r="CM98" s="155"/>
      <c r="CN98" s="68"/>
      <c r="CO98" s="69"/>
      <c r="CP98" s="70"/>
      <c r="CQ98" s="71"/>
      <c r="CR98" s="72"/>
      <c r="CS98" s="9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</row>
    <row r="99" spans="1:108" s="2" customFormat="1" ht="20.100000000000001" customHeight="1">
      <c r="A99" s="43">
        <f>Pers!A97</f>
        <v>0</v>
      </c>
      <c r="B99" s="44">
        <f>INT(($D$1)-Pers!B97)/365</f>
        <v>110.07671232876713</v>
      </c>
      <c r="C99" s="45">
        <f>Pers!C97</f>
        <v>0</v>
      </c>
      <c r="D99" s="46">
        <f>Pers!D97</f>
        <v>0</v>
      </c>
      <c r="E99" s="59"/>
      <c r="F99" s="56">
        <f t="shared" si="37"/>
        <v>0</v>
      </c>
      <c r="G99" s="56">
        <f t="shared" si="55"/>
        <v>0</v>
      </c>
      <c r="H99" s="57">
        <f t="shared" si="46"/>
        <v>0</v>
      </c>
      <c r="I99" s="60">
        <f t="shared" si="47"/>
        <v>0</v>
      </c>
      <c r="J99" s="74"/>
      <c r="K99" s="48">
        <f t="shared" si="48"/>
        <v>0</v>
      </c>
      <c r="L99" s="67">
        <f t="shared" si="49"/>
        <v>0</v>
      </c>
      <c r="M99" s="163" t="str">
        <f t="shared" si="56"/>
        <v/>
      </c>
      <c r="N99" s="155"/>
      <c r="O99" s="68" t="str">
        <f t="shared" si="57"/>
        <v/>
      </c>
      <c r="P99" s="69" t="str">
        <f t="shared" si="58"/>
        <v/>
      </c>
      <c r="Q99" s="70" t="str">
        <f t="shared" si="50"/>
        <v/>
      </c>
      <c r="R99" s="71" t="str">
        <f t="shared" si="59"/>
        <v/>
      </c>
      <c r="S99" s="72" t="str">
        <f t="shared" si="60"/>
        <v/>
      </c>
      <c r="T99" s="163" t="str">
        <f t="shared" si="38"/>
        <v/>
      </c>
      <c r="U99" s="155"/>
      <c r="V99" s="68" t="str">
        <f t="shared" si="51"/>
        <v/>
      </c>
      <c r="W99" s="69" t="str">
        <f t="shared" si="39"/>
        <v/>
      </c>
      <c r="X99" s="70" t="str">
        <f t="shared" si="52"/>
        <v/>
      </c>
      <c r="Y99" s="71" t="str">
        <f t="shared" si="40"/>
        <v/>
      </c>
      <c r="Z99" s="72" t="str">
        <f t="shared" si="41"/>
        <v/>
      </c>
      <c r="AA99" s="163" t="str">
        <f t="shared" si="42"/>
        <v/>
      </c>
      <c r="AB99" s="155"/>
      <c r="AC99" s="68" t="str">
        <f t="shared" si="53"/>
        <v/>
      </c>
      <c r="AD99" s="69" t="str">
        <f t="shared" si="43"/>
        <v/>
      </c>
      <c r="AE99" s="70" t="str">
        <f t="shared" si="54"/>
        <v/>
      </c>
      <c r="AF99" s="71" t="str">
        <f t="shared" si="44"/>
        <v/>
      </c>
      <c r="AG99" s="72" t="str">
        <f t="shared" si="45"/>
        <v/>
      </c>
      <c r="AH99" s="163"/>
      <c r="AI99" s="155"/>
      <c r="AJ99" s="68"/>
      <c r="AK99" s="69"/>
      <c r="AL99" s="70"/>
      <c r="AM99" s="71"/>
      <c r="AN99" s="72"/>
      <c r="AO99" s="163"/>
      <c r="AP99" s="155"/>
      <c r="AQ99" s="68"/>
      <c r="AR99" s="69"/>
      <c r="AS99" s="70"/>
      <c r="AT99" s="71"/>
      <c r="AU99" s="72"/>
      <c r="AV99" s="163"/>
      <c r="AW99" s="155"/>
      <c r="AX99" s="68"/>
      <c r="AY99" s="69"/>
      <c r="AZ99" s="70"/>
      <c r="BA99" s="71"/>
      <c r="BB99" s="72"/>
      <c r="BC99" s="163"/>
      <c r="BD99" s="155"/>
      <c r="BE99" s="68"/>
      <c r="BF99" s="69"/>
      <c r="BG99" s="70"/>
      <c r="BH99" s="71"/>
      <c r="BI99" s="72"/>
      <c r="BJ99" s="163"/>
      <c r="BK99" s="155"/>
      <c r="BL99" s="68"/>
      <c r="BM99" s="69"/>
      <c r="BN99" s="70"/>
      <c r="BO99" s="71"/>
      <c r="BP99" s="72"/>
      <c r="BQ99" s="163"/>
      <c r="BR99" s="155"/>
      <c r="BS99" s="68"/>
      <c r="BT99" s="69"/>
      <c r="BU99" s="70"/>
      <c r="BV99" s="71"/>
      <c r="BW99" s="72"/>
      <c r="BX99" s="163"/>
      <c r="BY99" s="155"/>
      <c r="BZ99" s="68"/>
      <c r="CA99" s="69"/>
      <c r="CB99" s="70"/>
      <c r="CC99" s="71"/>
      <c r="CD99" s="72"/>
      <c r="CE99" s="163"/>
      <c r="CF99" s="155"/>
      <c r="CG99" s="68"/>
      <c r="CH99" s="69"/>
      <c r="CI99" s="70"/>
      <c r="CJ99" s="71"/>
      <c r="CK99" s="72"/>
      <c r="CL99" s="163"/>
      <c r="CM99" s="155"/>
      <c r="CN99" s="68"/>
      <c r="CO99" s="69"/>
      <c r="CP99" s="70"/>
      <c r="CQ99" s="71"/>
      <c r="CR99" s="72"/>
      <c r="CS99" s="9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</row>
    <row r="100" spans="1:108" s="2" customFormat="1" ht="20.100000000000001" customHeight="1">
      <c r="A100" s="43">
        <f>Pers!A98</f>
        <v>0</v>
      </c>
      <c r="B100" s="44">
        <f>INT(($D$1)-Pers!B98)/365</f>
        <v>110.07671232876713</v>
      </c>
      <c r="C100" s="45">
        <f>Pers!C98</f>
        <v>0</v>
      </c>
      <c r="D100" s="46">
        <f>Pers!D98</f>
        <v>0</v>
      </c>
      <c r="E100" s="59"/>
      <c r="F100" s="56">
        <f t="shared" si="37"/>
        <v>0</v>
      </c>
      <c r="G100" s="56">
        <f t="shared" si="55"/>
        <v>0</v>
      </c>
      <c r="H100" s="57">
        <f t="shared" si="46"/>
        <v>0</v>
      </c>
      <c r="I100" s="60">
        <f t="shared" si="47"/>
        <v>0</v>
      </c>
      <c r="J100" s="74"/>
      <c r="K100" s="48">
        <f t="shared" si="48"/>
        <v>0</v>
      </c>
      <c r="L100" s="67">
        <f t="shared" si="49"/>
        <v>0</v>
      </c>
      <c r="M100" s="163" t="str">
        <f t="shared" si="56"/>
        <v/>
      </c>
      <c r="N100" s="155"/>
      <c r="O100" s="68" t="str">
        <f t="shared" si="57"/>
        <v/>
      </c>
      <c r="P100" s="69" t="str">
        <f t="shared" si="58"/>
        <v/>
      </c>
      <c r="Q100" s="70" t="str">
        <f t="shared" si="50"/>
        <v/>
      </c>
      <c r="R100" s="71" t="str">
        <f t="shared" si="59"/>
        <v/>
      </c>
      <c r="S100" s="72" t="str">
        <f t="shared" si="60"/>
        <v/>
      </c>
      <c r="T100" s="163" t="str">
        <f t="shared" si="38"/>
        <v/>
      </c>
      <c r="U100" s="155"/>
      <c r="V100" s="68" t="str">
        <f t="shared" si="51"/>
        <v/>
      </c>
      <c r="W100" s="69" t="str">
        <f t="shared" si="39"/>
        <v/>
      </c>
      <c r="X100" s="70" t="str">
        <f t="shared" si="52"/>
        <v/>
      </c>
      <c r="Y100" s="71" t="str">
        <f t="shared" si="40"/>
        <v/>
      </c>
      <c r="Z100" s="72" t="str">
        <f t="shared" si="41"/>
        <v/>
      </c>
      <c r="AA100" s="163" t="str">
        <f t="shared" si="42"/>
        <v/>
      </c>
      <c r="AB100" s="155"/>
      <c r="AC100" s="68" t="str">
        <f t="shared" si="53"/>
        <v/>
      </c>
      <c r="AD100" s="69" t="str">
        <f t="shared" si="43"/>
        <v/>
      </c>
      <c r="AE100" s="70" t="str">
        <f t="shared" si="54"/>
        <v/>
      </c>
      <c r="AF100" s="71" t="str">
        <f t="shared" si="44"/>
        <v/>
      </c>
      <c r="AG100" s="72" t="str">
        <f t="shared" si="45"/>
        <v/>
      </c>
      <c r="AH100" s="163"/>
      <c r="AI100" s="155"/>
      <c r="AJ100" s="68"/>
      <c r="AK100" s="69"/>
      <c r="AL100" s="70"/>
      <c r="AM100" s="71"/>
      <c r="AN100" s="72"/>
      <c r="AO100" s="163"/>
      <c r="AP100" s="155"/>
      <c r="AQ100" s="68"/>
      <c r="AR100" s="69"/>
      <c r="AS100" s="70"/>
      <c r="AT100" s="71"/>
      <c r="AU100" s="72"/>
      <c r="AV100" s="163"/>
      <c r="AW100" s="155"/>
      <c r="AX100" s="68"/>
      <c r="AY100" s="69"/>
      <c r="AZ100" s="70"/>
      <c r="BA100" s="71"/>
      <c r="BB100" s="72"/>
      <c r="BC100" s="163"/>
      <c r="BD100" s="155"/>
      <c r="BE100" s="68"/>
      <c r="BF100" s="69"/>
      <c r="BG100" s="70"/>
      <c r="BH100" s="71"/>
      <c r="BI100" s="72"/>
      <c r="BJ100" s="163"/>
      <c r="BK100" s="155"/>
      <c r="BL100" s="68"/>
      <c r="BM100" s="69"/>
      <c r="BN100" s="70"/>
      <c r="BO100" s="71"/>
      <c r="BP100" s="72"/>
      <c r="BQ100" s="163"/>
      <c r="BR100" s="155"/>
      <c r="BS100" s="68"/>
      <c r="BT100" s="69"/>
      <c r="BU100" s="70"/>
      <c r="BV100" s="71"/>
      <c r="BW100" s="72"/>
      <c r="BX100" s="163"/>
      <c r="BY100" s="155"/>
      <c r="BZ100" s="68"/>
      <c r="CA100" s="69"/>
      <c r="CB100" s="70"/>
      <c r="CC100" s="71"/>
      <c r="CD100" s="72"/>
      <c r="CE100" s="163"/>
      <c r="CF100" s="155"/>
      <c r="CG100" s="68"/>
      <c r="CH100" s="69"/>
      <c r="CI100" s="70"/>
      <c r="CJ100" s="71"/>
      <c r="CK100" s="72"/>
      <c r="CL100" s="163"/>
      <c r="CM100" s="155"/>
      <c r="CN100" s="68"/>
      <c r="CO100" s="69"/>
      <c r="CP100" s="70"/>
      <c r="CQ100" s="71"/>
      <c r="CR100" s="72"/>
      <c r="CS100" s="9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</row>
    <row r="101" spans="1:108" s="2" customFormat="1" ht="20.100000000000001" customHeight="1">
      <c r="A101" s="43">
        <f>Pers!A99</f>
        <v>0</v>
      </c>
      <c r="B101" s="44">
        <f>INT(($D$1)-Pers!B99)/365</f>
        <v>110.07671232876713</v>
      </c>
      <c r="C101" s="45">
        <f>Pers!C99</f>
        <v>0</v>
      </c>
      <c r="D101" s="46">
        <f>Pers!D99</f>
        <v>0</v>
      </c>
      <c r="E101" s="59"/>
      <c r="F101" s="56">
        <f t="shared" si="37"/>
        <v>0</v>
      </c>
      <c r="G101" s="56">
        <f t="shared" si="55"/>
        <v>0</v>
      </c>
      <c r="H101" s="57">
        <f t="shared" si="46"/>
        <v>0</v>
      </c>
      <c r="I101" s="60">
        <f t="shared" si="47"/>
        <v>0</v>
      </c>
      <c r="J101" s="74"/>
      <c r="K101" s="48">
        <f t="shared" si="48"/>
        <v>0</v>
      </c>
      <c r="L101" s="67">
        <f t="shared" si="49"/>
        <v>0</v>
      </c>
      <c r="M101" s="163" t="str">
        <f t="shared" si="56"/>
        <v/>
      </c>
      <c r="N101" s="155"/>
      <c r="O101" s="68" t="str">
        <f t="shared" si="57"/>
        <v/>
      </c>
      <c r="P101" s="69" t="str">
        <f t="shared" si="58"/>
        <v/>
      </c>
      <c r="Q101" s="70" t="str">
        <f t="shared" si="50"/>
        <v/>
      </c>
      <c r="R101" s="71" t="str">
        <f t="shared" si="59"/>
        <v/>
      </c>
      <c r="S101" s="72" t="str">
        <f t="shared" si="60"/>
        <v/>
      </c>
      <c r="T101" s="163" t="str">
        <f t="shared" si="38"/>
        <v/>
      </c>
      <c r="U101" s="155"/>
      <c r="V101" s="68" t="str">
        <f t="shared" si="51"/>
        <v/>
      </c>
      <c r="W101" s="69" t="str">
        <f t="shared" si="39"/>
        <v/>
      </c>
      <c r="X101" s="70" t="str">
        <f t="shared" si="52"/>
        <v/>
      </c>
      <c r="Y101" s="71" t="str">
        <f t="shared" si="40"/>
        <v/>
      </c>
      <c r="Z101" s="72" t="str">
        <f t="shared" si="41"/>
        <v/>
      </c>
      <c r="AA101" s="163" t="str">
        <f t="shared" si="42"/>
        <v/>
      </c>
      <c r="AB101" s="155"/>
      <c r="AC101" s="68" t="str">
        <f t="shared" si="53"/>
        <v/>
      </c>
      <c r="AD101" s="69" t="str">
        <f t="shared" si="43"/>
        <v/>
      </c>
      <c r="AE101" s="70" t="str">
        <f t="shared" si="54"/>
        <v/>
      </c>
      <c r="AF101" s="71" t="str">
        <f t="shared" si="44"/>
        <v/>
      </c>
      <c r="AG101" s="72" t="str">
        <f t="shared" si="45"/>
        <v/>
      </c>
      <c r="AH101" s="163"/>
      <c r="AI101" s="155"/>
      <c r="AJ101" s="68"/>
      <c r="AK101" s="69"/>
      <c r="AL101" s="70"/>
      <c r="AM101" s="71"/>
      <c r="AN101" s="72"/>
      <c r="AO101" s="163"/>
      <c r="AP101" s="155"/>
      <c r="AQ101" s="68"/>
      <c r="AR101" s="69"/>
      <c r="AS101" s="70"/>
      <c r="AT101" s="71"/>
      <c r="AU101" s="72"/>
      <c r="AV101" s="163"/>
      <c r="AW101" s="155"/>
      <c r="AX101" s="68"/>
      <c r="AY101" s="69"/>
      <c r="AZ101" s="70"/>
      <c r="BA101" s="71"/>
      <c r="BB101" s="72"/>
      <c r="BC101" s="163"/>
      <c r="BD101" s="155"/>
      <c r="BE101" s="68"/>
      <c r="BF101" s="69"/>
      <c r="BG101" s="70"/>
      <c r="BH101" s="71"/>
      <c r="BI101" s="72"/>
      <c r="BJ101" s="163"/>
      <c r="BK101" s="155"/>
      <c r="BL101" s="68"/>
      <c r="BM101" s="69"/>
      <c r="BN101" s="70"/>
      <c r="BO101" s="71"/>
      <c r="BP101" s="72"/>
      <c r="BQ101" s="163"/>
      <c r="BR101" s="155"/>
      <c r="BS101" s="68"/>
      <c r="BT101" s="69"/>
      <c r="BU101" s="70"/>
      <c r="BV101" s="71"/>
      <c r="BW101" s="72"/>
      <c r="BX101" s="163"/>
      <c r="BY101" s="155"/>
      <c r="BZ101" s="68"/>
      <c r="CA101" s="69"/>
      <c r="CB101" s="70"/>
      <c r="CC101" s="71"/>
      <c r="CD101" s="72"/>
      <c r="CE101" s="163"/>
      <c r="CF101" s="155"/>
      <c r="CG101" s="68"/>
      <c r="CH101" s="69"/>
      <c r="CI101" s="70"/>
      <c r="CJ101" s="71"/>
      <c r="CK101" s="72"/>
      <c r="CL101" s="163"/>
      <c r="CM101" s="155"/>
      <c r="CN101" s="68"/>
      <c r="CO101" s="69"/>
      <c r="CP101" s="70"/>
      <c r="CQ101" s="71"/>
      <c r="CR101" s="72"/>
      <c r="CS101" s="9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</row>
    <row r="102" spans="1:108" s="2" customFormat="1" ht="20.100000000000001" customHeight="1">
      <c r="A102" s="43">
        <f>Pers!A100</f>
        <v>0</v>
      </c>
      <c r="B102" s="44">
        <f>INT(($D$1)-Pers!B100)/365</f>
        <v>110.07671232876713</v>
      </c>
      <c r="C102" s="45">
        <f>Pers!C100</f>
        <v>0</v>
      </c>
      <c r="D102" s="46">
        <f>Pers!D100</f>
        <v>0</v>
      </c>
      <c r="E102" s="59"/>
      <c r="F102" s="56">
        <f t="shared" si="37"/>
        <v>0</v>
      </c>
      <c r="G102" s="56">
        <f t="shared" si="55"/>
        <v>0</v>
      </c>
      <c r="H102" s="57">
        <f t="shared" si="46"/>
        <v>0</v>
      </c>
      <c r="I102" s="60">
        <f t="shared" si="47"/>
        <v>0</v>
      </c>
      <c r="J102" s="74"/>
      <c r="K102" s="48">
        <f t="shared" si="48"/>
        <v>0</v>
      </c>
      <c r="L102" s="67">
        <f t="shared" si="49"/>
        <v>0</v>
      </c>
      <c r="M102" s="163" t="str">
        <f t="shared" si="56"/>
        <v/>
      </c>
      <c r="N102" s="155"/>
      <c r="O102" s="68" t="str">
        <f t="shared" si="57"/>
        <v/>
      </c>
      <c r="P102" s="69" t="str">
        <f t="shared" si="58"/>
        <v/>
      </c>
      <c r="Q102" s="70" t="str">
        <f t="shared" si="50"/>
        <v/>
      </c>
      <c r="R102" s="71" t="str">
        <f t="shared" si="59"/>
        <v/>
      </c>
      <c r="S102" s="72" t="str">
        <f t="shared" si="60"/>
        <v/>
      </c>
      <c r="T102" s="163" t="str">
        <f t="shared" si="38"/>
        <v/>
      </c>
      <c r="U102" s="155"/>
      <c r="V102" s="68" t="str">
        <f t="shared" si="51"/>
        <v/>
      </c>
      <c r="W102" s="69" t="str">
        <f t="shared" si="39"/>
        <v/>
      </c>
      <c r="X102" s="70" t="str">
        <f t="shared" si="52"/>
        <v/>
      </c>
      <c r="Y102" s="71" t="str">
        <f t="shared" si="40"/>
        <v/>
      </c>
      <c r="Z102" s="72" t="str">
        <f t="shared" si="41"/>
        <v/>
      </c>
      <c r="AA102" s="163" t="str">
        <f t="shared" si="42"/>
        <v/>
      </c>
      <c r="AB102" s="155"/>
      <c r="AC102" s="68" t="str">
        <f t="shared" si="53"/>
        <v/>
      </c>
      <c r="AD102" s="69" t="str">
        <f t="shared" si="43"/>
        <v/>
      </c>
      <c r="AE102" s="70" t="str">
        <f t="shared" si="54"/>
        <v/>
      </c>
      <c r="AF102" s="71" t="str">
        <f t="shared" si="44"/>
        <v/>
      </c>
      <c r="AG102" s="72" t="str">
        <f t="shared" si="45"/>
        <v/>
      </c>
      <c r="AH102" s="163"/>
      <c r="AI102" s="155"/>
      <c r="AJ102" s="68"/>
      <c r="AK102" s="69"/>
      <c r="AL102" s="70"/>
      <c r="AM102" s="71"/>
      <c r="AN102" s="72"/>
      <c r="AO102" s="163"/>
      <c r="AP102" s="155"/>
      <c r="AQ102" s="68"/>
      <c r="AR102" s="69"/>
      <c r="AS102" s="70"/>
      <c r="AT102" s="71"/>
      <c r="AU102" s="72"/>
      <c r="AV102" s="163"/>
      <c r="AW102" s="155"/>
      <c r="AX102" s="68"/>
      <c r="AY102" s="69"/>
      <c r="AZ102" s="70"/>
      <c r="BA102" s="71"/>
      <c r="BB102" s="72"/>
      <c r="BC102" s="163"/>
      <c r="BD102" s="155"/>
      <c r="BE102" s="68"/>
      <c r="BF102" s="69"/>
      <c r="BG102" s="70"/>
      <c r="BH102" s="71"/>
      <c r="BI102" s="72"/>
      <c r="BJ102" s="163"/>
      <c r="BK102" s="155"/>
      <c r="BL102" s="68"/>
      <c r="BM102" s="69"/>
      <c r="BN102" s="70"/>
      <c r="BO102" s="71"/>
      <c r="BP102" s="72"/>
      <c r="BQ102" s="163"/>
      <c r="BR102" s="155"/>
      <c r="BS102" s="68"/>
      <c r="BT102" s="69"/>
      <c r="BU102" s="70"/>
      <c r="BV102" s="71"/>
      <c r="BW102" s="72"/>
      <c r="BX102" s="163"/>
      <c r="BY102" s="155"/>
      <c r="BZ102" s="68"/>
      <c r="CA102" s="69"/>
      <c r="CB102" s="70"/>
      <c r="CC102" s="71"/>
      <c r="CD102" s="72"/>
      <c r="CE102" s="163"/>
      <c r="CF102" s="155"/>
      <c r="CG102" s="68"/>
      <c r="CH102" s="69"/>
      <c r="CI102" s="70"/>
      <c r="CJ102" s="71"/>
      <c r="CK102" s="72"/>
      <c r="CL102" s="163"/>
      <c r="CM102" s="155"/>
      <c r="CN102" s="68"/>
      <c r="CO102" s="69"/>
      <c r="CP102" s="70"/>
      <c r="CQ102" s="71"/>
      <c r="CR102" s="72"/>
      <c r="CS102" s="9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</row>
    <row r="103" spans="1:108" s="2" customFormat="1" ht="20.100000000000001" customHeight="1">
      <c r="A103" s="43">
        <f>Pers!A101</f>
        <v>0</v>
      </c>
      <c r="B103" s="44">
        <f>INT(($D$1)-Pers!B101)/365</f>
        <v>110.07671232876713</v>
      </c>
      <c r="C103" s="45">
        <f>Pers!C101</f>
        <v>0</v>
      </c>
      <c r="D103" s="46">
        <f>Pers!D101</f>
        <v>0</v>
      </c>
      <c r="E103" s="61"/>
      <c r="F103" s="62">
        <f t="shared" si="37"/>
        <v>0</v>
      </c>
      <c r="G103" s="62">
        <f t="shared" si="55"/>
        <v>0</v>
      </c>
      <c r="H103" s="57">
        <f t="shared" si="46"/>
        <v>0</v>
      </c>
      <c r="I103" s="63">
        <f t="shared" si="47"/>
        <v>0</v>
      </c>
      <c r="J103" s="74"/>
      <c r="K103" s="48">
        <f t="shared" si="48"/>
        <v>0</v>
      </c>
      <c r="L103" s="67">
        <f t="shared" si="49"/>
        <v>0</v>
      </c>
      <c r="M103" s="163" t="str">
        <f t="shared" si="56"/>
        <v/>
      </c>
      <c r="N103" s="155"/>
      <c r="O103" s="68" t="str">
        <f t="shared" si="57"/>
        <v/>
      </c>
      <c r="P103" s="69" t="str">
        <f t="shared" si="58"/>
        <v/>
      </c>
      <c r="Q103" s="70" t="str">
        <f t="shared" si="50"/>
        <v/>
      </c>
      <c r="R103" s="71" t="str">
        <f t="shared" si="59"/>
        <v/>
      </c>
      <c r="S103" s="72" t="str">
        <f t="shared" si="60"/>
        <v/>
      </c>
      <c r="T103" s="163" t="str">
        <f t="shared" si="38"/>
        <v/>
      </c>
      <c r="U103" s="155"/>
      <c r="V103" s="68" t="str">
        <f t="shared" si="51"/>
        <v/>
      </c>
      <c r="W103" s="69" t="str">
        <f t="shared" si="39"/>
        <v/>
      </c>
      <c r="X103" s="70" t="str">
        <f t="shared" si="52"/>
        <v/>
      </c>
      <c r="Y103" s="71" t="str">
        <f t="shared" si="40"/>
        <v/>
      </c>
      <c r="Z103" s="72" t="str">
        <f t="shared" si="41"/>
        <v/>
      </c>
      <c r="AA103" s="163" t="str">
        <f t="shared" si="42"/>
        <v/>
      </c>
      <c r="AB103" s="155"/>
      <c r="AC103" s="68" t="str">
        <f t="shared" si="53"/>
        <v/>
      </c>
      <c r="AD103" s="69" t="str">
        <f t="shared" si="43"/>
        <v/>
      </c>
      <c r="AE103" s="70" t="str">
        <f t="shared" si="54"/>
        <v/>
      </c>
      <c r="AF103" s="71" t="str">
        <f t="shared" si="44"/>
        <v/>
      </c>
      <c r="AG103" s="72" t="str">
        <f t="shared" si="45"/>
        <v/>
      </c>
      <c r="AH103" s="163"/>
      <c r="AI103" s="155"/>
      <c r="AJ103" s="68"/>
      <c r="AK103" s="69"/>
      <c r="AL103" s="70"/>
      <c r="AM103" s="71"/>
      <c r="AN103" s="72"/>
      <c r="AO103" s="163"/>
      <c r="AP103" s="155"/>
      <c r="AQ103" s="68"/>
      <c r="AR103" s="69"/>
      <c r="AS103" s="70"/>
      <c r="AT103" s="71"/>
      <c r="AU103" s="72"/>
      <c r="AV103" s="163"/>
      <c r="AW103" s="155"/>
      <c r="AX103" s="68"/>
      <c r="AY103" s="69"/>
      <c r="AZ103" s="70"/>
      <c r="BA103" s="71"/>
      <c r="BB103" s="72"/>
      <c r="BC103" s="163"/>
      <c r="BD103" s="155"/>
      <c r="BE103" s="68"/>
      <c r="BF103" s="69"/>
      <c r="BG103" s="70"/>
      <c r="BH103" s="71"/>
      <c r="BI103" s="72"/>
      <c r="BJ103" s="163"/>
      <c r="BK103" s="155"/>
      <c r="BL103" s="68"/>
      <c r="BM103" s="69"/>
      <c r="BN103" s="70"/>
      <c r="BO103" s="71"/>
      <c r="BP103" s="72"/>
      <c r="BQ103" s="163"/>
      <c r="BR103" s="155"/>
      <c r="BS103" s="68"/>
      <c r="BT103" s="69"/>
      <c r="BU103" s="70"/>
      <c r="BV103" s="71"/>
      <c r="BW103" s="72"/>
      <c r="BX103" s="163"/>
      <c r="BY103" s="155"/>
      <c r="BZ103" s="68"/>
      <c r="CA103" s="69"/>
      <c r="CB103" s="70"/>
      <c r="CC103" s="71"/>
      <c r="CD103" s="72"/>
      <c r="CE103" s="163"/>
      <c r="CF103" s="155"/>
      <c r="CG103" s="68"/>
      <c r="CH103" s="69"/>
      <c r="CI103" s="70"/>
      <c r="CJ103" s="71"/>
      <c r="CK103" s="72"/>
      <c r="CL103" s="163"/>
      <c r="CM103" s="155"/>
      <c r="CN103" s="68"/>
      <c r="CO103" s="69"/>
      <c r="CP103" s="70"/>
      <c r="CQ103" s="71"/>
      <c r="CR103" s="72"/>
      <c r="CS103" s="9"/>
      <c r="CT103" s="11"/>
      <c r="CU103" s="11"/>
      <c r="CV103" s="10"/>
      <c r="CW103" s="10"/>
      <c r="CX103" s="10"/>
      <c r="CY103" s="10"/>
      <c r="CZ103" s="10"/>
      <c r="DA103" s="10"/>
      <c r="DB103" s="10"/>
      <c r="DC103" s="10"/>
      <c r="DD103" s="10"/>
    </row>
  </sheetData>
  <autoFilter ref="D3:D103"/>
  <mergeCells count="15">
    <mergeCell ref="CT5:CU5"/>
    <mergeCell ref="J1:L1"/>
    <mergeCell ref="E1:I1"/>
    <mergeCell ref="M1:S1"/>
    <mergeCell ref="T1:Z1"/>
    <mergeCell ref="AA1:AG1"/>
    <mergeCell ref="AH1:AN1"/>
    <mergeCell ref="AO1:AU1"/>
    <mergeCell ref="AV1:BB1"/>
    <mergeCell ref="BC1:BI1"/>
    <mergeCell ref="BJ1:BP1"/>
    <mergeCell ref="BQ1:BW1"/>
    <mergeCell ref="BX1:CD1"/>
    <mergeCell ref="CE1:CK1"/>
    <mergeCell ref="CL1:CR1"/>
  </mergeCells>
  <phoneticPr fontId="3" type="noConversion"/>
  <printOptions horizontalCentered="1"/>
  <pageMargins left="0.31496062992125984" right="0.31496062992125984" top="0.35433070866141736" bottom="0.23622047244094491" header="0.27559055118110237" footer="0.19685039370078741"/>
  <pageSetup paperSize="8" scale="1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12"/>
  </sheetPr>
  <dimension ref="A1:AH1033"/>
  <sheetViews>
    <sheetView zoomScaleNormal="100" workbookViewId="0">
      <selection activeCell="D7" sqref="D7"/>
    </sheetView>
  </sheetViews>
  <sheetFormatPr baseColWidth="10" defaultRowHeight="12.75"/>
  <cols>
    <col min="1" max="1" width="19.140625" style="142" customWidth="1"/>
    <col min="2" max="2" width="11.28515625" style="143" customWidth="1"/>
    <col min="3" max="3" width="6.42578125" style="146" customWidth="1"/>
    <col min="4" max="4" width="19.42578125" style="143" customWidth="1"/>
    <col min="5" max="5" width="5.140625" style="143" customWidth="1"/>
    <col min="6" max="11" width="7.7109375" style="145" customWidth="1"/>
    <col min="12" max="12" width="7.7109375" style="146" customWidth="1"/>
    <col min="13" max="13" width="7.7109375" style="134" customWidth="1"/>
    <col min="14" max="14" width="7.7109375" style="147" customWidth="1"/>
    <col min="15" max="16" width="7.7109375" style="95" customWidth="1"/>
    <col min="17" max="17" width="7.7109375" style="114" customWidth="1"/>
    <col min="18" max="18" width="3.42578125" style="114" customWidth="1"/>
    <col min="19" max="19" width="20" style="114" customWidth="1"/>
    <col min="20" max="31" width="10.7109375" style="95" customWidth="1"/>
    <col min="32" max="32" width="9.140625" style="95" customWidth="1"/>
    <col min="33" max="33" width="5" style="95" customWidth="1"/>
    <col min="34" max="16384" width="11.42578125" style="95"/>
  </cols>
  <sheetData>
    <row r="1" spans="1:33" ht="33" customHeight="1">
      <c r="A1" s="88" t="s">
        <v>6</v>
      </c>
      <c r="B1" s="88" t="s">
        <v>85</v>
      </c>
      <c r="C1" s="89" t="s">
        <v>17</v>
      </c>
      <c r="D1" s="88" t="s">
        <v>50</v>
      </c>
      <c r="E1" s="90" t="s">
        <v>61</v>
      </c>
      <c r="F1" s="88" t="s">
        <v>18</v>
      </c>
      <c r="G1" s="88" t="s">
        <v>19</v>
      </c>
      <c r="H1" s="88" t="s">
        <v>20</v>
      </c>
      <c r="I1" s="88" t="s">
        <v>21</v>
      </c>
      <c r="J1" s="88" t="s">
        <v>22</v>
      </c>
      <c r="K1" s="88" t="s">
        <v>23</v>
      </c>
      <c r="L1" s="88" t="s">
        <v>29</v>
      </c>
      <c r="M1" s="88" t="s">
        <v>24</v>
      </c>
      <c r="N1" s="88" t="s">
        <v>25</v>
      </c>
      <c r="O1" s="88" t="s">
        <v>26</v>
      </c>
      <c r="P1" s="88" t="s">
        <v>27</v>
      </c>
      <c r="Q1" s="88" t="s">
        <v>28</v>
      </c>
      <c r="R1" s="91"/>
      <c r="S1" s="92">
        <v>2014</v>
      </c>
      <c r="T1" s="93">
        <v>1</v>
      </c>
      <c r="U1" s="94">
        <v>2</v>
      </c>
      <c r="V1" s="94">
        <v>3</v>
      </c>
      <c r="W1" s="94">
        <v>4</v>
      </c>
      <c r="X1" s="94">
        <v>5</v>
      </c>
      <c r="Y1" s="94">
        <v>6</v>
      </c>
      <c r="Z1" s="94">
        <v>7</v>
      </c>
      <c r="AA1" s="94">
        <v>8</v>
      </c>
      <c r="AB1" s="94">
        <v>9</v>
      </c>
      <c r="AC1" s="94">
        <v>10</v>
      </c>
      <c r="AD1" s="94">
        <v>11</v>
      </c>
      <c r="AE1" s="94">
        <v>12</v>
      </c>
      <c r="AF1" s="94" t="s">
        <v>66</v>
      </c>
    </row>
    <row r="2" spans="1:33" ht="15" customHeight="1">
      <c r="A2" s="75" t="s">
        <v>111</v>
      </c>
      <c r="B2" s="76"/>
      <c r="C2" s="77">
        <v>1</v>
      </c>
      <c r="D2" s="78" t="s">
        <v>57</v>
      </c>
      <c r="E2" s="96">
        <f t="shared" ref="E2:E8" si="0">IF(ISERROR(VLOOKUP(C2,Journalier,2,0)),"",VLOOKUP(C2,Journalier,2,0))</f>
        <v>0.35416666666666669</v>
      </c>
      <c r="F2" s="97">
        <f t="shared" ref="F2:F7" si="1">IF(ISERROR(VLOOKUP(C2,Taux,2,0)),"",VLOOKUP(C2,Taux,2,0))</f>
        <v>7.4375</v>
      </c>
      <c r="G2" s="97">
        <f t="shared" ref="G2:G8" si="2">IF(ISERROR(VLOOKUP(C2,Taux,3,0)),"",VLOOKUP(C2,Taux,3,0))</f>
        <v>7.083333333333333</v>
      </c>
      <c r="H2" s="97">
        <f t="shared" ref="H2:H8" si="3">IF(ISERROR(VLOOKUP(C2,Taux,4,0)),"",VLOOKUP(C2,Taux,4,0))</f>
        <v>7.4375</v>
      </c>
      <c r="I2" s="97">
        <f t="shared" ref="I2:I8" si="4">IF(ISERROR(VLOOKUP(C2,Taux,5,0)),"",VLOOKUP(C2,Taux,5,0))</f>
        <v>7.041666666666667</v>
      </c>
      <c r="J2" s="97">
        <f t="shared" ref="J2:J8" si="5">IF(ISERROR(VLOOKUP(C2,Taux,6,0)),"",VLOOKUP(C2,Taux,6,0))</f>
        <v>7.041666666666667</v>
      </c>
      <c r="K2" s="97">
        <f t="shared" ref="K2:K8" si="6">IF(ISERROR(VLOOKUP(C2,Taux,7,0)),"",VLOOKUP(C2,Taux,7,0))</f>
        <v>7.083333333333333</v>
      </c>
      <c r="L2" s="97">
        <f t="shared" ref="L2:L8" si="7">IF(ISERROR(VLOOKUP(C2,Taux,8,0)),"",VLOOKUP(C2,Taux,8,0))</f>
        <v>8.1458333333333339</v>
      </c>
      <c r="M2" s="97">
        <f t="shared" ref="M2:M8" si="8">IF(ISERROR(VLOOKUP(C2,Taux,9,0)),"",VLOOKUP(C2,Taux,9,0))</f>
        <v>7.083333333333333</v>
      </c>
      <c r="N2" s="97">
        <f t="shared" ref="N2:N8" si="9">IF(ISERROR(VLOOKUP(C2,Taux,10,0)),"",VLOOKUP(C2,Taux,10,0))</f>
        <v>7.4375</v>
      </c>
      <c r="O2" s="97">
        <f t="shared" ref="O2:O8" si="10">IF(ISERROR(VLOOKUP(C2,Taux,11,0)),"",VLOOKUP(C2,Taux,11,0))</f>
        <v>8.1458333333333339</v>
      </c>
      <c r="P2" s="97">
        <f t="shared" ref="P2:P8" si="11">IF(ISERROR(VLOOKUP(C2,Taux,12,0)),"",VLOOKUP(C2,Taux,12,0))</f>
        <v>7.083333333333333</v>
      </c>
      <c r="Q2" s="98">
        <f t="shared" ref="Q2:Q8" si="12">IF(ISERROR(VLOOKUP(C2,Taux,13,0)),"",VLOOKUP(C2,Taux,13,0))</f>
        <v>6.197916666666667</v>
      </c>
      <c r="R2" s="91"/>
      <c r="S2" s="99">
        <v>1</v>
      </c>
      <c r="T2" s="100">
        <f>T16/24</f>
        <v>7.4375</v>
      </c>
      <c r="U2" s="101">
        <f>T17/24</f>
        <v>7.083333333333333</v>
      </c>
      <c r="V2" s="101">
        <f>T18/24</f>
        <v>7.4375</v>
      </c>
      <c r="W2" s="101">
        <f>T19/24</f>
        <v>7.041666666666667</v>
      </c>
      <c r="X2" s="101">
        <f>T20/24</f>
        <v>7.041666666666667</v>
      </c>
      <c r="Y2" s="101">
        <f>T21/24</f>
        <v>7.083333333333333</v>
      </c>
      <c r="Z2" s="101">
        <f>T22/24</f>
        <v>8.1458333333333339</v>
      </c>
      <c r="AA2" s="101">
        <f>T23/24</f>
        <v>7.083333333333333</v>
      </c>
      <c r="AB2" s="101">
        <f>T24/24</f>
        <v>7.4375</v>
      </c>
      <c r="AC2" s="101">
        <f>T25/24</f>
        <v>8.1458333333333339</v>
      </c>
      <c r="AD2" s="101">
        <f>T26/24</f>
        <v>7.083333333333333</v>
      </c>
      <c r="AE2" s="101">
        <f>T27/24</f>
        <v>6.197916666666667</v>
      </c>
      <c r="AF2" s="102">
        <f>SUM(T2:AE2)</f>
        <v>87.21875</v>
      </c>
    </row>
    <row r="3" spans="1:33" ht="15" customHeight="1">
      <c r="A3" s="75" t="s">
        <v>112</v>
      </c>
      <c r="B3" s="76"/>
      <c r="C3" s="77">
        <v>0.8</v>
      </c>
      <c r="D3" s="78" t="s">
        <v>109</v>
      </c>
      <c r="E3" s="103">
        <f t="shared" si="0"/>
        <v>0.28333333333333338</v>
      </c>
      <c r="F3" s="104">
        <f t="shared" si="1"/>
        <v>5.95</v>
      </c>
      <c r="G3" s="104">
        <f t="shared" si="2"/>
        <v>5.666666666666667</v>
      </c>
      <c r="H3" s="104">
        <f t="shared" si="3"/>
        <v>5.95</v>
      </c>
      <c r="I3" s="104">
        <f t="shared" si="4"/>
        <v>5.6333333333333329</v>
      </c>
      <c r="J3" s="104">
        <f t="shared" si="5"/>
        <v>5.6333333333333329</v>
      </c>
      <c r="K3" s="104">
        <f t="shared" si="6"/>
        <v>5.666666666666667</v>
      </c>
      <c r="L3" s="104">
        <f t="shared" si="7"/>
        <v>6.5166666666666666</v>
      </c>
      <c r="M3" s="104">
        <f t="shared" si="8"/>
        <v>5.666666666666667</v>
      </c>
      <c r="N3" s="104">
        <f t="shared" si="9"/>
        <v>5.95</v>
      </c>
      <c r="O3" s="104">
        <f t="shared" si="10"/>
        <v>6.5166666666666666</v>
      </c>
      <c r="P3" s="104">
        <f t="shared" si="11"/>
        <v>5.666666666666667</v>
      </c>
      <c r="Q3" s="105">
        <f t="shared" si="12"/>
        <v>4.958333333333333</v>
      </c>
      <c r="R3" s="91"/>
      <c r="S3" s="106">
        <v>0.9</v>
      </c>
      <c r="T3" s="107">
        <f>U16/24</f>
        <v>6.6937500000000005</v>
      </c>
      <c r="U3" s="108">
        <f>U17/24</f>
        <v>6.375</v>
      </c>
      <c r="V3" s="108">
        <f>U18/24</f>
        <v>6.6937500000000005</v>
      </c>
      <c r="W3" s="108">
        <f>U19/24</f>
        <v>6.3374999999999995</v>
      </c>
      <c r="X3" s="108">
        <f>U20/24</f>
        <v>6.3374999999999995</v>
      </c>
      <c r="Y3" s="108">
        <f>U21/24</f>
        <v>6.375</v>
      </c>
      <c r="Z3" s="108">
        <f>U22/24</f>
        <v>7.3312500000000007</v>
      </c>
      <c r="AA3" s="108">
        <f>U23/24</f>
        <v>6.375</v>
      </c>
      <c r="AB3" s="108">
        <f>U24/24</f>
        <v>6.6937500000000005</v>
      </c>
      <c r="AC3" s="108">
        <f>U25/24</f>
        <v>7.3312500000000007</v>
      </c>
      <c r="AD3" s="108">
        <f>U26/24</f>
        <v>6.375</v>
      </c>
      <c r="AE3" s="108">
        <f>U27/24</f>
        <v>5.5781250000000009</v>
      </c>
      <c r="AF3" s="109">
        <f t="shared" ref="AF3:AF13" si="13">SUM(T3:AE3)</f>
        <v>78.496875000000003</v>
      </c>
    </row>
    <row r="4" spans="1:33" ht="15" customHeight="1">
      <c r="A4" s="75" t="s">
        <v>113</v>
      </c>
      <c r="B4" s="76"/>
      <c r="C4" s="77">
        <v>0.6</v>
      </c>
      <c r="D4" s="78" t="s">
        <v>116</v>
      </c>
      <c r="E4" s="104">
        <f t="shared" si="0"/>
        <v>0.21249999999999999</v>
      </c>
      <c r="F4" s="104">
        <f t="shared" si="1"/>
        <v>4.4624999999999995</v>
      </c>
      <c r="G4" s="104">
        <f t="shared" si="2"/>
        <v>4.25</v>
      </c>
      <c r="H4" s="104">
        <f t="shared" si="3"/>
        <v>4.4624999999999995</v>
      </c>
      <c r="I4" s="104">
        <f t="shared" si="4"/>
        <v>4.2250000000000005</v>
      </c>
      <c r="J4" s="104">
        <f t="shared" si="5"/>
        <v>4.2250000000000005</v>
      </c>
      <c r="K4" s="104">
        <f t="shared" si="6"/>
        <v>4.25</v>
      </c>
      <c r="L4" s="104">
        <f t="shared" si="7"/>
        <v>4.8875000000000002</v>
      </c>
      <c r="M4" s="104">
        <f t="shared" si="8"/>
        <v>4.25</v>
      </c>
      <c r="N4" s="104">
        <f t="shared" si="9"/>
        <v>4.4624999999999995</v>
      </c>
      <c r="O4" s="104">
        <f t="shared" si="10"/>
        <v>4.8875000000000002</v>
      </c>
      <c r="P4" s="104">
        <f t="shared" si="11"/>
        <v>4.25</v>
      </c>
      <c r="Q4" s="105">
        <f t="shared" si="12"/>
        <v>3.71875</v>
      </c>
      <c r="R4" s="91"/>
      <c r="S4" s="106">
        <v>0.8</v>
      </c>
      <c r="T4" s="107">
        <f>V16/24</f>
        <v>5.95</v>
      </c>
      <c r="U4" s="108">
        <f>V17/24</f>
        <v>5.666666666666667</v>
      </c>
      <c r="V4" s="108">
        <f>V18/24</f>
        <v>5.95</v>
      </c>
      <c r="W4" s="108">
        <f>V19/24</f>
        <v>5.6333333333333329</v>
      </c>
      <c r="X4" s="108">
        <f>V20/24</f>
        <v>5.6333333333333329</v>
      </c>
      <c r="Y4" s="108">
        <f>V21/24</f>
        <v>5.666666666666667</v>
      </c>
      <c r="Z4" s="108">
        <f>V22/24</f>
        <v>6.5166666666666666</v>
      </c>
      <c r="AA4" s="108">
        <f>V23/24</f>
        <v>5.666666666666667</v>
      </c>
      <c r="AB4" s="108">
        <f>V24/24</f>
        <v>5.95</v>
      </c>
      <c r="AC4" s="108">
        <f>V25/24</f>
        <v>6.5166666666666666</v>
      </c>
      <c r="AD4" s="108">
        <f>V26/24</f>
        <v>5.666666666666667</v>
      </c>
      <c r="AE4" s="108">
        <f>V27/24</f>
        <v>4.958333333333333</v>
      </c>
      <c r="AF4" s="109">
        <f t="shared" si="13"/>
        <v>69.774999999999991</v>
      </c>
    </row>
    <row r="5" spans="1:33" ht="15" customHeight="1">
      <c r="A5" s="75" t="s">
        <v>114</v>
      </c>
      <c r="B5" s="76"/>
      <c r="C5" s="77">
        <v>0.7</v>
      </c>
      <c r="D5" s="78" t="s">
        <v>116</v>
      </c>
      <c r="E5" s="104">
        <f t="shared" si="0"/>
        <v>0.24791666666666667</v>
      </c>
      <c r="F5" s="104">
        <f t="shared" si="1"/>
        <v>5.2062499999999998</v>
      </c>
      <c r="G5" s="104">
        <f t="shared" si="2"/>
        <v>4.958333333333333</v>
      </c>
      <c r="H5" s="104">
        <f t="shared" si="3"/>
        <v>5.2062499999999998</v>
      </c>
      <c r="I5" s="104">
        <f t="shared" si="4"/>
        <v>4.9291666666666663</v>
      </c>
      <c r="J5" s="104">
        <f t="shared" si="5"/>
        <v>4.9291666666666663</v>
      </c>
      <c r="K5" s="104">
        <f t="shared" si="6"/>
        <v>4.958333333333333</v>
      </c>
      <c r="L5" s="104">
        <f t="shared" si="7"/>
        <v>5.7020833333333334</v>
      </c>
      <c r="M5" s="104">
        <f t="shared" si="8"/>
        <v>4.958333333333333</v>
      </c>
      <c r="N5" s="104">
        <f t="shared" si="9"/>
        <v>5.2062499999999998</v>
      </c>
      <c r="O5" s="104">
        <f t="shared" si="10"/>
        <v>5.7020833333333334</v>
      </c>
      <c r="P5" s="104">
        <f t="shared" si="11"/>
        <v>4.958333333333333</v>
      </c>
      <c r="Q5" s="105">
        <f t="shared" si="12"/>
        <v>4.338541666666667</v>
      </c>
      <c r="R5" s="91"/>
      <c r="S5" s="106">
        <v>0.75</v>
      </c>
      <c r="T5" s="107">
        <f>W16/24</f>
        <v>5.578125</v>
      </c>
      <c r="U5" s="108">
        <f>W17/24</f>
        <v>5.3125</v>
      </c>
      <c r="V5" s="108">
        <f>W18/24</f>
        <v>5.578125</v>
      </c>
      <c r="W5" s="108">
        <f>W19/24</f>
        <v>5.28125</v>
      </c>
      <c r="X5" s="108">
        <f>W20/24</f>
        <v>5.28125</v>
      </c>
      <c r="Y5" s="108">
        <f>W21/24</f>
        <v>5.3125</v>
      </c>
      <c r="Z5" s="108">
        <f>W22/24</f>
        <v>6.109375</v>
      </c>
      <c r="AA5" s="108">
        <f>W23/24</f>
        <v>5.3125</v>
      </c>
      <c r="AB5" s="108">
        <f>W24/24</f>
        <v>5.578125</v>
      </c>
      <c r="AC5" s="108">
        <f>W25/24</f>
        <v>6.109375</v>
      </c>
      <c r="AD5" s="108">
        <f>W26/24</f>
        <v>5.3125</v>
      </c>
      <c r="AE5" s="108">
        <f>W27/24</f>
        <v>4.6484375</v>
      </c>
      <c r="AF5" s="109">
        <f t="shared" si="13"/>
        <v>65.4140625</v>
      </c>
    </row>
    <row r="6" spans="1:33" ht="15" customHeight="1">
      <c r="A6" s="75" t="s">
        <v>115</v>
      </c>
      <c r="B6" s="76"/>
      <c r="C6" s="77">
        <v>0.3</v>
      </c>
      <c r="D6" s="78" t="s">
        <v>109</v>
      </c>
      <c r="E6" s="104">
        <f t="shared" si="0"/>
        <v>0.10625</v>
      </c>
      <c r="F6" s="104">
        <f t="shared" si="1"/>
        <v>2.2312499999999997</v>
      </c>
      <c r="G6" s="104">
        <f t="shared" si="2"/>
        <v>2.125</v>
      </c>
      <c r="H6" s="104">
        <f t="shared" si="3"/>
        <v>2.2312499999999997</v>
      </c>
      <c r="I6" s="104">
        <f t="shared" si="4"/>
        <v>2.1125000000000003</v>
      </c>
      <c r="J6" s="104">
        <f t="shared" si="5"/>
        <v>2.1125000000000003</v>
      </c>
      <c r="K6" s="104">
        <f t="shared" si="6"/>
        <v>2.125</v>
      </c>
      <c r="L6" s="104">
        <f t="shared" si="7"/>
        <v>2.4437500000000001</v>
      </c>
      <c r="M6" s="104">
        <f t="shared" si="8"/>
        <v>2.125</v>
      </c>
      <c r="N6" s="104">
        <f t="shared" si="9"/>
        <v>2.2312499999999997</v>
      </c>
      <c r="O6" s="104">
        <f t="shared" si="10"/>
        <v>2.4437500000000001</v>
      </c>
      <c r="P6" s="104">
        <f t="shared" si="11"/>
        <v>1.2142857142857142</v>
      </c>
      <c r="Q6" s="105">
        <f t="shared" si="12"/>
        <v>1.859375</v>
      </c>
      <c r="R6" s="91"/>
      <c r="S6" s="106">
        <v>0.7</v>
      </c>
      <c r="T6" s="107">
        <f>X16/24</f>
        <v>5.2062499999999998</v>
      </c>
      <c r="U6" s="108">
        <f>X17/24</f>
        <v>4.958333333333333</v>
      </c>
      <c r="V6" s="108">
        <f>X18/24</f>
        <v>5.2062499999999998</v>
      </c>
      <c r="W6" s="108">
        <f>X19/24</f>
        <v>4.9291666666666663</v>
      </c>
      <c r="X6" s="108">
        <f>X20/24</f>
        <v>4.9291666666666663</v>
      </c>
      <c r="Y6" s="108">
        <f>X21/24</f>
        <v>4.958333333333333</v>
      </c>
      <c r="Z6" s="108">
        <f>X22/24</f>
        <v>5.7020833333333334</v>
      </c>
      <c r="AA6" s="108">
        <f>X23/24</f>
        <v>4.958333333333333</v>
      </c>
      <c r="AB6" s="108">
        <f>X24/24</f>
        <v>5.2062499999999998</v>
      </c>
      <c r="AC6" s="108">
        <f>X25/24</f>
        <v>5.7020833333333334</v>
      </c>
      <c r="AD6" s="108">
        <f>X26/24</f>
        <v>4.958333333333333</v>
      </c>
      <c r="AE6" s="108">
        <f>X27/24</f>
        <v>4.338541666666667</v>
      </c>
      <c r="AF6" s="109">
        <f t="shared" si="13"/>
        <v>61.053125000000001</v>
      </c>
    </row>
    <row r="7" spans="1:33" ht="15" customHeight="1">
      <c r="A7" s="75"/>
      <c r="B7" s="76"/>
      <c r="C7" s="77"/>
      <c r="D7" s="78"/>
      <c r="E7" s="104" t="str">
        <f t="shared" si="0"/>
        <v/>
      </c>
      <c r="F7" s="104" t="str">
        <f t="shared" si="1"/>
        <v/>
      </c>
      <c r="G7" s="104" t="str">
        <f t="shared" si="2"/>
        <v/>
      </c>
      <c r="H7" s="104" t="str">
        <f t="shared" si="3"/>
        <v/>
      </c>
      <c r="I7" s="104" t="str">
        <f t="shared" si="4"/>
        <v/>
      </c>
      <c r="J7" s="104" t="str">
        <f t="shared" si="5"/>
        <v/>
      </c>
      <c r="K7" s="104" t="str">
        <f t="shared" si="6"/>
        <v/>
      </c>
      <c r="L7" s="104" t="str">
        <f t="shared" si="7"/>
        <v/>
      </c>
      <c r="M7" s="104" t="str">
        <f t="shared" si="8"/>
        <v/>
      </c>
      <c r="N7" s="104" t="str">
        <f t="shared" si="9"/>
        <v/>
      </c>
      <c r="O7" s="104" t="str">
        <f t="shared" si="10"/>
        <v/>
      </c>
      <c r="P7" s="104" t="str">
        <f t="shared" si="11"/>
        <v/>
      </c>
      <c r="Q7" s="105" t="str">
        <f t="shared" si="12"/>
        <v/>
      </c>
      <c r="R7" s="91"/>
      <c r="S7" s="106">
        <v>0.6</v>
      </c>
      <c r="T7" s="107">
        <f>Y16/24</f>
        <v>4.4624999999999995</v>
      </c>
      <c r="U7" s="108">
        <f>Y17/24</f>
        <v>4.25</v>
      </c>
      <c r="V7" s="108">
        <f>Y18/24</f>
        <v>4.4624999999999995</v>
      </c>
      <c r="W7" s="108">
        <f>Y19/24</f>
        <v>4.2250000000000005</v>
      </c>
      <c r="X7" s="108">
        <f>Y20/24</f>
        <v>4.2250000000000005</v>
      </c>
      <c r="Y7" s="108">
        <f>Y21/24</f>
        <v>4.25</v>
      </c>
      <c r="Z7" s="108">
        <f>Y22/24</f>
        <v>4.8875000000000002</v>
      </c>
      <c r="AA7" s="108">
        <f>Y23/24</f>
        <v>4.25</v>
      </c>
      <c r="AB7" s="108">
        <f>Y24/24</f>
        <v>4.4624999999999995</v>
      </c>
      <c r="AC7" s="108">
        <f>Y25/24</f>
        <v>4.8875000000000002</v>
      </c>
      <c r="AD7" s="108">
        <f>Y26/24</f>
        <v>4.25</v>
      </c>
      <c r="AE7" s="108">
        <f>Y27/24</f>
        <v>3.71875</v>
      </c>
      <c r="AF7" s="109">
        <f t="shared" si="13"/>
        <v>52.331250000000004</v>
      </c>
    </row>
    <row r="8" spans="1:33" ht="15" customHeight="1">
      <c r="A8" s="75"/>
      <c r="B8" s="76"/>
      <c r="C8" s="77"/>
      <c r="D8" s="78"/>
      <c r="E8" s="104" t="str">
        <f t="shared" si="0"/>
        <v/>
      </c>
      <c r="F8" s="104" t="str">
        <f t="shared" ref="F8" si="14">IF(ISERROR(VLOOKUP(C8,Taux,2,0)),"",VLOOKUP(C8,Taux,2,0))</f>
        <v/>
      </c>
      <c r="G8" s="104" t="str">
        <f t="shared" si="2"/>
        <v/>
      </c>
      <c r="H8" s="104" t="str">
        <f t="shared" si="3"/>
        <v/>
      </c>
      <c r="I8" s="104" t="str">
        <f t="shared" si="4"/>
        <v/>
      </c>
      <c r="J8" s="104" t="str">
        <f t="shared" si="5"/>
        <v/>
      </c>
      <c r="K8" s="104" t="str">
        <f t="shared" si="6"/>
        <v/>
      </c>
      <c r="L8" s="104" t="str">
        <f t="shared" si="7"/>
        <v/>
      </c>
      <c r="M8" s="104" t="str">
        <f t="shared" si="8"/>
        <v/>
      </c>
      <c r="N8" s="104" t="str">
        <f t="shared" si="9"/>
        <v/>
      </c>
      <c r="O8" s="104" t="str">
        <f t="shared" si="10"/>
        <v/>
      </c>
      <c r="P8" s="104" t="str">
        <f t="shared" si="11"/>
        <v/>
      </c>
      <c r="Q8" s="105" t="str">
        <f t="shared" si="12"/>
        <v/>
      </c>
      <c r="R8" s="91"/>
      <c r="S8" s="106">
        <v>0.5</v>
      </c>
      <c r="T8" s="107">
        <f>Z16/24</f>
        <v>3.71875</v>
      </c>
      <c r="U8" s="108">
        <f>Z17/24</f>
        <v>3.5416666666666665</v>
      </c>
      <c r="V8" s="108">
        <f>Z18/24</f>
        <v>3.71875</v>
      </c>
      <c r="W8" s="108">
        <f>Z19/24</f>
        <v>3.5208333333333335</v>
      </c>
      <c r="X8" s="108">
        <f>Z20/24</f>
        <v>3.5208333333333335</v>
      </c>
      <c r="Y8" s="108">
        <f>Z21/24</f>
        <v>3.5416666666666665</v>
      </c>
      <c r="Z8" s="108">
        <f>Z22/24</f>
        <v>4.072916666666667</v>
      </c>
      <c r="AA8" s="108">
        <f>Z23/24</f>
        <v>3.5416666666666665</v>
      </c>
      <c r="AB8" s="108">
        <f>Z24/24</f>
        <v>3.71875</v>
      </c>
      <c r="AC8" s="108">
        <f>Z25/24</f>
        <v>4.072916666666667</v>
      </c>
      <c r="AD8" s="108">
        <f>Z26/24</f>
        <v>3.5416666666666665</v>
      </c>
      <c r="AE8" s="108">
        <f>Z27/24</f>
        <v>3.0989583333333335</v>
      </c>
      <c r="AF8" s="109">
        <f t="shared" si="13"/>
        <v>43.609375</v>
      </c>
    </row>
    <row r="9" spans="1:33" ht="15" customHeight="1">
      <c r="A9" s="75"/>
      <c r="B9" s="76"/>
      <c r="C9" s="77"/>
      <c r="D9" s="78"/>
      <c r="E9" s="104" t="str">
        <f t="shared" ref="E9:E72" si="15">IF(ISERROR(VLOOKUP(C9,Journalier,2,0)),"",VLOOKUP(C9,Journalier,2,0))</f>
        <v/>
      </c>
      <c r="F9" s="104" t="str">
        <f t="shared" ref="F9:F72" si="16">IF(ISERROR(VLOOKUP(C9,Taux,2,0)),"",VLOOKUP(C9,Taux,2,0))</f>
        <v/>
      </c>
      <c r="G9" s="104" t="str">
        <f t="shared" ref="G9:G72" si="17">IF(ISERROR(VLOOKUP(C9,Taux,3,0)),"",VLOOKUP(C9,Taux,3,0))</f>
        <v/>
      </c>
      <c r="H9" s="104" t="str">
        <f t="shared" ref="H9:H72" si="18">IF(ISERROR(VLOOKUP(C9,Taux,4,0)),"",VLOOKUP(C9,Taux,4,0))</f>
        <v/>
      </c>
      <c r="I9" s="104" t="str">
        <f t="shared" ref="I9:I72" si="19">IF(ISERROR(VLOOKUP(C9,Taux,5,0)),"",VLOOKUP(C9,Taux,5,0))</f>
        <v/>
      </c>
      <c r="J9" s="104" t="str">
        <f t="shared" ref="J9:J72" si="20">IF(ISERROR(VLOOKUP(C9,Taux,6,0)),"",VLOOKUP(C9,Taux,6,0))</f>
        <v/>
      </c>
      <c r="K9" s="104" t="str">
        <f t="shared" ref="K9:K72" si="21">IF(ISERROR(VLOOKUP(C9,Taux,7,0)),"",VLOOKUP(C9,Taux,7,0))</f>
        <v/>
      </c>
      <c r="L9" s="104" t="str">
        <f t="shared" ref="L9:L72" si="22">IF(ISERROR(VLOOKUP(C9,Taux,8,0)),"",VLOOKUP(C9,Taux,8,0))</f>
        <v/>
      </c>
      <c r="M9" s="104" t="str">
        <f t="shared" ref="M9:M72" si="23">IF(ISERROR(VLOOKUP(C9,Taux,9,0)),"",VLOOKUP(C9,Taux,9,0))</f>
        <v/>
      </c>
      <c r="N9" s="104" t="str">
        <f t="shared" ref="N9:N72" si="24">IF(ISERROR(VLOOKUP(C9,Taux,10,0)),"",VLOOKUP(C9,Taux,10,0))</f>
        <v/>
      </c>
      <c r="O9" s="104" t="str">
        <f t="shared" ref="O9:O72" si="25">IF(ISERROR(VLOOKUP(C9,Taux,11,0)),"",VLOOKUP(C9,Taux,11,0))</f>
        <v/>
      </c>
      <c r="P9" s="104" t="str">
        <f t="shared" ref="P9:P72" si="26">IF(ISERROR(VLOOKUP(C9,Taux,12,0)),"",VLOOKUP(C9,Taux,12,0))</f>
        <v/>
      </c>
      <c r="Q9" s="105" t="str">
        <f t="shared" ref="Q9:Q72" si="27">IF(ISERROR(VLOOKUP(C9,Taux,13,0)),"",VLOOKUP(C9,Taux,13,0))</f>
        <v/>
      </c>
      <c r="R9" s="91"/>
      <c r="S9" s="106">
        <v>0.4</v>
      </c>
      <c r="T9" s="107">
        <f>AA16/24</f>
        <v>2.9749999999999996</v>
      </c>
      <c r="U9" s="108">
        <f>AA17/24</f>
        <v>2.8333333333333335</v>
      </c>
      <c r="V9" s="108">
        <f>AA18/24</f>
        <v>2.9749999999999996</v>
      </c>
      <c r="W9" s="108">
        <f>AA19/24</f>
        <v>2.8166666666666664</v>
      </c>
      <c r="X9" s="108">
        <f>AA20/24</f>
        <v>2.8166666666666664</v>
      </c>
      <c r="Y9" s="108">
        <f>AA21/24</f>
        <v>2.8333333333333335</v>
      </c>
      <c r="Z9" s="108">
        <f>AA22/24</f>
        <v>3.2583333333333333</v>
      </c>
      <c r="AA9" s="108">
        <f>AA23/24</f>
        <v>2.8333333333333335</v>
      </c>
      <c r="AB9" s="108">
        <f>AA24/24</f>
        <v>2.9749999999999996</v>
      </c>
      <c r="AC9" s="108">
        <f>AA25/24</f>
        <v>3.2583333333333333</v>
      </c>
      <c r="AD9" s="108">
        <f>AA26/24</f>
        <v>2.8333333333333335</v>
      </c>
      <c r="AE9" s="108">
        <f>AA27/24</f>
        <v>2.4791666666666665</v>
      </c>
      <c r="AF9" s="109">
        <f>SUM(T9:AE9)</f>
        <v>34.887499999999996</v>
      </c>
    </row>
    <row r="10" spans="1:33" ht="15" customHeight="1">
      <c r="A10" s="75"/>
      <c r="B10" s="76"/>
      <c r="C10" s="77"/>
      <c r="D10" s="78"/>
      <c r="E10" s="104" t="str">
        <f t="shared" si="15"/>
        <v/>
      </c>
      <c r="F10" s="104" t="str">
        <f t="shared" si="16"/>
        <v/>
      </c>
      <c r="G10" s="104" t="str">
        <f t="shared" si="17"/>
        <v/>
      </c>
      <c r="H10" s="104" t="str">
        <f t="shared" si="18"/>
        <v/>
      </c>
      <c r="I10" s="104" t="str">
        <f t="shared" si="19"/>
        <v/>
      </c>
      <c r="J10" s="104" t="str">
        <f t="shared" si="20"/>
        <v/>
      </c>
      <c r="K10" s="104" t="str">
        <f t="shared" si="21"/>
        <v/>
      </c>
      <c r="L10" s="104" t="str">
        <f t="shared" si="22"/>
        <v/>
      </c>
      <c r="M10" s="104" t="str">
        <f t="shared" si="23"/>
        <v/>
      </c>
      <c r="N10" s="104" t="str">
        <f t="shared" si="24"/>
        <v/>
      </c>
      <c r="O10" s="104" t="str">
        <f t="shared" si="25"/>
        <v/>
      </c>
      <c r="P10" s="104" t="str">
        <f t="shared" si="26"/>
        <v/>
      </c>
      <c r="Q10" s="105" t="str">
        <f t="shared" si="27"/>
        <v/>
      </c>
      <c r="R10" s="91"/>
      <c r="S10" s="106">
        <v>0.3</v>
      </c>
      <c r="T10" s="107">
        <f>AB16/24</f>
        <v>2.2312499999999997</v>
      </c>
      <c r="U10" s="108">
        <f>AB17/24</f>
        <v>2.125</v>
      </c>
      <c r="V10" s="108">
        <f>AB18/24</f>
        <v>2.2312499999999997</v>
      </c>
      <c r="W10" s="108">
        <f>AB19/24</f>
        <v>2.1125000000000003</v>
      </c>
      <c r="X10" s="108">
        <f>AB20/24</f>
        <v>2.1125000000000003</v>
      </c>
      <c r="Y10" s="108">
        <f>AB21/24</f>
        <v>2.125</v>
      </c>
      <c r="Z10" s="108">
        <f>AB22/24</f>
        <v>2.4437500000000001</v>
      </c>
      <c r="AA10" s="108">
        <f>AB23/24</f>
        <v>2.125</v>
      </c>
      <c r="AB10" s="108">
        <f>AB24/24</f>
        <v>2.2312499999999997</v>
      </c>
      <c r="AC10" s="108">
        <f>AB25/24</f>
        <v>2.4437500000000001</v>
      </c>
      <c r="AD10" s="108">
        <f>AB26/42</f>
        <v>1.2142857142857142</v>
      </c>
      <c r="AE10" s="108">
        <f>AB27/24</f>
        <v>1.859375</v>
      </c>
      <c r="AF10" s="109">
        <f t="shared" si="13"/>
        <v>25.254910714285717</v>
      </c>
    </row>
    <row r="11" spans="1:33" ht="15" customHeight="1">
      <c r="A11" s="75"/>
      <c r="B11" s="76"/>
      <c r="C11" s="77"/>
      <c r="D11" s="78"/>
      <c r="E11" s="104" t="str">
        <f t="shared" si="15"/>
        <v/>
      </c>
      <c r="F11" s="104" t="str">
        <f t="shared" si="16"/>
        <v/>
      </c>
      <c r="G11" s="104" t="str">
        <f t="shared" si="17"/>
        <v/>
      </c>
      <c r="H11" s="104" t="str">
        <f t="shared" si="18"/>
        <v/>
      </c>
      <c r="I11" s="104" t="str">
        <f t="shared" si="19"/>
        <v/>
      </c>
      <c r="J11" s="104" t="str">
        <f t="shared" si="20"/>
        <v/>
      </c>
      <c r="K11" s="104" t="str">
        <f t="shared" si="21"/>
        <v/>
      </c>
      <c r="L11" s="104" t="str">
        <f t="shared" si="22"/>
        <v/>
      </c>
      <c r="M11" s="104" t="str">
        <f t="shared" si="23"/>
        <v/>
      </c>
      <c r="N11" s="104" t="str">
        <f t="shared" si="24"/>
        <v/>
      </c>
      <c r="O11" s="104" t="str">
        <f t="shared" si="25"/>
        <v/>
      </c>
      <c r="P11" s="104" t="str">
        <f t="shared" si="26"/>
        <v/>
      </c>
      <c r="Q11" s="105" t="str">
        <f t="shared" si="27"/>
        <v/>
      </c>
      <c r="R11" s="91"/>
      <c r="S11" s="106">
        <v>0.25</v>
      </c>
      <c r="T11" s="107">
        <f>AC16/24</f>
        <v>1.859375</v>
      </c>
      <c r="U11" s="108">
        <f>AC17/24</f>
        <v>1.7708333333333333</v>
      </c>
      <c r="V11" s="108">
        <f>AC18/24</f>
        <v>1.859375</v>
      </c>
      <c r="W11" s="108">
        <f>AC19/24</f>
        <v>1.7604166666666667</v>
      </c>
      <c r="X11" s="108">
        <f>AC20/24</f>
        <v>1.7604166666666667</v>
      </c>
      <c r="Y11" s="108">
        <f>AC21/24</f>
        <v>1.7708333333333333</v>
      </c>
      <c r="Z11" s="108">
        <f>AC22/24</f>
        <v>2.0364583333333335</v>
      </c>
      <c r="AA11" s="108">
        <f>AC23/24</f>
        <v>1.7708333333333333</v>
      </c>
      <c r="AB11" s="108">
        <f>AC24/24</f>
        <v>1.859375</v>
      </c>
      <c r="AC11" s="108">
        <f>AC25/24</f>
        <v>2.0364583333333335</v>
      </c>
      <c r="AD11" s="108">
        <f>AC26/24</f>
        <v>1.7708333333333333</v>
      </c>
      <c r="AE11" s="108">
        <f>AC27/24</f>
        <v>1.5494791666666667</v>
      </c>
      <c r="AF11" s="109">
        <f>SUM(T11:AE11)</f>
        <v>21.8046875</v>
      </c>
    </row>
    <row r="12" spans="1:33" ht="15" customHeight="1">
      <c r="A12" s="75"/>
      <c r="B12" s="76"/>
      <c r="C12" s="77"/>
      <c r="D12" s="78"/>
      <c r="E12" s="104" t="str">
        <f t="shared" si="15"/>
        <v/>
      </c>
      <c r="F12" s="104" t="str">
        <f t="shared" si="16"/>
        <v/>
      </c>
      <c r="G12" s="104" t="str">
        <f t="shared" si="17"/>
        <v/>
      </c>
      <c r="H12" s="104" t="str">
        <f t="shared" si="18"/>
        <v/>
      </c>
      <c r="I12" s="104" t="str">
        <f t="shared" si="19"/>
        <v/>
      </c>
      <c r="J12" s="104" t="str">
        <f t="shared" si="20"/>
        <v/>
      </c>
      <c r="K12" s="104" t="str">
        <f t="shared" si="21"/>
        <v/>
      </c>
      <c r="L12" s="104" t="str">
        <f t="shared" si="22"/>
        <v/>
      </c>
      <c r="M12" s="104" t="str">
        <f t="shared" si="23"/>
        <v/>
      </c>
      <c r="N12" s="104" t="str">
        <f t="shared" si="24"/>
        <v/>
      </c>
      <c r="O12" s="104" t="str">
        <f t="shared" si="25"/>
        <v/>
      </c>
      <c r="P12" s="104" t="str">
        <f t="shared" si="26"/>
        <v/>
      </c>
      <c r="Q12" s="105" t="str">
        <f t="shared" si="27"/>
        <v/>
      </c>
      <c r="R12" s="91"/>
      <c r="S12" s="106">
        <v>0.2</v>
      </c>
      <c r="T12" s="107">
        <f>AD16/24</f>
        <v>1.4874999999999998</v>
      </c>
      <c r="U12" s="108">
        <f>AD17/24</f>
        <v>1.4166666666666667</v>
      </c>
      <c r="V12" s="108">
        <f>AD18/24</f>
        <v>1.4874999999999998</v>
      </c>
      <c r="W12" s="108">
        <f>AD19/24</f>
        <v>1.4083333333333332</v>
      </c>
      <c r="X12" s="108">
        <f>AD20/24</f>
        <v>1.4083333333333332</v>
      </c>
      <c r="Y12" s="108">
        <f>AD21/24</f>
        <v>1.4166666666666667</v>
      </c>
      <c r="Z12" s="108">
        <f>AD22/24</f>
        <v>1.6291666666666667</v>
      </c>
      <c r="AA12" s="108">
        <f>AD23/24</f>
        <v>1.4166666666666667</v>
      </c>
      <c r="AB12" s="108">
        <f>AD24/24</f>
        <v>1.4874999999999998</v>
      </c>
      <c r="AC12" s="108">
        <f>AD25/24</f>
        <v>1.6291666666666667</v>
      </c>
      <c r="AD12" s="108">
        <f>AD26/24</f>
        <v>1.4166666666666667</v>
      </c>
      <c r="AE12" s="108">
        <f>AD27/24</f>
        <v>1.2395833333333333</v>
      </c>
      <c r="AF12" s="109">
        <f>SUM(T12:AE12)</f>
        <v>17.443749999999998</v>
      </c>
    </row>
    <row r="13" spans="1:33" ht="15" customHeight="1">
      <c r="A13" s="75"/>
      <c r="B13" s="76"/>
      <c r="C13" s="79"/>
      <c r="D13" s="78"/>
      <c r="E13" s="104" t="str">
        <f t="shared" si="15"/>
        <v/>
      </c>
      <c r="F13" s="104" t="str">
        <f t="shared" si="16"/>
        <v/>
      </c>
      <c r="G13" s="104" t="str">
        <f t="shared" si="17"/>
        <v/>
      </c>
      <c r="H13" s="104" t="str">
        <f t="shared" si="18"/>
        <v/>
      </c>
      <c r="I13" s="104" t="str">
        <f t="shared" si="19"/>
        <v/>
      </c>
      <c r="J13" s="104" t="str">
        <f t="shared" si="20"/>
        <v/>
      </c>
      <c r="K13" s="104" t="str">
        <f t="shared" si="21"/>
        <v/>
      </c>
      <c r="L13" s="104" t="str">
        <f t="shared" si="22"/>
        <v/>
      </c>
      <c r="M13" s="104" t="str">
        <f t="shared" si="23"/>
        <v/>
      </c>
      <c r="N13" s="104" t="str">
        <f t="shared" si="24"/>
        <v/>
      </c>
      <c r="O13" s="104" t="str">
        <f t="shared" si="25"/>
        <v/>
      </c>
      <c r="P13" s="104" t="str">
        <f t="shared" si="26"/>
        <v/>
      </c>
      <c r="Q13" s="105" t="str">
        <f t="shared" si="27"/>
        <v/>
      </c>
      <c r="R13" s="91"/>
      <c r="S13" s="110">
        <v>0.1</v>
      </c>
      <c r="T13" s="111">
        <f>AE16/24</f>
        <v>0.74374999999999991</v>
      </c>
      <c r="U13" s="112">
        <f>AE17/24</f>
        <v>0.70833333333333337</v>
      </c>
      <c r="V13" s="112">
        <f>AE18/24</f>
        <v>0.74374999999999991</v>
      </c>
      <c r="W13" s="112">
        <f>AE19/24</f>
        <v>0.70416666666666661</v>
      </c>
      <c r="X13" s="112">
        <f>AE20/24</f>
        <v>0.70416666666666661</v>
      </c>
      <c r="Y13" s="112">
        <f>AE21/24</f>
        <v>0.70833333333333337</v>
      </c>
      <c r="Z13" s="112">
        <f>AE22/24</f>
        <v>0.81458333333333333</v>
      </c>
      <c r="AA13" s="112">
        <f>AE23/24</f>
        <v>0.70833333333333337</v>
      </c>
      <c r="AB13" s="112">
        <f>AE24/24</f>
        <v>0.74374999999999991</v>
      </c>
      <c r="AC13" s="112">
        <f>AE25/24</f>
        <v>0.81458333333333333</v>
      </c>
      <c r="AD13" s="112">
        <f>AE26/24</f>
        <v>0.70833333333333337</v>
      </c>
      <c r="AE13" s="112">
        <f>AE27/24</f>
        <v>0.61979166666666663</v>
      </c>
      <c r="AF13" s="113">
        <f t="shared" si="13"/>
        <v>8.7218749999999989</v>
      </c>
    </row>
    <row r="14" spans="1:33" ht="15" customHeight="1">
      <c r="A14" s="80"/>
      <c r="B14" s="81"/>
      <c r="C14" s="79"/>
      <c r="D14" s="82"/>
      <c r="E14" s="104" t="str">
        <f t="shared" si="15"/>
        <v/>
      </c>
      <c r="F14" s="104" t="str">
        <f t="shared" si="16"/>
        <v/>
      </c>
      <c r="G14" s="104" t="str">
        <f t="shared" si="17"/>
        <v/>
      </c>
      <c r="H14" s="104" t="str">
        <f t="shared" si="18"/>
        <v/>
      </c>
      <c r="I14" s="104" t="str">
        <f t="shared" si="19"/>
        <v/>
      </c>
      <c r="J14" s="104" t="str">
        <f t="shared" si="20"/>
        <v/>
      </c>
      <c r="K14" s="104" t="str">
        <f t="shared" si="21"/>
        <v/>
      </c>
      <c r="L14" s="104" t="str">
        <f t="shared" si="22"/>
        <v/>
      </c>
      <c r="M14" s="104" t="str">
        <f t="shared" si="23"/>
        <v/>
      </c>
      <c r="N14" s="104" t="str">
        <f t="shared" si="24"/>
        <v/>
      </c>
      <c r="O14" s="104" t="str">
        <f t="shared" si="25"/>
        <v/>
      </c>
      <c r="P14" s="104" t="str">
        <f t="shared" si="26"/>
        <v/>
      </c>
      <c r="Q14" s="105" t="str">
        <f t="shared" si="27"/>
        <v/>
      </c>
      <c r="R14" s="91"/>
    </row>
    <row r="15" spans="1:33" ht="15" customHeight="1">
      <c r="A15" s="80"/>
      <c r="B15" s="81"/>
      <c r="C15" s="79"/>
      <c r="D15" s="82"/>
      <c r="E15" s="104" t="str">
        <f t="shared" si="15"/>
        <v/>
      </c>
      <c r="F15" s="104" t="str">
        <f t="shared" si="16"/>
        <v/>
      </c>
      <c r="G15" s="104" t="str">
        <f t="shared" si="17"/>
        <v/>
      </c>
      <c r="H15" s="104" t="str">
        <f t="shared" si="18"/>
        <v/>
      </c>
      <c r="I15" s="104" t="str">
        <f t="shared" si="19"/>
        <v/>
      </c>
      <c r="J15" s="104" t="str">
        <f t="shared" si="20"/>
        <v/>
      </c>
      <c r="K15" s="104" t="str">
        <f t="shared" si="21"/>
        <v/>
      </c>
      <c r="L15" s="104" t="str">
        <f t="shared" si="22"/>
        <v/>
      </c>
      <c r="M15" s="104" t="str">
        <f t="shared" si="23"/>
        <v/>
      </c>
      <c r="N15" s="104" t="str">
        <f t="shared" si="24"/>
        <v/>
      </c>
      <c r="O15" s="104" t="str">
        <f t="shared" si="25"/>
        <v/>
      </c>
      <c r="P15" s="104" t="str">
        <f t="shared" si="26"/>
        <v/>
      </c>
      <c r="Q15" s="105" t="str">
        <f t="shared" si="27"/>
        <v/>
      </c>
      <c r="R15" s="91"/>
      <c r="S15" s="115">
        <v>2014</v>
      </c>
      <c r="T15" s="116">
        <v>1</v>
      </c>
      <c r="U15" s="116">
        <v>0.9</v>
      </c>
      <c r="V15" s="116">
        <v>0.8</v>
      </c>
      <c r="W15" s="116">
        <v>0.75</v>
      </c>
      <c r="X15" s="116">
        <v>0.7</v>
      </c>
      <c r="Y15" s="116">
        <v>0.6</v>
      </c>
      <c r="Z15" s="116">
        <v>0.5</v>
      </c>
      <c r="AA15" s="116">
        <v>0.4</v>
      </c>
      <c r="AB15" s="116">
        <v>0.3</v>
      </c>
      <c r="AC15" s="116">
        <v>0.25</v>
      </c>
      <c r="AD15" s="116">
        <v>0.2</v>
      </c>
      <c r="AE15" s="116">
        <v>0.1</v>
      </c>
      <c r="AF15" s="117" t="s">
        <v>34</v>
      </c>
      <c r="AG15" s="117" t="s">
        <v>70</v>
      </c>
    </row>
    <row r="16" spans="1:33" ht="15" customHeight="1">
      <c r="A16" s="80"/>
      <c r="B16" s="81"/>
      <c r="C16" s="79"/>
      <c r="D16" s="82"/>
      <c r="E16" s="104" t="str">
        <f t="shared" si="15"/>
        <v/>
      </c>
      <c r="F16" s="104" t="str">
        <f t="shared" si="16"/>
        <v/>
      </c>
      <c r="G16" s="104" t="str">
        <f t="shared" si="17"/>
        <v/>
      </c>
      <c r="H16" s="104" t="str">
        <f t="shared" si="18"/>
        <v/>
      </c>
      <c r="I16" s="104" t="str">
        <f t="shared" si="19"/>
        <v/>
      </c>
      <c r="J16" s="104" t="str">
        <f t="shared" si="20"/>
        <v/>
      </c>
      <c r="K16" s="104" t="str">
        <f t="shared" si="21"/>
        <v/>
      </c>
      <c r="L16" s="104" t="str">
        <f t="shared" si="22"/>
        <v/>
      </c>
      <c r="M16" s="104" t="str">
        <f t="shared" si="23"/>
        <v/>
      </c>
      <c r="N16" s="104" t="str">
        <f t="shared" si="24"/>
        <v/>
      </c>
      <c r="O16" s="104" t="str">
        <f t="shared" si="25"/>
        <v/>
      </c>
      <c r="P16" s="104" t="str">
        <f t="shared" si="26"/>
        <v/>
      </c>
      <c r="Q16" s="105" t="str">
        <f t="shared" si="27"/>
        <v/>
      </c>
      <c r="R16" s="91"/>
      <c r="S16" s="118" t="s">
        <v>33</v>
      </c>
      <c r="T16" s="119">
        <f>($V$45*AF16)-(AG16*T15)</f>
        <v>178.5</v>
      </c>
      <c r="U16" s="119">
        <f>($V$46*AF16)-(AG16*U15)</f>
        <v>160.65</v>
      </c>
      <c r="V16" s="119">
        <f>($V$47*AF16)-(AG16*V15)</f>
        <v>142.80000000000001</v>
      </c>
      <c r="W16" s="119">
        <f>($V$48*AF16)-(AG16*W15)</f>
        <v>133.875</v>
      </c>
      <c r="X16" s="119">
        <f>($V$49*AF16)-(AG16*X15)</f>
        <v>124.95</v>
      </c>
      <c r="Y16" s="119">
        <f>($V$50*AF16)-(AG16*Y15)</f>
        <v>107.1</v>
      </c>
      <c r="Z16" s="119">
        <f>($V$51*AF16)-(AG16*Z15)</f>
        <v>89.25</v>
      </c>
      <c r="AA16" s="119">
        <f>($V$52*AF16)-(AG16*AA15)</f>
        <v>71.399999999999991</v>
      </c>
      <c r="AB16" s="119">
        <f>($V$53*AF16)-(AG16*AB15)</f>
        <v>53.55</v>
      </c>
      <c r="AC16" s="119">
        <f>($V$54*AF16)-(AG16*AC15)</f>
        <v>44.625</v>
      </c>
      <c r="AD16" s="119">
        <f>($V$55*AF16)-(AG16*AD15)</f>
        <v>35.699999999999996</v>
      </c>
      <c r="AE16" s="119">
        <f>($V$56*AF16)-(AG16*AE15)</f>
        <v>17.849999999999998</v>
      </c>
      <c r="AF16" s="148">
        <v>21</v>
      </c>
      <c r="AG16" s="149"/>
    </row>
    <row r="17" spans="1:34" ht="15" customHeight="1">
      <c r="A17" s="80"/>
      <c r="B17" s="81"/>
      <c r="C17" s="79"/>
      <c r="D17" s="82"/>
      <c r="E17" s="104" t="str">
        <f t="shared" si="15"/>
        <v/>
      </c>
      <c r="F17" s="104" t="str">
        <f t="shared" si="16"/>
        <v/>
      </c>
      <c r="G17" s="104" t="str">
        <f t="shared" si="17"/>
        <v/>
      </c>
      <c r="H17" s="104" t="str">
        <f t="shared" si="18"/>
        <v/>
      </c>
      <c r="I17" s="104" t="str">
        <f t="shared" si="19"/>
        <v/>
      </c>
      <c r="J17" s="104" t="str">
        <f t="shared" si="20"/>
        <v/>
      </c>
      <c r="K17" s="104" t="str">
        <f t="shared" si="21"/>
        <v/>
      </c>
      <c r="L17" s="104" t="str">
        <f t="shared" si="22"/>
        <v/>
      </c>
      <c r="M17" s="104" t="str">
        <f t="shared" si="23"/>
        <v/>
      </c>
      <c r="N17" s="104" t="str">
        <f t="shared" si="24"/>
        <v/>
      </c>
      <c r="O17" s="104" t="str">
        <f t="shared" si="25"/>
        <v/>
      </c>
      <c r="P17" s="104" t="str">
        <f t="shared" si="26"/>
        <v/>
      </c>
      <c r="Q17" s="105" t="str">
        <f t="shared" si="27"/>
        <v/>
      </c>
      <c r="R17" s="91"/>
      <c r="S17" s="120" t="s">
        <v>36</v>
      </c>
      <c r="T17" s="121">
        <f>($V$45*AF17)-(AG17*T15)</f>
        <v>170</v>
      </c>
      <c r="U17" s="121">
        <f>($V$46*AF17)-(AG17*U15)</f>
        <v>153</v>
      </c>
      <c r="V17" s="121">
        <f>($V$47*AF17)-(AG17*V15)</f>
        <v>136</v>
      </c>
      <c r="W17" s="121">
        <f>($V$48*AF17)-(AG17*W15)</f>
        <v>127.5</v>
      </c>
      <c r="X17" s="121">
        <f>($V$49*AF17)-(AG17*X15)</f>
        <v>119</v>
      </c>
      <c r="Y17" s="121">
        <f>($V$50*AF17)-(AG17*Y15)</f>
        <v>102</v>
      </c>
      <c r="Z17" s="121">
        <f>($V$51*AF17)-(AG17*Z15)</f>
        <v>85</v>
      </c>
      <c r="AA17" s="121">
        <f>($V$52*AF17)-(AG17*AA15)</f>
        <v>68</v>
      </c>
      <c r="AB17" s="121">
        <f>($V$53*AF17)-(AG17*AB15)</f>
        <v>51</v>
      </c>
      <c r="AC17" s="121">
        <f>($V$54*AF17)-(AG17*AC15)</f>
        <v>42.5</v>
      </c>
      <c r="AD17" s="121">
        <f>($V$55*AF17)-(AG17*AD15)</f>
        <v>34</v>
      </c>
      <c r="AE17" s="121">
        <f>($V$56*AF17)-(AG17*AE15)</f>
        <v>17</v>
      </c>
      <c r="AF17" s="150">
        <v>20</v>
      </c>
      <c r="AG17" s="151"/>
    </row>
    <row r="18" spans="1:34" ht="15" customHeight="1">
      <c r="A18" s="80"/>
      <c r="B18" s="81"/>
      <c r="C18" s="79"/>
      <c r="D18" s="82"/>
      <c r="E18" s="104" t="str">
        <f t="shared" si="15"/>
        <v/>
      </c>
      <c r="F18" s="104" t="str">
        <f t="shared" si="16"/>
        <v/>
      </c>
      <c r="G18" s="104" t="str">
        <f t="shared" si="17"/>
        <v/>
      </c>
      <c r="H18" s="104" t="str">
        <f t="shared" si="18"/>
        <v/>
      </c>
      <c r="I18" s="104" t="str">
        <f t="shared" si="19"/>
        <v/>
      </c>
      <c r="J18" s="104" t="str">
        <f t="shared" si="20"/>
        <v/>
      </c>
      <c r="K18" s="104" t="str">
        <f t="shared" si="21"/>
        <v/>
      </c>
      <c r="L18" s="104" t="str">
        <f t="shared" si="22"/>
        <v/>
      </c>
      <c r="M18" s="104" t="str">
        <f t="shared" si="23"/>
        <v/>
      </c>
      <c r="N18" s="104" t="str">
        <f t="shared" si="24"/>
        <v/>
      </c>
      <c r="O18" s="104" t="str">
        <f t="shared" si="25"/>
        <v/>
      </c>
      <c r="P18" s="104" t="str">
        <f t="shared" si="26"/>
        <v/>
      </c>
      <c r="Q18" s="105" t="str">
        <f t="shared" si="27"/>
        <v/>
      </c>
      <c r="R18" s="91"/>
      <c r="S18" s="120" t="s">
        <v>37</v>
      </c>
      <c r="T18" s="121">
        <f>($V$45*AF18)-(AG18*T15)</f>
        <v>178.5</v>
      </c>
      <c r="U18" s="121">
        <f>($V$46*AF18)-(AG18*U15)</f>
        <v>160.65</v>
      </c>
      <c r="V18" s="121">
        <f>($V$47*AF18)-(AG18*V15)</f>
        <v>142.80000000000001</v>
      </c>
      <c r="W18" s="121">
        <f>($V$48*AF18)-(AG18*W15)</f>
        <v>133.875</v>
      </c>
      <c r="X18" s="121">
        <f>($V$49*AF18)-(AG18*X15)</f>
        <v>124.95</v>
      </c>
      <c r="Y18" s="121">
        <f>($V$50*AF18)-(AG18*Y15)</f>
        <v>107.1</v>
      </c>
      <c r="Z18" s="121">
        <f>($V$51*AF18)-(AG18*Z15)</f>
        <v>89.25</v>
      </c>
      <c r="AA18" s="121">
        <f>($V$52*AF18)-(AG18*AA15)</f>
        <v>71.399999999999991</v>
      </c>
      <c r="AB18" s="121">
        <f>($V$53*AF18)-(AG18*AB15)</f>
        <v>53.55</v>
      </c>
      <c r="AC18" s="121">
        <f>($V$54*AF18)-(AG18*AC15)</f>
        <v>44.625</v>
      </c>
      <c r="AD18" s="121">
        <f>($V$55*AF18)-(AG18*AD15)</f>
        <v>35.699999999999996</v>
      </c>
      <c r="AE18" s="121">
        <f>($V$56*AF18)-(AG18*AE15)</f>
        <v>17.849999999999998</v>
      </c>
      <c r="AF18" s="150">
        <v>21</v>
      </c>
      <c r="AG18" s="151"/>
    </row>
    <row r="19" spans="1:34" ht="15" customHeight="1">
      <c r="A19" s="80"/>
      <c r="B19" s="81"/>
      <c r="C19" s="79"/>
      <c r="D19" s="82"/>
      <c r="E19" s="104" t="str">
        <f t="shared" si="15"/>
        <v/>
      </c>
      <c r="F19" s="104" t="str">
        <f t="shared" si="16"/>
        <v/>
      </c>
      <c r="G19" s="104" t="str">
        <f t="shared" si="17"/>
        <v/>
      </c>
      <c r="H19" s="104" t="str">
        <f t="shared" si="18"/>
        <v/>
      </c>
      <c r="I19" s="104" t="str">
        <f t="shared" si="19"/>
        <v/>
      </c>
      <c r="J19" s="104" t="str">
        <f t="shared" si="20"/>
        <v/>
      </c>
      <c r="K19" s="104" t="str">
        <f t="shared" si="21"/>
        <v/>
      </c>
      <c r="L19" s="104" t="str">
        <f t="shared" si="22"/>
        <v/>
      </c>
      <c r="M19" s="104" t="str">
        <f t="shared" si="23"/>
        <v/>
      </c>
      <c r="N19" s="104" t="str">
        <f t="shared" si="24"/>
        <v/>
      </c>
      <c r="O19" s="104" t="str">
        <f t="shared" si="25"/>
        <v/>
      </c>
      <c r="P19" s="104" t="str">
        <f t="shared" si="26"/>
        <v/>
      </c>
      <c r="Q19" s="105" t="str">
        <f t="shared" si="27"/>
        <v/>
      </c>
      <c r="R19" s="91"/>
      <c r="S19" s="120" t="s">
        <v>38</v>
      </c>
      <c r="T19" s="121">
        <f>($V$45*AF19)-(AG19*T15)</f>
        <v>169</v>
      </c>
      <c r="U19" s="121">
        <f>($V$46*AF19)-(AG19*U15)</f>
        <v>152.1</v>
      </c>
      <c r="V19" s="121">
        <f>($V$47*AF19)-(AG19*V15)</f>
        <v>135.19999999999999</v>
      </c>
      <c r="W19" s="121">
        <f>($V$48*AF19)-(AG19*W15)</f>
        <v>126.75</v>
      </c>
      <c r="X19" s="121">
        <f>($V$49*AF19)-(AG19*X15)</f>
        <v>118.3</v>
      </c>
      <c r="Y19" s="121">
        <f>($V$50*AF19)-(AG19*Y15)</f>
        <v>101.4</v>
      </c>
      <c r="Z19" s="121">
        <f>($V$51*AF19)-(AG19*Z15)</f>
        <v>84.5</v>
      </c>
      <c r="AA19" s="121">
        <f>($V$52*AF19)-(AG19*AA15)</f>
        <v>67.599999999999994</v>
      </c>
      <c r="AB19" s="121">
        <f>($V$53*AF19)-(AG19*AB15)</f>
        <v>50.7</v>
      </c>
      <c r="AC19" s="121">
        <f>($V$54*AF19)-(AG19*AC15)</f>
        <v>42.25</v>
      </c>
      <c r="AD19" s="121">
        <f>($V$55*AF19)-(AG19*AD15)</f>
        <v>33.799999999999997</v>
      </c>
      <c r="AE19" s="121">
        <f>($V$56*AF19)-(AG19*AE15)</f>
        <v>16.899999999999999</v>
      </c>
      <c r="AF19" s="150">
        <v>20</v>
      </c>
      <c r="AG19" s="151">
        <v>1</v>
      </c>
      <c r="AH19" s="122" t="s">
        <v>68</v>
      </c>
    </row>
    <row r="20" spans="1:34" ht="15" customHeight="1">
      <c r="A20" s="80"/>
      <c r="B20" s="81"/>
      <c r="C20" s="79"/>
      <c r="D20" s="82"/>
      <c r="E20" s="104" t="str">
        <f t="shared" si="15"/>
        <v/>
      </c>
      <c r="F20" s="104" t="str">
        <f t="shared" si="16"/>
        <v/>
      </c>
      <c r="G20" s="104" t="str">
        <f t="shared" si="17"/>
        <v/>
      </c>
      <c r="H20" s="104" t="str">
        <f t="shared" si="18"/>
        <v/>
      </c>
      <c r="I20" s="104" t="str">
        <f t="shared" si="19"/>
        <v/>
      </c>
      <c r="J20" s="104" t="str">
        <f t="shared" si="20"/>
        <v/>
      </c>
      <c r="K20" s="104" t="str">
        <f t="shared" si="21"/>
        <v/>
      </c>
      <c r="L20" s="104" t="str">
        <f t="shared" si="22"/>
        <v/>
      </c>
      <c r="M20" s="104" t="str">
        <f t="shared" si="23"/>
        <v/>
      </c>
      <c r="N20" s="104" t="str">
        <f t="shared" si="24"/>
        <v/>
      </c>
      <c r="O20" s="104" t="str">
        <f t="shared" si="25"/>
        <v/>
      </c>
      <c r="P20" s="104" t="str">
        <f t="shared" si="26"/>
        <v/>
      </c>
      <c r="Q20" s="105" t="str">
        <f t="shared" si="27"/>
        <v/>
      </c>
      <c r="R20" s="91"/>
      <c r="S20" s="120" t="s">
        <v>39</v>
      </c>
      <c r="T20" s="121">
        <f t="shared" ref="T20:T27" si="28">($V$45*AF20)-(AG20*$T$15)</f>
        <v>169</v>
      </c>
      <c r="U20" s="121">
        <f>($V$46*AF20)-(AG20*$U$15)</f>
        <v>152.1</v>
      </c>
      <c r="V20" s="121">
        <f>($V$47*AF20)-(AG20*$V$15)</f>
        <v>135.19999999999999</v>
      </c>
      <c r="W20" s="121">
        <f>($V$48*AF20)-(AG20*$W$15)</f>
        <v>126.75</v>
      </c>
      <c r="X20" s="121">
        <f>($V$49*AF20)-(AG20*$X$15)</f>
        <v>118.3</v>
      </c>
      <c r="Y20" s="121">
        <f>($V$50*AF20)-(AG20*$Y$15)</f>
        <v>101.4</v>
      </c>
      <c r="Z20" s="121">
        <f>($V$51*AF20)-(AG20*$Z$15)</f>
        <v>84.5</v>
      </c>
      <c r="AA20" s="121">
        <f>($V$52*AF20)-(AG20*$AA$15)</f>
        <v>67.599999999999994</v>
      </c>
      <c r="AB20" s="121">
        <f>($V$53*AF20)-(AG20*$AB$15)</f>
        <v>50.7</v>
      </c>
      <c r="AC20" s="121">
        <f>($V$54*AF20)-(AG20*$AC$15)</f>
        <v>42.25</v>
      </c>
      <c r="AD20" s="121">
        <f>($V$55*AF20)-(AG20*$AD$15)</f>
        <v>33.799999999999997</v>
      </c>
      <c r="AE20" s="121">
        <f>($V$56*AF20)-(AG20*$AE$15)</f>
        <v>16.899999999999999</v>
      </c>
      <c r="AF20" s="150">
        <v>20</v>
      </c>
      <c r="AG20" s="151">
        <v>1</v>
      </c>
      <c r="AH20" s="122" t="s">
        <v>69</v>
      </c>
    </row>
    <row r="21" spans="1:34" ht="15" customHeight="1">
      <c r="A21" s="80"/>
      <c r="B21" s="81"/>
      <c r="C21" s="79"/>
      <c r="D21" s="82"/>
      <c r="E21" s="104" t="str">
        <f t="shared" si="15"/>
        <v/>
      </c>
      <c r="F21" s="104" t="str">
        <f t="shared" si="16"/>
        <v/>
      </c>
      <c r="G21" s="104" t="str">
        <f t="shared" si="17"/>
        <v/>
      </c>
      <c r="H21" s="104" t="str">
        <f t="shared" si="18"/>
        <v/>
      </c>
      <c r="I21" s="104" t="str">
        <f t="shared" si="19"/>
        <v/>
      </c>
      <c r="J21" s="104" t="str">
        <f t="shared" si="20"/>
        <v/>
      </c>
      <c r="K21" s="104" t="str">
        <f t="shared" si="21"/>
        <v/>
      </c>
      <c r="L21" s="104" t="str">
        <f t="shared" si="22"/>
        <v/>
      </c>
      <c r="M21" s="104" t="str">
        <f t="shared" si="23"/>
        <v/>
      </c>
      <c r="N21" s="104" t="str">
        <f t="shared" si="24"/>
        <v/>
      </c>
      <c r="O21" s="104" t="str">
        <f t="shared" si="25"/>
        <v/>
      </c>
      <c r="P21" s="104" t="str">
        <f t="shared" si="26"/>
        <v/>
      </c>
      <c r="Q21" s="105" t="str">
        <f t="shared" si="27"/>
        <v/>
      </c>
      <c r="R21" s="91"/>
      <c r="S21" s="120" t="s">
        <v>40</v>
      </c>
      <c r="T21" s="121">
        <f t="shared" si="28"/>
        <v>170</v>
      </c>
      <c r="U21" s="121">
        <f t="shared" ref="U21:U27" si="29">($V$46*AF21)-(AG21*$U$15)</f>
        <v>153</v>
      </c>
      <c r="V21" s="121">
        <f t="shared" ref="V21:V27" si="30">($V$47*AF21)-(AG21*$V$15)</f>
        <v>136</v>
      </c>
      <c r="W21" s="121">
        <f t="shared" ref="W21:W27" si="31">($V$48*AF21)-(AG21*$W$15)</f>
        <v>127.5</v>
      </c>
      <c r="X21" s="121">
        <f t="shared" ref="X21:X27" si="32">($V$49*AF21)-(AG21*$X$15)</f>
        <v>119</v>
      </c>
      <c r="Y21" s="121">
        <f t="shared" ref="Y21:Y27" si="33">($V$50*AF21)-(AG21*$Y$15)</f>
        <v>102</v>
      </c>
      <c r="Z21" s="121">
        <f t="shared" ref="Z21:Z27" si="34">($V$51*AF21)-(AG21*$Z$15)</f>
        <v>85</v>
      </c>
      <c r="AA21" s="121">
        <f t="shared" ref="AA21:AA27" si="35">($V$52*AF21)-(AG21*$AA$15)</f>
        <v>68</v>
      </c>
      <c r="AB21" s="121">
        <f t="shared" ref="AB21:AB27" si="36">($V$53*AF21)-(AG21*$AB$15)</f>
        <v>51</v>
      </c>
      <c r="AC21" s="121">
        <f t="shared" ref="AC21:AC27" si="37">($V$54*AF21)-(AG21*$AC$15)</f>
        <v>42.5</v>
      </c>
      <c r="AD21" s="121">
        <f t="shared" ref="AD21:AD27" si="38">($V$55*AF21)-(AG21*$AD$15)</f>
        <v>34</v>
      </c>
      <c r="AE21" s="121">
        <f t="shared" ref="AE21:AE27" si="39">($V$56*AF21)-(AG21*$AE$15)</f>
        <v>17</v>
      </c>
      <c r="AF21" s="150">
        <v>20</v>
      </c>
      <c r="AG21" s="151"/>
    </row>
    <row r="22" spans="1:34" ht="15" customHeight="1">
      <c r="A22" s="80"/>
      <c r="B22" s="81"/>
      <c r="C22" s="79"/>
      <c r="D22" s="82"/>
      <c r="E22" s="104" t="str">
        <f t="shared" si="15"/>
        <v/>
      </c>
      <c r="F22" s="104" t="str">
        <f t="shared" si="16"/>
        <v/>
      </c>
      <c r="G22" s="104" t="str">
        <f t="shared" si="17"/>
        <v/>
      </c>
      <c r="H22" s="104" t="str">
        <f t="shared" si="18"/>
        <v/>
      </c>
      <c r="I22" s="104" t="str">
        <f t="shared" si="19"/>
        <v/>
      </c>
      <c r="J22" s="104" t="str">
        <f t="shared" si="20"/>
        <v/>
      </c>
      <c r="K22" s="104" t="str">
        <f t="shared" si="21"/>
        <v/>
      </c>
      <c r="L22" s="104" t="str">
        <f t="shared" si="22"/>
        <v/>
      </c>
      <c r="M22" s="104" t="str">
        <f t="shared" si="23"/>
        <v/>
      </c>
      <c r="N22" s="104" t="str">
        <f t="shared" si="24"/>
        <v/>
      </c>
      <c r="O22" s="104" t="str">
        <f t="shared" si="25"/>
        <v/>
      </c>
      <c r="P22" s="104" t="str">
        <f t="shared" si="26"/>
        <v/>
      </c>
      <c r="Q22" s="105" t="str">
        <f t="shared" si="27"/>
        <v/>
      </c>
      <c r="R22" s="91"/>
      <c r="S22" s="120" t="s">
        <v>41</v>
      </c>
      <c r="T22" s="121">
        <f t="shared" si="28"/>
        <v>195.5</v>
      </c>
      <c r="U22" s="121">
        <f t="shared" si="29"/>
        <v>175.95000000000002</v>
      </c>
      <c r="V22" s="121">
        <f t="shared" si="30"/>
        <v>156.4</v>
      </c>
      <c r="W22" s="121">
        <f t="shared" si="31"/>
        <v>146.625</v>
      </c>
      <c r="X22" s="121">
        <f t="shared" si="32"/>
        <v>136.85</v>
      </c>
      <c r="Y22" s="121">
        <f t="shared" si="33"/>
        <v>117.3</v>
      </c>
      <c r="Z22" s="121">
        <f t="shared" si="34"/>
        <v>97.75</v>
      </c>
      <c r="AA22" s="121">
        <f t="shared" si="35"/>
        <v>78.2</v>
      </c>
      <c r="AB22" s="121">
        <f t="shared" si="36"/>
        <v>58.65</v>
      </c>
      <c r="AC22" s="121">
        <f t="shared" si="37"/>
        <v>48.875</v>
      </c>
      <c r="AD22" s="121">
        <f t="shared" si="38"/>
        <v>39.1</v>
      </c>
      <c r="AE22" s="121">
        <f t="shared" si="39"/>
        <v>19.55</v>
      </c>
      <c r="AF22" s="150">
        <v>23</v>
      </c>
      <c r="AG22" s="151"/>
    </row>
    <row r="23" spans="1:34" ht="15" customHeight="1">
      <c r="A23" s="80"/>
      <c r="B23" s="81"/>
      <c r="C23" s="79"/>
      <c r="D23" s="82"/>
      <c r="E23" s="104" t="str">
        <f t="shared" si="15"/>
        <v/>
      </c>
      <c r="F23" s="104" t="str">
        <f t="shared" si="16"/>
        <v/>
      </c>
      <c r="G23" s="104" t="str">
        <f t="shared" si="17"/>
        <v/>
      </c>
      <c r="H23" s="104" t="str">
        <f t="shared" si="18"/>
        <v/>
      </c>
      <c r="I23" s="104" t="str">
        <f t="shared" si="19"/>
        <v/>
      </c>
      <c r="J23" s="104" t="str">
        <f t="shared" si="20"/>
        <v/>
      </c>
      <c r="K23" s="104" t="str">
        <f t="shared" si="21"/>
        <v/>
      </c>
      <c r="L23" s="104" t="str">
        <f t="shared" si="22"/>
        <v/>
      </c>
      <c r="M23" s="104" t="str">
        <f t="shared" si="23"/>
        <v/>
      </c>
      <c r="N23" s="104" t="str">
        <f t="shared" si="24"/>
        <v/>
      </c>
      <c r="O23" s="104" t="str">
        <f t="shared" si="25"/>
        <v/>
      </c>
      <c r="P23" s="104" t="str">
        <f t="shared" si="26"/>
        <v/>
      </c>
      <c r="Q23" s="105" t="str">
        <f t="shared" si="27"/>
        <v/>
      </c>
      <c r="R23" s="91"/>
      <c r="S23" s="120" t="s">
        <v>42</v>
      </c>
      <c r="T23" s="121">
        <f t="shared" si="28"/>
        <v>170</v>
      </c>
      <c r="U23" s="121">
        <f t="shared" si="29"/>
        <v>153</v>
      </c>
      <c r="V23" s="121">
        <f t="shared" si="30"/>
        <v>136</v>
      </c>
      <c r="W23" s="121">
        <f t="shared" si="31"/>
        <v>127.5</v>
      </c>
      <c r="X23" s="121">
        <f t="shared" si="32"/>
        <v>119</v>
      </c>
      <c r="Y23" s="121">
        <f t="shared" si="33"/>
        <v>102</v>
      </c>
      <c r="Z23" s="121">
        <f t="shared" si="34"/>
        <v>85</v>
      </c>
      <c r="AA23" s="121">
        <f t="shared" si="35"/>
        <v>68</v>
      </c>
      <c r="AB23" s="121">
        <f t="shared" si="36"/>
        <v>51</v>
      </c>
      <c r="AC23" s="121">
        <f t="shared" si="37"/>
        <v>42.5</v>
      </c>
      <c r="AD23" s="121">
        <f t="shared" si="38"/>
        <v>34</v>
      </c>
      <c r="AE23" s="121">
        <f t="shared" si="39"/>
        <v>17</v>
      </c>
      <c r="AF23" s="150">
        <v>20</v>
      </c>
      <c r="AG23" s="151"/>
    </row>
    <row r="24" spans="1:34" ht="15" customHeight="1">
      <c r="A24" s="80"/>
      <c r="B24" s="81"/>
      <c r="C24" s="79"/>
      <c r="D24" s="82"/>
      <c r="E24" s="104" t="str">
        <f t="shared" si="15"/>
        <v/>
      </c>
      <c r="F24" s="104" t="str">
        <f t="shared" si="16"/>
        <v/>
      </c>
      <c r="G24" s="104" t="str">
        <f t="shared" si="17"/>
        <v/>
      </c>
      <c r="H24" s="104" t="str">
        <f t="shared" si="18"/>
        <v/>
      </c>
      <c r="I24" s="104" t="str">
        <f t="shared" si="19"/>
        <v/>
      </c>
      <c r="J24" s="104" t="str">
        <f t="shared" si="20"/>
        <v/>
      </c>
      <c r="K24" s="104" t="str">
        <f t="shared" si="21"/>
        <v/>
      </c>
      <c r="L24" s="104" t="str">
        <f t="shared" si="22"/>
        <v/>
      </c>
      <c r="M24" s="104" t="str">
        <f t="shared" si="23"/>
        <v/>
      </c>
      <c r="N24" s="104" t="str">
        <f t="shared" si="24"/>
        <v/>
      </c>
      <c r="O24" s="104" t="str">
        <f t="shared" si="25"/>
        <v/>
      </c>
      <c r="P24" s="104" t="str">
        <f t="shared" si="26"/>
        <v/>
      </c>
      <c r="Q24" s="105" t="str">
        <f t="shared" si="27"/>
        <v/>
      </c>
      <c r="R24" s="91"/>
      <c r="S24" s="120" t="s">
        <v>43</v>
      </c>
      <c r="T24" s="121">
        <f t="shared" si="28"/>
        <v>178.5</v>
      </c>
      <c r="U24" s="121">
        <f t="shared" si="29"/>
        <v>160.65</v>
      </c>
      <c r="V24" s="121">
        <f t="shared" si="30"/>
        <v>142.80000000000001</v>
      </c>
      <c r="W24" s="121">
        <f t="shared" si="31"/>
        <v>133.875</v>
      </c>
      <c r="X24" s="121">
        <f t="shared" si="32"/>
        <v>124.95</v>
      </c>
      <c r="Y24" s="121">
        <f t="shared" si="33"/>
        <v>107.1</v>
      </c>
      <c r="Z24" s="121">
        <f t="shared" si="34"/>
        <v>89.25</v>
      </c>
      <c r="AA24" s="121">
        <f t="shared" si="35"/>
        <v>71.399999999999991</v>
      </c>
      <c r="AB24" s="121">
        <f t="shared" si="36"/>
        <v>53.55</v>
      </c>
      <c r="AC24" s="121">
        <f t="shared" si="37"/>
        <v>44.625</v>
      </c>
      <c r="AD24" s="121">
        <f t="shared" si="38"/>
        <v>35.699999999999996</v>
      </c>
      <c r="AE24" s="121">
        <f t="shared" si="39"/>
        <v>17.849999999999998</v>
      </c>
      <c r="AF24" s="150">
        <v>21</v>
      </c>
      <c r="AG24" s="151"/>
    </row>
    <row r="25" spans="1:34" ht="15" customHeight="1">
      <c r="A25" s="80"/>
      <c r="B25" s="81"/>
      <c r="C25" s="79"/>
      <c r="D25" s="82"/>
      <c r="E25" s="104" t="str">
        <f t="shared" si="15"/>
        <v/>
      </c>
      <c r="F25" s="104" t="str">
        <f t="shared" si="16"/>
        <v/>
      </c>
      <c r="G25" s="104" t="str">
        <f t="shared" si="17"/>
        <v/>
      </c>
      <c r="H25" s="104" t="str">
        <f t="shared" si="18"/>
        <v/>
      </c>
      <c r="I25" s="104" t="str">
        <f t="shared" si="19"/>
        <v/>
      </c>
      <c r="J25" s="104" t="str">
        <f t="shared" si="20"/>
        <v/>
      </c>
      <c r="K25" s="104" t="str">
        <f t="shared" si="21"/>
        <v/>
      </c>
      <c r="L25" s="104" t="str">
        <f t="shared" si="22"/>
        <v/>
      </c>
      <c r="M25" s="104" t="str">
        <f t="shared" si="23"/>
        <v/>
      </c>
      <c r="N25" s="104" t="str">
        <f t="shared" si="24"/>
        <v/>
      </c>
      <c r="O25" s="104" t="str">
        <f t="shared" si="25"/>
        <v/>
      </c>
      <c r="P25" s="104" t="str">
        <f t="shared" si="26"/>
        <v/>
      </c>
      <c r="Q25" s="105" t="str">
        <f t="shared" si="27"/>
        <v/>
      </c>
      <c r="R25" s="91"/>
      <c r="S25" s="120" t="s">
        <v>44</v>
      </c>
      <c r="T25" s="121">
        <f t="shared" si="28"/>
        <v>195.5</v>
      </c>
      <c r="U25" s="121">
        <f t="shared" si="29"/>
        <v>175.95000000000002</v>
      </c>
      <c r="V25" s="121">
        <f t="shared" si="30"/>
        <v>156.4</v>
      </c>
      <c r="W25" s="121">
        <f t="shared" si="31"/>
        <v>146.625</v>
      </c>
      <c r="X25" s="121">
        <f t="shared" si="32"/>
        <v>136.85</v>
      </c>
      <c r="Y25" s="121">
        <f t="shared" si="33"/>
        <v>117.3</v>
      </c>
      <c r="Z25" s="121">
        <f t="shared" si="34"/>
        <v>97.75</v>
      </c>
      <c r="AA25" s="121">
        <f t="shared" si="35"/>
        <v>78.2</v>
      </c>
      <c r="AB25" s="121">
        <f t="shared" si="36"/>
        <v>58.65</v>
      </c>
      <c r="AC25" s="121">
        <f t="shared" si="37"/>
        <v>48.875</v>
      </c>
      <c r="AD25" s="121">
        <f t="shared" si="38"/>
        <v>39.1</v>
      </c>
      <c r="AE25" s="121">
        <f t="shared" si="39"/>
        <v>19.55</v>
      </c>
      <c r="AF25" s="150">
        <v>23</v>
      </c>
      <c r="AG25" s="151"/>
    </row>
    <row r="26" spans="1:34" ht="15" customHeight="1">
      <c r="A26" s="80"/>
      <c r="B26" s="81"/>
      <c r="C26" s="79"/>
      <c r="D26" s="82"/>
      <c r="E26" s="104" t="str">
        <f t="shared" si="15"/>
        <v/>
      </c>
      <c r="F26" s="104" t="str">
        <f t="shared" si="16"/>
        <v/>
      </c>
      <c r="G26" s="104" t="str">
        <f t="shared" si="17"/>
        <v/>
      </c>
      <c r="H26" s="104" t="str">
        <f t="shared" si="18"/>
        <v/>
      </c>
      <c r="I26" s="104" t="str">
        <f t="shared" si="19"/>
        <v/>
      </c>
      <c r="J26" s="104" t="str">
        <f t="shared" si="20"/>
        <v/>
      </c>
      <c r="K26" s="104" t="str">
        <f t="shared" si="21"/>
        <v/>
      </c>
      <c r="L26" s="104" t="str">
        <f t="shared" si="22"/>
        <v/>
      </c>
      <c r="M26" s="104" t="str">
        <f t="shared" si="23"/>
        <v/>
      </c>
      <c r="N26" s="104" t="str">
        <f t="shared" si="24"/>
        <v/>
      </c>
      <c r="O26" s="104" t="str">
        <f t="shared" si="25"/>
        <v/>
      </c>
      <c r="P26" s="104" t="str">
        <f t="shared" si="26"/>
        <v/>
      </c>
      <c r="Q26" s="105" t="str">
        <f t="shared" si="27"/>
        <v/>
      </c>
      <c r="R26" s="91"/>
      <c r="S26" s="120" t="s">
        <v>45</v>
      </c>
      <c r="T26" s="121">
        <f t="shared" si="28"/>
        <v>170</v>
      </c>
      <c r="U26" s="121">
        <f t="shared" si="29"/>
        <v>153</v>
      </c>
      <c r="V26" s="121">
        <f t="shared" si="30"/>
        <v>136</v>
      </c>
      <c r="W26" s="121">
        <f t="shared" si="31"/>
        <v>127.5</v>
      </c>
      <c r="X26" s="121">
        <f t="shared" si="32"/>
        <v>119</v>
      </c>
      <c r="Y26" s="121">
        <f t="shared" si="33"/>
        <v>102</v>
      </c>
      <c r="Z26" s="121">
        <f t="shared" si="34"/>
        <v>85</v>
      </c>
      <c r="AA26" s="121">
        <f t="shared" si="35"/>
        <v>68</v>
      </c>
      <c r="AB26" s="121">
        <f t="shared" si="36"/>
        <v>51</v>
      </c>
      <c r="AC26" s="121">
        <f t="shared" si="37"/>
        <v>42.5</v>
      </c>
      <c r="AD26" s="121">
        <f t="shared" si="38"/>
        <v>34</v>
      </c>
      <c r="AE26" s="121">
        <f t="shared" si="39"/>
        <v>17</v>
      </c>
      <c r="AF26" s="150">
        <v>20</v>
      </c>
      <c r="AG26" s="151"/>
    </row>
    <row r="27" spans="1:34" ht="15" customHeight="1">
      <c r="A27" s="80"/>
      <c r="B27" s="81"/>
      <c r="C27" s="79"/>
      <c r="D27" s="82"/>
      <c r="E27" s="104" t="str">
        <f t="shared" si="15"/>
        <v/>
      </c>
      <c r="F27" s="104" t="str">
        <f t="shared" si="16"/>
        <v/>
      </c>
      <c r="G27" s="104" t="str">
        <f t="shared" si="17"/>
        <v/>
      </c>
      <c r="H27" s="104" t="str">
        <f t="shared" si="18"/>
        <v/>
      </c>
      <c r="I27" s="104" t="str">
        <f t="shared" si="19"/>
        <v/>
      </c>
      <c r="J27" s="104" t="str">
        <f t="shared" si="20"/>
        <v/>
      </c>
      <c r="K27" s="104" t="str">
        <f t="shared" si="21"/>
        <v/>
      </c>
      <c r="L27" s="104" t="str">
        <f t="shared" si="22"/>
        <v/>
      </c>
      <c r="M27" s="104" t="str">
        <f t="shared" si="23"/>
        <v/>
      </c>
      <c r="N27" s="104" t="str">
        <f t="shared" si="24"/>
        <v/>
      </c>
      <c r="O27" s="104" t="str">
        <f t="shared" si="25"/>
        <v/>
      </c>
      <c r="P27" s="104" t="str">
        <f t="shared" si="26"/>
        <v/>
      </c>
      <c r="Q27" s="105" t="str">
        <f t="shared" si="27"/>
        <v/>
      </c>
      <c r="R27" s="91"/>
      <c r="S27" s="123" t="s">
        <v>46</v>
      </c>
      <c r="T27" s="121">
        <f t="shared" si="28"/>
        <v>148.75</v>
      </c>
      <c r="U27" s="121">
        <f t="shared" si="29"/>
        <v>133.87500000000003</v>
      </c>
      <c r="V27" s="121">
        <f t="shared" si="30"/>
        <v>119</v>
      </c>
      <c r="W27" s="121">
        <f t="shared" si="31"/>
        <v>111.5625</v>
      </c>
      <c r="X27" s="121">
        <f t="shared" si="32"/>
        <v>104.12500000000001</v>
      </c>
      <c r="Y27" s="121">
        <f t="shared" si="33"/>
        <v>89.25</v>
      </c>
      <c r="Z27" s="121">
        <f t="shared" si="34"/>
        <v>74.375</v>
      </c>
      <c r="AA27" s="121">
        <f t="shared" si="35"/>
        <v>59.499999999999993</v>
      </c>
      <c r="AB27" s="121">
        <f t="shared" si="36"/>
        <v>44.625</v>
      </c>
      <c r="AC27" s="121">
        <f t="shared" si="37"/>
        <v>37.1875</v>
      </c>
      <c r="AD27" s="121">
        <f t="shared" si="38"/>
        <v>29.749999999999996</v>
      </c>
      <c r="AE27" s="121">
        <f t="shared" si="39"/>
        <v>14.874999999999998</v>
      </c>
      <c r="AF27" s="152">
        <v>18</v>
      </c>
      <c r="AG27" s="153">
        <v>4.25</v>
      </c>
      <c r="AH27" s="122" t="s">
        <v>78</v>
      </c>
    </row>
    <row r="28" spans="1:34" ht="15" customHeight="1">
      <c r="A28" s="80"/>
      <c r="B28" s="81"/>
      <c r="C28" s="79"/>
      <c r="D28" s="82"/>
      <c r="E28" s="104" t="str">
        <f t="shared" si="15"/>
        <v/>
      </c>
      <c r="F28" s="104" t="str">
        <f t="shared" si="16"/>
        <v/>
      </c>
      <c r="G28" s="104" t="str">
        <f t="shared" si="17"/>
        <v/>
      </c>
      <c r="H28" s="104" t="str">
        <f t="shared" si="18"/>
        <v/>
      </c>
      <c r="I28" s="104" t="str">
        <f t="shared" si="19"/>
        <v/>
      </c>
      <c r="J28" s="104" t="str">
        <f t="shared" si="20"/>
        <v/>
      </c>
      <c r="K28" s="104" t="str">
        <f t="shared" si="21"/>
        <v/>
      </c>
      <c r="L28" s="104" t="str">
        <f t="shared" si="22"/>
        <v/>
      </c>
      <c r="M28" s="104" t="str">
        <f t="shared" si="23"/>
        <v/>
      </c>
      <c r="N28" s="104" t="str">
        <f t="shared" si="24"/>
        <v/>
      </c>
      <c r="O28" s="104" t="str">
        <f t="shared" si="25"/>
        <v/>
      </c>
      <c r="P28" s="104" t="str">
        <f t="shared" si="26"/>
        <v/>
      </c>
      <c r="Q28" s="105" t="str">
        <f t="shared" si="27"/>
        <v/>
      </c>
      <c r="R28" s="91"/>
      <c r="S28" s="89" t="s">
        <v>35</v>
      </c>
      <c r="T28" s="124">
        <f>SUM(T16:T27)</f>
        <v>2093.25</v>
      </c>
      <c r="U28" s="124">
        <f t="shared" ref="U28:AE28" si="40">SUM(U16:U27)</f>
        <v>1883.9250000000002</v>
      </c>
      <c r="V28" s="124">
        <f t="shared" si="40"/>
        <v>1674.6000000000001</v>
      </c>
      <c r="W28" s="124">
        <f t="shared" si="40"/>
        <v>1569.9375</v>
      </c>
      <c r="X28" s="124">
        <f t="shared" si="40"/>
        <v>1465.2749999999999</v>
      </c>
      <c r="Y28" s="124">
        <f t="shared" si="40"/>
        <v>1255.95</v>
      </c>
      <c r="Z28" s="124">
        <f t="shared" si="40"/>
        <v>1046.625</v>
      </c>
      <c r="AA28" s="124">
        <f t="shared" si="40"/>
        <v>837.30000000000007</v>
      </c>
      <c r="AB28" s="124">
        <f t="shared" si="40"/>
        <v>627.97500000000002</v>
      </c>
      <c r="AC28" s="124">
        <f t="shared" si="40"/>
        <v>523.3125</v>
      </c>
      <c r="AD28" s="124">
        <f t="shared" si="40"/>
        <v>418.65000000000003</v>
      </c>
      <c r="AE28" s="124">
        <f t="shared" si="40"/>
        <v>209.32500000000002</v>
      </c>
      <c r="AF28" s="125">
        <f>SUM(AF16:AF27)</f>
        <v>247</v>
      </c>
      <c r="AG28" s="124">
        <f>SUM(AG16:AG27)</f>
        <v>6.25</v>
      </c>
    </row>
    <row r="29" spans="1:34" ht="15" customHeight="1">
      <c r="A29" s="80"/>
      <c r="B29" s="81"/>
      <c r="C29" s="79"/>
      <c r="D29" s="82"/>
      <c r="E29" s="104" t="str">
        <f t="shared" si="15"/>
        <v/>
      </c>
      <c r="F29" s="104" t="str">
        <f t="shared" si="16"/>
        <v/>
      </c>
      <c r="G29" s="104" t="str">
        <f t="shared" si="17"/>
        <v/>
      </c>
      <c r="H29" s="104" t="str">
        <f t="shared" si="18"/>
        <v/>
      </c>
      <c r="I29" s="104" t="str">
        <f t="shared" si="19"/>
        <v/>
      </c>
      <c r="J29" s="104" t="str">
        <f t="shared" si="20"/>
        <v/>
      </c>
      <c r="K29" s="104" t="str">
        <f t="shared" si="21"/>
        <v/>
      </c>
      <c r="L29" s="104" t="str">
        <f t="shared" si="22"/>
        <v/>
      </c>
      <c r="M29" s="104" t="str">
        <f t="shared" si="23"/>
        <v/>
      </c>
      <c r="N29" s="104" t="str">
        <f t="shared" si="24"/>
        <v/>
      </c>
      <c r="O29" s="104" t="str">
        <f t="shared" si="25"/>
        <v/>
      </c>
      <c r="P29" s="104" t="str">
        <f t="shared" si="26"/>
        <v/>
      </c>
      <c r="Q29" s="105" t="str">
        <f t="shared" si="27"/>
        <v/>
      </c>
      <c r="R29" s="91"/>
    </row>
    <row r="30" spans="1:34" ht="15" customHeight="1">
      <c r="A30" s="80"/>
      <c r="B30" s="81"/>
      <c r="C30" s="79"/>
      <c r="D30" s="82"/>
      <c r="E30" s="104" t="str">
        <f t="shared" si="15"/>
        <v/>
      </c>
      <c r="F30" s="104" t="str">
        <f t="shared" si="16"/>
        <v/>
      </c>
      <c r="G30" s="104" t="str">
        <f t="shared" si="17"/>
        <v/>
      </c>
      <c r="H30" s="104" t="str">
        <f t="shared" si="18"/>
        <v/>
      </c>
      <c r="I30" s="104" t="str">
        <f t="shared" si="19"/>
        <v/>
      </c>
      <c r="J30" s="104" t="str">
        <f t="shared" si="20"/>
        <v/>
      </c>
      <c r="K30" s="104" t="str">
        <f t="shared" si="21"/>
        <v/>
      </c>
      <c r="L30" s="104" t="str">
        <f t="shared" si="22"/>
        <v/>
      </c>
      <c r="M30" s="104" t="str">
        <f t="shared" si="23"/>
        <v/>
      </c>
      <c r="N30" s="104" t="str">
        <f t="shared" si="24"/>
        <v/>
      </c>
      <c r="O30" s="104" t="str">
        <f t="shared" si="25"/>
        <v/>
      </c>
      <c r="P30" s="104" t="str">
        <f t="shared" si="26"/>
        <v/>
      </c>
      <c r="Q30" s="105" t="str">
        <f t="shared" si="27"/>
        <v/>
      </c>
      <c r="R30" s="91"/>
      <c r="S30" s="115">
        <v>2014</v>
      </c>
      <c r="T30" s="116">
        <v>1</v>
      </c>
      <c r="U30" s="116">
        <v>0.9</v>
      </c>
      <c r="V30" s="116">
        <v>0.8</v>
      </c>
      <c r="W30" s="116">
        <v>0.75</v>
      </c>
      <c r="X30" s="116">
        <v>0.7</v>
      </c>
      <c r="Y30" s="116">
        <v>0.6</v>
      </c>
      <c r="Z30" s="116">
        <v>0.5</v>
      </c>
      <c r="AA30" s="116">
        <v>0.4</v>
      </c>
      <c r="AB30" s="116">
        <v>0.3</v>
      </c>
      <c r="AC30" s="116">
        <v>0.25</v>
      </c>
      <c r="AD30" s="116">
        <v>0.2</v>
      </c>
      <c r="AE30" s="116">
        <v>0.1</v>
      </c>
    </row>
    <row r="31" spans="1:34" ht="15" customHeight="1">
      <c r="A31" s="80"/>
      <c r="B31" s="81"/>
      <c r="C31" s="79"/>
      <c r="D31" s="82"/>
      <c r="E31" s="104" t="str">
        <f t="shared" si="15"/>
        <v/>
      </c>
      <c r="F31" s="104" t="str">
        <f t="shared" si="16"/>
        <v/>
      </c>
      <c r="G31" s="104" t="str">
        <f t="shared" si="17"/>
        <v/>
      </c>
      <c r="H31" s="104" t="str">
        <f t="shared" si="18"/>
        <v/>
      </c>
      <c r="I31" s="104" t="str">
        <f t="shared" si="19"/>
        <v/>
      </c>
      <c r="J31" s="104" t="str">
        <f t="shared" si="20"/>
        <v/>
      </c>
      <c r="K31" s="104" t="str">
        <f t="shared" si="21"/>
        <v/>
      </c>
      <c r="L31" s="104" t="str">
        <f t="shared" si="22"/>
        <v/>
      </c>
      <c r="M31" s="104" t="str">
        <f t="shared" si="23"/>
        <v/>
      </c>
      <c r="N31" s="104" t="str">
        <f t="shared" si="24"/>
        <v/>
      </c>
      <c r="O31" s="104" t="str">
        <f t="shared" si="25"/>
        <v/>
      </c>
      <c r="P31" s="104" t="str">
        <f t="shared" si="26"/>
        <v/>
      </c>
      <c r="Q31" s="105" t="str">
        <f t="shared" si="27"/>
        <v/>
      </c>
      <c r="R31" s="91"/>
      <c r="S31" s="118" t="s">
        <v>33</v>
      </c>
      <c r="T31" s="100">
        <f>T2</f>
        <v>7.4375</v>
      </c>
      <c r="U31" s="100">
        <f>T3</f>
        <v>6.6937500000000005</v>
      </c>
      <c r="V31" s="101">
        <f>T4</f>
        <v>5.95</v>
      </c>
      <c r="W31" s="101">
        <f>T5</f>
        <v>5.578125</v>
      </c>
      <c r="X31" s="101">
        <f>T6</f>
        <v>5.2062499999999998</v>
      </c>
      <c r="Y31" s="101">
        <f>T7</f>
        <v>4.4624999999999995</v>
      </c>
      <c r="Z31" s="101">
        <f>T8</f>
        <v>3.71875</v>
      </c>
      <c r="AA31" s="101">
        <f>T9</f>
        <v>2.9749999999999996</v>
      </c>
      <c r="AB31" s="101">
        <f>T10</f>
        <v>2.2312499999999997</v>
      </c>
      <c r="AC31" s="101">
        <f>T11</f>
        <v>1.859375</v>
      </c>
      <c r="AD31" s="101">
        <f>T12</f>
        <v>1.4874999999999998</v>
      </c>
      <c r="AE31" s="101">
        <f>T13</f>
        <v>0.74374999999999991</v>
      </c>
    </row>
    <row r="32" spans="1:34" ht="15" customHeight="1">
      <c r="A32" s="80"/>
      <c r="B32" s="81"/>
      <c r="C32" s="79"/>
      <c r="D32" s="82"/>
      <c r="E32" s="104" t="str">
        <f t="shared" si="15"/>
        <v/>
      </c>
      <c r="F32" s="104" t="str">
        <f t="shared" si="16"/>
        <v/>
      </c>
      <c r="G32" s="104" t="str">
        <f t="shared" si="17"/>
        <v/>
      </c>
      <c r="H32" s="104" t="str">
        <f t="shared" si="18"/>
        <v/>
      </c>
      <c r="I32" s="104" t="str">
        <f t="shared" si="19"/>
        <v/>
      </c>
      <c r="J32" s="104" t="str">
        <f t="shared" si="20"/>
        <v/>
      </c>
      <c r="K32" s="104" t="str">
        <f t="shared" si="21"/>
        <v/>
      </c>
      <c r="L32" s="104" t="str">
        <f t="shared" si="22"/>
        <v/>
      </c>
      <c r="M32" s="104" t="str">
        <f t="shared" si="23"/>
        <v/>
      </c>
      <c r="N32" s="104" t="str">
        <f t="shared" si="24"/>
        <v/>
      </c>
      <c r="O32" s="104" t="str">
        <f t="shared" si="25"/>
        <v/>
      </c>
      <c r="P32" s="104" t="str">
        <f t="shared" si="26"/>
        <v/>
      </c>
      <c r="Q32" s="105" t="str">
        <f t="shared" si="27"/>
        <v/>
      </c>
      <c r="R32" s="91"/>
      <c r="S32" s="120" t="s">
        <v>36</v>
      </c>
      <c r="T32" s="107">
        <f>U2</f>
        <v>7.083333333333333</v>
      </c>
      <c r="U32" s="108">
        <f>U3</f>
        <v>6.375</v>
      </c>
      <c r="V32" s="108">
        <f>U4</f>
        <v>5.666666666666667</v>
      </c>
      <c r="W32" s="108">
        <f>U5</f>
        <v>5.3125</v>
      </c>
      <c r="X32" s="108">
        <f>U6</f>
        <v>4.958333333333333</v>
      </c>
      <c r="Y32" s="108">
        <f>U7</f>
        <v>4.25</v>
      </c>
      <c r="Z32" s="108">
        <f>U8</f>
        <v>3.5416666666666665</v>
      </c>
      <c r="AA32" s="108">
        <f>U9</f>
        <v>2.8333333333333335</v>
      </c>
      <c r="AB32" s="108">
        <f>U10</f>
        <v>2.125</v>
      </c>
      <c r="AC32" s="108">
        <f>U11</f>
        <v>1.7708333333333333</v>
      </c>
      <c r="AD32" s="108">
        <f>U12</f>
        <v>1.4166666666666667</v>
      </c>
      <c r="AE32" s="108">
        <f>U13</f>
        <v>0.70833333333333337</v>
      </c>
    </row>
    <row r="33" spans="1:31" ht="15" customHeight="1">
      <c r="A33" s="80"/>
      <c r="B33" s="81"/>
      <c r="C33" s="79"/>
      <c r="D33" s="82"/>
      <c r="E33" s="104" t="str">
        <f t="shared" si="15"/>
        <v/>
      </c>
      <c r="F33" s="104" t="str">
        <f t="shared" si="16"/>
        <v/>
      </c>
      <c r="G33" s="104" t="str">
        <f t="shared" si="17"/>
        <v/>
      </c>
      <c r="H33" s="104" t="str">
        <f t="shared" si="18"/>
        <v/>
      </c>
      <c r="I33" s="104" t="str">
        <f t="shared" si="19"/>
        <v/>
      </c>
      <c r="J33" s="104" t="str">
        <f t="shared" si="20"/>
        <v/>
      </c>
      <c r="K33" s="104" t="str">
        <f t="shared" si="21"/>
        <v/>
      </c>
      <c r="L33" s="104" t="str">
        <f t="shared" si="22"/>
        <v/>
      </c>
      <c r="M33" s="104" t="str">
        <f t="shared" si="23"/>
        <v/>
      </c>
      <c r="N33" s="104" t="str">
        <f t="shared" si="24"/>
        <v/>
      </c>
      <c r="O33" s="104" t="str">
        <f t="shared" si="25"/>
        <v/>
      </c>
      <c r="P33" s="104" t="str">
        <f t="shared" si="26"/>
        <v/>
      </c>
      <c r="Q33" s="105" t="str">
        <f t="shared" si="27"/>
        <v/>
      </c>
      <c r="R33" s="91"/>
      <c r="S33" s="120" t="s">
        <v>37</v>
      </c>
      <c r="T33" s="107">
        <f>V2</f>
        <v>7.4375</v>
      </c>
      <c r="U33" s="108">
        <f>V3</f>
        <v>6.6937500000000005</v>
      </c>
      <c r="V33" s="108">
        <f>V4</f>
        <v>5.95</v>
      </c>
      <c r="W33" s="108">
        <f>V5</f>
        <v>5.578125</v>
      </c>
      <c r="X33" s="108">
        <f>V6</f>
        <v>5.2062499999999998</v>
      </c>
      <c r="Y33" s="108">
        <f>V7</f>
        <v>4.4624999999999995</v>
      </c>
      <c r="Z33" s="108">
        <f>V8</f>
        <v>3.71875</v>
      </c>
      <c r="AA33" s="108">
        <f>V9</f>
        <v>2.9749999999999996</v>
      </c>
      <c r="AB33" s="108">
        <f>V10</f>
        <v>2.2312499999999997</v>
      </c>
      <c r="AC33" s="108">
        <f>V11</f>
        <v>1.859375</v>
      </c>
      <c r="AD33" s="108">
        <f>V12</f>
        <v>1.4874999999999998</v>
      </c>
      <c r="AE33" s="108">
        <f>V13</f>
        <v>0.74374999999999991</v>
      </c>
    </row>
    <row r="34" spans="1:31" ht="15" customHeight="1">
      <c r="A34" s="80"/>
      <c r="B34" s="81"/>
      <c r="C34" s="79"/>
      <c r="D34" s="82"/>
      <c r="E34" s="104" t="str">
        <f t="shared" si="15"/>
        <v/>
      </c>
      <c r="F34" s="104" t="str">
        <f t="shared" si="16"/>
        <v/>
      </c>
      <c r="G34" s="104" t="str">
        <f t="shared" si="17"/>
        <v/>
      </c>
      <c r="H34" s="104" t="str">
        <f t="shared" si="18"/>
        <v/>
      </c>
      <c r="I34" s="104" t="str">
        <f t="shared" si="19"/>
        <v/>
      </c>
      <c r="J34" s="104" t="str">
        <f t="shared" si="20"/>
        <v/>
      </c>
      <c r="K34" s="104" t="str">
        <f t="shared" si="21"/>
        <v/>
      </c>
      <c r="L34" s="104" t="str">
        <f t="shared" si="22"/>
        <v/>
      </c>
      <c r="M34" s="104" t="str">
        <f t="shared" si="23"/>
        <v/>
      </c>
      <c r="N34" s="104" t="str">
        <f t="shared" si="24"/>
        <v/>
      </c>
      <c r="O34" s="104" t="str">
        <f t="shared" si="25"/>
        <v/>
      </c>
      <c r="P34" s="104" t="str">
        <f t="shared" si="26"/>
        <v/>
      </c>
      <c r="Q34" s="105" t="str">
        <f t="shared" si="27"/>
        <v/>
      </c>
      <c r="R34" s="91"/>
      <c r="S34" s="120" t="s">
        <v>38</v>
      </c>
      <c r="T34" s="107">
        <f>W2</f>
        <v>7.041666666666667</v>
      </c>
      <c r="U34" s="108">
        <f>W3</f>
        <v>6.3374999999999995</v>
      </c>
      <c r="V34" s="108">
        <f>W4</f>
        <v>5.6333333333333329</v>
      </c>
      <c r="W34" s="108">
        <f>W5</f>
        <v>5.28125</v>
      </c>
      <c r="X34" s="108">
        <f>W6</f>
        <v>4.9291666666666663</v>
      </c>
      <c r="Y34" s="108">
        <f>W7</f>
        <v>4.2250000000000005</v>
      </c>
      <c r="Z34" s="108">
        <f>W8</f>
        <v>3.5208333333333335</v>
      </c>
      <c r="AA34" s="108">
        <f>W9</f>
        <v>2.8166666666666664</v>
      </c>
      <c r="AB34" s="108">
        <f>W10</f>
        <v>2.1125000000000003</v>
      </c>
      <c r="AC34" s="108">
        <f>W11</f>
        <v>1.7604166666666667</v>
      </c>
      <c r="AD34" s="108">
        <f>W12</f>
        <v>1.4083333333333332</v>
      </c>
      <c r="AE34" s="108">
        <f>W13</f>
        <v>0.70416666666666661</v>
      </c>
    </row>
    <row r="35" spans="1:31" ht="15" customHeight="1">
      <c r="A35" s="80"/>
      <c r="B35" s="81"/>
      <c r="C35" s="79"/>
      <c r="D35" s="82"/>
      <c r="E35" s="104" t="str">
        <f t="shared" si="15"/>
        <v/>
      </c>
      <c r="F35" s="104" t="str">
        <f t="shared" si="16"/>
        <v/>
      </c>
      <c r="G35" s="104" t="str">
        <f t="shared" si="17"/>
        <v/>
      </c>
      <c r="H35" s="104" t="str">
        <f t="shared" si="18"/>
        <v/>
      </c>
      <c r="I35" s="104" t="str">
        <f t="shared" si="19"/>
        <v/>
      </c>
      <c r="J35" s="104" t="str">
        <f t="shared" si="20"/>
        <v/>
      </c>
      <c r="K35" s="104" t="str">
        <f t="shared" si="21"/>
        <v/>
      </c>
      <c r="L35" s="104" t="str">
        <f t="shared" si="22"/>
        <v/>
      </c>
      <c r="M35" s="104" t="str">
        <f t="shared" si="23"/>
        <v/>
      </c>
      <c r="N35" s="104" t="str">
        <f t="shared" si="24"/>
        <v/>
      </c>
      <c r="O35" s="104" t="str">
        <f t="shared" si="25"/>
        <v/>
      </c>
      <c r="P35" s="104" t="str">
        <f t="shared" si="26"/>
        <v/>
      </c>
      <c r="Q35" s="105" t="str">
        <f t="shared" si="27"/>
        <v/>
      </c>
      <c r="R35" s="91"/>
      <c r="S35" s="120" t="s">
        <v>39</v>
      </c>
      <c r="T35" s="107">
        <f>X2</f>
        <v>7.041666666666667</v>
      </c>
      <c r="U35" s="108">
        <f>X3</f>
        <v>6.3374999999999995</v>
      </c>
      <c r="V35" s="108">
        <f>X4</f>
        <v>5.6333333333333329</v>
      </c>
      <c r="W35" s="108">
        <f>X5</f>
        <v>5.28125</v>
      </c>
      <c r="X35" s="108">
        <f>X6</f>
        <v>4.9291666666666663</v>
      </c>
      <c r="Y35" s="108">
        <f>X7</f>
        <v>4.2250000000000005</v>
      </c>
      <c r="Z35" s="108">
        <f>X8</f>
        <v>3.5208333333333335</v>
      </c>
      <c r="AA35" s="108">
        <f>X9</f>
        <v>2.8166666666666664</v>
      </c>
      <c r="AB35" s="108">
        <f>X10</f>
        <v>2.1125000000000003</v>
      </c>
      <c r="AC35" s="108">
        <f>X11</f>
        <v>1.7604166666666667</v>
      </c>
      <c r="AD35" s="108">
        <f>X12</f>
        <v>1.4083333333333332</v>
      </c>
      <c r="AE35" s="108">
        <f>X13</f>
        <v>0.70416666666666661</v>
      </c>
    </row>
    <row r="36" spans="1:31" ht="15" customHeight="1">
      <c r="A36" s="80"/>
      <c r="B36" s="81"/>
      <c r="C36" s="79"/>
      <c r="D36" s="82"/>
      <c r="E36" s="104" t="str">
        <f t="shared" si="15"/>
        <v/>
      </c>
      <c r="F36" s="104" t="str">
        <f t="shared" si="16"/>
        <v/>
      </c>
      <c r="G36" s="104" t="str">
        <f t="shared" si="17"/>
        <v/>
      </c>
      <c r="H36" s="104" t="str">
        <f t="shared" si="18"/>
        <v/>
      </c>
      <c r="I36" s="104" t="str">
        <f t="shared" si="19"/>
        <v/>
      </c>
      <c r="J36" s="104" t="str">
        <f t="shared" si="20"/>
        <v/>
      </c>
      <c r="K36" s="104" t="str">
        <f t="shared" si="21"/>
        <v/>
      </c>
      <c r="L36" s="104" t="str">
        <f t="shared" si="22"/>
        <v/>
      </c>
      <c r="M36" s="104" t="str">
        <f t="shared" si="23"/>
        <v/>
      </c>
      <c r="N36" s="104" t="str">
        <f t="shared" si="24"/>
        <v/>
      </c>
      <c r="O36" s="104" t="str">
        <f t="shared" si="25"/>
        <v/>
      </c>
      <c r="P36" s="104" t="str">
        <f t="shared" si="26"/>
        <v/>
      </c>
      <c r="Q36" s="105" t="str">
        <f t="shared" si="27"/>
        <v/>
      </c>
      <c r="R36" s="91"/>
      <c r="S36" s="120" t="s">
        <v>40</v>
      </c>
      <c r="T36" s="107">
        <f>Y2</f>
        <v>7.083333333333333</v>
      </c>
      <c r="U36" s="108">
        <f>Y3</f>
        <v>6.375</v>
      </c>
      <c r="V36" s="108">
        <f>Y4</f>
        <v>5.666666666666667</v>
      </c>
      <c r="W36" s="108">
        <f>Y5</f>
        <v>5.3125</v>
      </c>
      <c r="X36" s="108">
        <f>Y6</f>
        <v>4.958333333333333</v>
      </c>
      <c r="Y36" s="108">
        <f>Y7</f>
        <v>4.25</v>
      </c>
      <c r="Z36" s="108">
        <f>Y8</f>
        <v>3.5416666666666665</v>
      </c>
      <c r="AA36" s="108">
        <f>Y9</f>
        <v>2.8333333333333335</v>
      </c>
      <c r="AB36" s="108">
        <f>Y10</f>
        <v>2.125</v>
      </c>
      <c r="AC36" s="108">
        <f>Y11</f>
        <v>1.7708333333333333</v>
      </c>
      <c r="AD36" s="108">
        <f>Y12</f>
        <v>1.4166666666666667</v>
      </c>
      <c r="AE36" s="108">
        <f>Y13</f>
        <v>0.70833333333333337</v>
      </c>
    </row>
    <row r="37" spans="1:31" ht="15" customHeight="1">
      <c r="A37" s="80"/>
      <c r="B37" s="81"/>
      <c r="C37" s="79"/>
      <c r="D37" s="82"/>
      <c r="E37" s="104" t="str">
        <f t="shared" si="15"/>
        <v/>
      </c>
      <c r="F37" s="104" t="str">
        <f t="shared" si="16"/>
        <v/>
      </c>
      <c r="G37" s="104" t="str">
        <f t="shared" si="17"/>
        <v/>
      </c>
      <c r="H37" s="104" t="str">
        <f t="shared" si="18"/>
        <v/>
      </c>
      <c r="I37" s="104" t="str">
        <f t="shared" si="19"/>
        <v/>
      </c>
      <c r="J37" s="104" t="str">
        <f t="shared" si="20"/>
        <v/>
      </c>
      <c r="K37" s="104" t="str">
        <f t="shared" si="21"/>
        <v/>
      </c>
      <c r="L37" s="104" t="str">
        <f t="shared" si="22"/>
        <v/>
      </c>
      <c r="M37" s="104" t="str">
        <f t="shared" si="23"/>
        <v/>
      </c>
      <c r="N37" s="104" t="str">
        <f t="shared" si="24"/>
        <v/>
      </c>
      <c r="O37" s="104" t="str">
        <f t="shared" si="25"/>
        <v/>
      </c>
      <c r="P37" s="104" t="str">
        <f t="shared" si="26"/>
        <v/>
      </c>
      <c r="Q37" s="105" t="str">
        <f t="shared" si="27"/>
        <v/>
      </c>
      <c r="R37" s="91"/>
      <c r="S37" s="120" t="s">
        <v>41</v>
      </c>
      <c r="T37" s="107">
        <f>Z2</f>
        <v>8.1458333333333339</v>
      </c>
      <c r="U37" s="108">
        <f>Z3</f>
        <v>7.3312500000000007</v>
      </c>
      <c r="V37" s="108">
        <f>Z4</f>
        <v>6.5166666666666666</v>
      </c>
      <c r="W37" s="108">
        <f>Z5</f>
        <v>6.109375</v>
      </c>
      <c r="X37" s="108">
        <f>Z6</f>
        <v>5.7020833333333334</v>
      </c>
      <c r="Y37" s="108">
        <f>Z7</f>
        <v>4.8875000000000002</v>
      </c>
      <c r="Z37" s="108">
        <f>Z8</f>
        <v>4.072916666666667</v>
      </c>
      <c r="AA37" s="108">
        <f>Z9</f>
        <v>3.2583333333333333</v>
      </c>
      <c r="AB37" s="108">
        <f>Z10</f>
        <v>2.4437500000000001</v>
      </c>
      <c r="AC37" s="108">
        <f>Z11</f>
        <v>2.0364583333333335</v>
      </c>
      <c r="AD37" s="108">
        <f>Z12</f>
        <v>1.6291666666666667</v>
      </c>
      <c r="AE37" s="108">
        <f>Z13</f>
        <v>0.81458333333333333</v>
      </c>
    </row>
    <row r="38" spans="1:31" ht="15" customHeight="1">
      <c r="A38" s="80"/>
      <c r="B38" s="81"/>
      <c r="C38" s="79"/>
      <c r="D38" s="82"/>
      <c r="E38" s="104" t="str">
        <f t="shared" si="15"/>
        <v/>
      </c>
      <c r="F38" s="104" t="str">
        <f t="shared" si="16"/>
        <v/>
      </c>
      <c r="G38" s="104" t="str">
        <f t="shared" si="17"/>
        <v/>
      </c>
      <c r="H38" s="104" t="str">
        <f t="shared" si="18"/>
        <v/>
      </c>
      <c r="I38" s="104" t="str">
        <f t="shared" si="19"/>
        <v/>
      </c>
      <c r="J38" s="104" t="str">
        <f t="shared" si="20"/>
        <v/>
      </c>
      <c r="K38" s="104" t="str">
        <f t="shared" si="21"/>
        <v/>
      </c>
      <c r="L38" s="104" t="str">
        <f t="shared" si="22"/>
        <v/>
      </c>
      <c r="M38" s="104" t="str">
        <f t="shared" si="23"/>
        <v/>
      </c>
      <c r="N38" s="104" t="str">
        <f t="shared" si="24"/>
        <v/>
      </c>
      <c r="O38" s="104" t="str">
        <f t="shared" si="25"/>
        <v/>
      </c>
      <c r="P38" s="104" t="str">
        <f t="shared" si="26"/>
        <v/>
      </c>
      <c r="Q38" s="105" t="str">
        <f t="shared" si="27"/>
        <v/>
      </c>
      <c r="R38" s="91"/>
      <c r="S38" s="120" t="s">
        <v>44</v>
      </c>
      <c r="T38" s="126">
        <v>195.5</v>
      </c>
      <c r="U38" s="121">
        <v>175.95</v>
      </c>
      <c r="V38" s="121">
        <v>156.4</v>
      </c>
      <c r="W38" s="121">
        <v>146.625</v>
      </c>
      <c r="X38" s="121">
        <v>136.85</v>
      </c>
      <c r="Y38" s="121">
        <v>117.3</v>
      </c>
      <c r="Z38" s="121">
        <v>97.75</v>
      </c>
      <c r="AA38" s="121">
        <f>AA9</f>
        <v>2.8333333333333335</v>
      </c>
      <c r="AB38" s="121">
        <f>AA10</f>
        <v>2.125</v>
      </c>
      <c r="AC38" s="121">
        <f>AA11</f>
        <v>1.7708333333333333</v>
      </c>
      <c r="AD38" s="121">
        <f>AA12</f>
        <v>1.4166666666666667</v>
      </c>
      <c r="AE38" s="121">
        <f>AA13</f>
        <v>0.70833333333333337</v>
      </c>
    </row>
    <row r="39" spans="1:31" ht="14.25" customHeight="1">
      <c r="A39" s="80"/>
      <c r="B39" s="81"/>
      <c r="C39" s="79"/>
      <c r="D39" s="82"/>
      <c r="E39" s="104" t="str">
        <f t="shared" si="15"/>
        <v/>
      </c>
      <c r="F39" s="104" t="str">
        <f t="shared" si="16"/>
        <v/>
      </c>
      <c r="G39" s="104" t="str">
        <f t="shared" si="17"/>
        <v/>
      </c>
      <c r="H39" s="104" t="str">
        <f t="shared" si="18"/>
        <v/>
      </c>
      <c r="I39" s="104" t="str">
        <f t="shared" si="19"/>
        <v/>
      </c>
      <c r="J39" s="104" t="str">
        <f t="shared" si="20"/>
        <v/>
      </c>
      <c r="K39" s="104" t="str">
        <f t="shared" si="21"/>
        <v/>
      </c>
      <c r="L39" s="104" t="str">
        <f t="shared" si="22"/>
        <v/>
      </c>
      <c r="M39" s="104" t="str">
        <f t="shared" si="23"/>
        <v/>
      </c>
      <c r="N39" s="104" t="str">
        <f t="shared" si="24"/>
        <v/>
      </c>
      <c r="O39" s="104" t="str">
        <f t="shared" si="25"/>
        <v/>
      </c>
      <c r="P39" s="104" t="str">
        <f t="shared" si="26"/>
        <v/>
      </c>
      <c r="Q39" s="105" t="str">
        <f t="shared" si="27"/>
        <v/>
      </c>
      <c r="R39" s="91"/>
      <c r="S39" s="120" t="s">
        <v>43</v>
      </c>
      <c r="T39" s="107">
        <f>AB2</f>
        <v>7.4375</v>
      </c>
      <c r="U39" s="108">
        <f>AB3</f>
        <v>6.6937500000000005</v>
      </c>
      <c r="V39" s="108">
        <f>AB4</f>
        <v>5.95</v>
      </c>
      <c r="W39" s="108">
        <f>AB5</f>
        <v>5.578125</v>
      </c>
      <c r="X39" s="108">
        <f>AB6</f>
        <v>5.2062499999999998</v>
      </c>
      <c r="Y39" s="108">
        <f>AB7</f>
        <v>4.4624999999999995</v>
      </c>
      <c r="Z39" s="108">
        <f>AB8</f>
        <v>3.71875</v>
      </c>
      <c r="AA39" s="108">
        <f>AB9</f>
        <v>2.9749999999999996</v>
      </c>
      <c r="AB39" s="108">
        <f>AB10</f>
        <v>2.2312499999999997</v>
      </c>
      <c r="AC39" s="108">
        <f>AB11</f>
        <v>1.859375</v>
      </c>
      <c r="AD39" s="108">
        <f>AB12</f>
        <v>1.4874999999999998</v>
      </c>
      <c r="AE39" s="108">
        <f>AB13</f>
        <v>0.74374999999999991</v>
      </c>
    </row>
    <row r="40" spans="1:31" ht="15" customHeight="1">
      <c r="A40" s="80"/>
      <c r="B40" s="81"/>
      <c r="C40" s="79"/>
      <c r="D40" s="82"/>
      <c r="E40" s="104" t="str">
        <f t="shared" si="15"/>
        <v/>
      </c>
      <c r="F40" s="104" t="str">
        <f t="shared" si="16"/>
        <v/>
      </c>
      <c r="G40" s="104" t="str">
        <f t="shared" si="17"/>
        <v/>
      </c>
      <c r="H40" s="104" t="str">
        <f t="shared" si="18"/>
        <v/>
      </c>
      <c r="I40" s="104" t="str">
        <f t="shared" si="19"/>
        <v/>
      </c>
      <c r="J40" s="104" t="str">
        <f t="shared" si="20"/>
        <v/>
      </c>
      <c r="K40" s="104" t="str">
        <f t="shared" si="21"/>
        <v/>
      </c>
      <c r="L40" s="104" t="str">
        <f t="shared" si="22"/>
        <v/>
      </c>
      <c r="M40" s="104" t="str">
        <f t="shared" si="23"/>
        <v/>
      </c>
      <c r="N40" s="104" t="str">
        <f t="shared" si="24"/>
        <v/>
      </c>
      <c r="O40" s="104" t="str">
        <f t="shared" si="25"/>
        <v/>
      </c>
      <c r="P40" s="104" t="str">
        <f t="shared" si="26"/>
        <v/>
      </c>
      <c r="Q40" s="105" t="str">
        <f t="shared" si="27"/>
        <v/>
      </c>
      <c r="R40" s="91"/>
      <c r="S40" s="120" t="s">
        <v>44</v>
      </c>
      <c r="T40" s="107">
        <f>AC2</f>
        <v>8.1458333333333339</v>
      </c>
      <c r="U40" s="108">
        <f>AC3</f>
        <v>7.3312500000000007</v>
      </c>
      <c r="V40" s="108">
        <f>AC4</f>
        <v>6.5166666666666666</v>
      </c>
      <c r="W40" s="108">
        <f>AC5</f>
        <v>6.109375</v>
      </c>
      <c r="X40" s="108">
        <f>AC6</f>
        <v>5.7020833333333334</v>
      </c>
      <c r="Y40" s="108">
        <f>AC7</f>
        <v>4.8875000000000002</v>
      </c>
      <c r="Z40" s="108">
        <f>AC8</f>
        <v>4.072916666666667</v>
      </c>
      <c r="AA40" s="108">
        <f>AC9</f>
        <v>3.2583333333333333</v>
      </c>
      <c r="AB40" s="108">
        <f>AC10</f>
        <v>2.4437500000000001</v>
      </c>
      <c r="AC40" s="108">
        <f>AC11</f>
        <v>2.0364583333333335</v>
      </c>
      <c r="AD40" s="108">
        <f>AC12</f>
        <v>1.6291666666666667</v>
      </c>
      <c r="AE40" s="108">
        <f>AC13</f>
        <v>0.81458333333333333</v>
      </c>
    </row>
    <row r="41" spans="1:31" ht="15" customHeight="1">
      <c r="A41" s="80"/>
      <c r="B41" s="81"/>
      <c r="C41" s="79"/>
      <c r="D41" s="82"/>
      <c r="E41" s="104" t="str">
        <f t="shared" si="15"/>
        <v/>
      </c>
      <c r="F41" s="104" t="str">
        <f t="shared" si="16"/>
        <v/>
      </c>
      <c r="G41" s="104" t="str">
        <f t="shared" si="17"/>
        <v/>
      </c>
      <c r="H41" s="104" t="str">
        <f t="shared" si="18"/>
        <v/>
      </c>
      <c r="I41" s="104" t="str">
        <f t="shared" si="19"/>
        <v/>
      </c>
      <c r="J41" s="104" t="str">
        <f t="shared" si="20"/>
        <v/>
      </c>
      <c r="K41" s="104" t="str">
        <f t="shared" si="21"/>
        <v/>
      </c>
      <c r="L41" s="104" t="str">
        <f t="shared" si="22"/>
        <v/>
      </c>
      <c r="M41" s="104" t="str">
        <f t="shared" si="23"/>
        <v/>
      </c>
      <c r="N41" s="104" t="str">
        <f t="shared" si="24"/>
        <v/>
      </c>
      <c r="O41" s="104" t="str">
        <f t="shared" si="25"/>
        <v/>
      </c>
      <c r="P41" s="104" t="str">
        <f t="shared" si="26"/>
        <v/>
      </c>
      <c r="Q41" s="105" t="str">
        <f t="shared" si="27"/>
        <v/>
      </c>
      <c r="R41" s="91"/>
      <c r="S41" s="120" t="s">
        <v>45</v>
      </c>
      <c r="T41" s="107">
        <f>AD2</f>
        <v>7.083333333333333</v>
      </c>
      <c r="U41" s="108">
        <f>AD3</f>
        <v>6.375</v>
      </c>
      <c r="V41" s="108">
        <f>AD4</f>
        <v>5.666666666666667</v>
      </c>
      <c r="W41" s="108">
        <f>AD5</f>
        <v>5.3125</v>
      </c>
      <c r="X41" s="108">
        <f>AD6</f>
        <v>4.958333333333333</v>
      </c>
      <c r="Y41" s="108">
        <f>AD7</f>
        <v>4.25</v>
      </c>
      <c r="Z41" s="108">
        <f>AD8</f>
        <v>3.5416666666666665</v>
      </c>
      <c r="AA41" s="108">
        <f>AD9</f>
        <v>2.8333333333333335</v>
      </c>
      <c r="AB41" s="108">
        <f>AD10</f>
        <v>1.2142857142857142</v>
      </c>
      <c r="AC41" s="108">
        <f>AD11</f>
        <v>1.7708333333333333</v>
      </c>
      <c r="AD41" s="108">
        <f>AD12</f>
        <v>1.4166666666666667</v>
      </c>
      <c r="AE41" s="108">
        <f>AD13</f>
        <v>0.70833333333333337</v>
      </c>
    </row>
    <row r="42" spans="1:31" ht="15" customHeight="1">
      <c r="A42" s="80"/>
      <c r="B42" s="81"/>
      <c r="C42" s="79"/>
      <c r="D42" s="82"/>
      <c r="E42" s="104" t="str">
        <f t="shared" si="15"/>
        <v/>
      </c>
      <c r="F42" s="104" t="str">
        <f t="shared" si="16"/>
        <v/>
      </c>
      <c r="G42" s="104" t="str">
        <f t="shared" si="17"/>
        <v/>
      </c>
      <c r="H42" s="104" t="str">
        <f t="shared" si="18"/>
        <v/>
      </c>
      <c r="I42" s="104" t="str">
        <f t="shared" si="19"/>
        <v/>
      </c>
      <c r="J42" s="104" t="str">
        <f t="shared" si="20"/>
        <v/>
      </c>
      <c r="K42" s="104" t="str">
        <f t="shared" si="21"/>
        <v/>
      </c>
      <c r="L42" s="104" t="str">
        <f t="shared" si="22"/>
        <v/>
      </c>
      <c r="M42" s="104" t="str">
        <f t="shared" si="23"/>
        <v/>
      </c>
      <c r="N42" s="104" t="str">
        <f t="shared" si="24"/>
        <v/>
      </c>
      <c r="O42" s="104" t="str">
        <f t="shared" si="25"/>
        <v/>
      </c>
      <c r="P42" s="104" t="str">
        <f t="shared" si="26"/>
        <v/>
      </c>
      <c r="Q42" s="105" t="str">
        <f t="shared" si="27"/>
        <v/>
      </c>
      <c r="R42" s="91"/>
      <c r="S42" s="123" t="s">
        <v>46</v>
      </c>
      <c r="T42" s="111">
        <f>AE2</f>
        <v>6.197916666666667</v>
      </c>
      <c r="U42" s="112">
        <f>AE3</f>
        <v>5.5781250000000009</v>
      </c>
      <c r="V42" s="112">
        <f>AE4</f>
        <v>4.958333333333333</v>
      </c>
      <c r="W42" s="112">
        <f>AE5</f>
        <v>4.6484375</v>
      </c>
      <c r="X42" s="112">
        <f>AE6</f>
        <v>4.338541666666667</v>
      </c>
      <c r="Y42" s="112">
        <f>AE7</f>
        <v>3.71875</v>
      </c>
      <c r="Z42" s="112">
        <f>AE8</f>
        <v>3.0989583333333335</v>
      </c>
      <c r="AA42" s="112">
        <f>AE9</f>
        <v>2.4791666666666665</v>
      </c>
      <c r="AB42" s="112">
        <f>AE10</f>
        <v>1.859375</v>
      </c>
      <c r="AC42" s="112">
        <f>AE11</f>
        <v>1.5494791666666667</v>
      </c>
      <c r="AD42" s="112">
        <f>AE12</f>
        <v>1.2395833333333333</v>
      </c>
      <c r="AE42" s="112">
        <f>AE13</f>
        <v>0.61979166666666663</v>
      </c>
    </row>
    <row r="43" spans="1:31" ht="15" customHeight="1">
      <c r="A43" s="80"/>
      <c r="B43" s="81"/>
      <c r="C43" s="79"/>
      <c r="D43" s="82"/>
      <c r="E43" s="104" t="str">
        <f t="shared" si="15"/>
        <v/>
      </c>
      <c r="F43" s="104" t="str">
        <f t="shared" si="16"/>
        <v/>
      </c>
      <c r="G43" s="104" t="str">
        <f t="shared" si="17"/>
        <v/>
      </c>
      <c r="H43" s="104" t="str">
        <f t="shared" si="18"/>
        <v/>
      </c>
      <c r="I43" s="104" t="str">
        <f t="shared" si="19"/>
        <v/>
      </c>
      <c r="J43" s="104" t="str">
        <f t="shared" si="20"/>
        <v/>
      </c>
      <c r="K43" s="104" t="str">
        <f t="shared" si="21"/>
        <v/>
      </c>
      <c r="L43" s="104" t="str">
        <f t="shared" si="22"/>
        <v/>
      </c>
      <c r="M43" s="104" t="str">
        <f t="shared" si="23"/>
        <v/>
      </c>
      <c r="N43" s="104" t="str">
        <f t="shared" si="24"/>
        <v/>
      </c>
      <c r="O43" s="104" t="str">
        <f t="shared" si="25"/>
        <v/>
      </c>
      <c r="P43" s="104" t="str">
        <f t="shared" si="26"/>
        <v/>
      </c>
      <c r="Q43" s="105" t="str">
        <f t="shared" si="27"/>
        <v/>
      </c>
      <c r="R43" s="91"/>
      <c r="S43" s="89" t="s">
        <v>35</v>
      </c>
      <c r="T43" s="127">
        <f>SUM(T31:T42)</f>
        <v>275.63541666666669</v>
      </c>
      <c r="U43" s="127">
        <f t="shared" ref="U43:AE43" si="41">SUM(U31:U42)</f>
        <v>248.07187500000001</v>
      </c>
      <c r="V43" s="127">
        <f t="shared" si="41"/>
        <v>220.50833333333335</v>
      </c>
      <c r="W43" s="127">
        <f t="shared" si="41"/>
        <v>206.7265625</v>
      </c>
      <c r="X43" s="127">
        <f t="shared" si="41"/>
        <v>192.94479166666665</v>
      </c>
      <c r="Y43" s="127">
        <f t="shared" si="41"/>
        <v>165.38124999999999</v>
      </c>
      <c r="Z43" s="127">
        <f t="shared" si="41"/>
        <v>137.81770833333334</v>
      </c>
      <c r="AA43" s="127">
        <f t="shared" si="41"/>
        <v>34.887499999999996</v>
      </c>
      <c r="AB43" s="127">
        <f t="shared" si="41"/>
        <v>25.254910714285717</v>
      </c>
      <c r="AC43" s="127">
        <f t="shared" si="41"/>
        <v>21.8046875</v>
      </c>
      <c r="AD43" s="127">
        <f t="shared" si="41"/>
        <v>17.443749999999998</v>
      </c>
      <c r="AE43" s="127">
        <f t="shared" si="41"/>
        <v>8.7218749999999989</v>
      </c>
    </row>
    <row r="44" spans="1:31" ht="15" customHeight="1">
      <c r="A44" s="80"/>
      <c r="B44" s="81"/>
      <c r="C44" s="79"/>
      <c r="D44" s="82"/>
      <c r="E44" s="104" t="str">
        <f t="shared" si="15"/>
        <v/>
      </c>
      <c r="F44" s="104" t="str">
        <f t="shared" si="16"/>
        <v/>
      </c>
      <c r="G44" s="104" t="str">
        <f t="shared" si="17"/>
        <v/>
      </c>
      <c r="H44" s="104" t="str">
        <f t="shared" si="18"/>
        <v/>
      </c>
      <c r="I44" s="104" t="str">
        <f t="shared" si="19"/>
        <v/>
      </c>
      <c r="J44" s="104" t="str">
        <f t="shared" si="20"/>
        <v/>
      </c>
      <c r="K44" s="104" t="str">
        <f t="shared" si="21"/>
        <v/>
      </c>
      <c r="L44" s="104" t="str">
        <f t="shared" si="22"/>
        <v/>
      </c>
      <c r="M44" s="104" t="str">
        <f t="shared" si="23"/>
        <v/>
      </c>
      <c r="N44" s="104" t="str">
        <f t="shared" si="24"/>
        <v/>
      </c>
      <c r="O44" s="104" t="str">
        <f t="shared" si="25"/>
        <v/>
      </c>
      <c r="P44" s="104" t="str">
        <f t="shared" si="26"/>
        <v/>
      </c>
      <c r="Q44" s="105" t="str">
        <f t="shared" si="27"/>
        <v/>
      </c>
      <c r="R44" s="91"/>
    </row>
    <row r="45" spans="1:31" ht="15" customHeight="1">
      <c r="A45" s="80"/>
      <c r="B45" s="81"/>
      <c r="C45" s="79"/>
      <c r="D45" s="82"/>
      <c r="E45" s="104" t="str">
        <f t="shared" si="15"/>
        <v/>
      </c>
      <c r="F45" s="104" t="str">
        <f t="shared" si="16"/>
        <v/>
      </c>
      <c r="G45" s="104" t="str">
        <f t="shared" si="17"/>
        <v/>
      </c>
      <c r="H45" s="104" t="str">
        <f t="shared" si="18"/>
        <v/>
      </c>
      <c r="I45" s="104" t="str">
        <f t="shared" si="19"/>
        <v/>
      </c>
      <c r="J45" s="104" t="str">
        <f t="shared" si="20"/>
        <v/>
      </c>
      <c r="K45" s="104" t="str">
        <f t="shared" si="21"/>
        <v/>
      </c>
      <c r="L45" s="104" t="str">
        <f t="shared" si="22"/>
        <v/>
      </c>
      <c r="M45" s="104" t="str">
        <f t="shared" si="23"/>
        <v/>
      </c>
      <c r="N45" s="104" t="str">
        <f t="shared" si="24"/>
        <v/>
      </c>
      <c r="O45" s="104" t="str">
        <f t="shared" si="25"/>
        <v/>
      </c>
      <c r="P45" s="104" t="str">
        <f t="shared" si="26"/>
        <v/>
      </c>
      <c r="Q45" s="105" t="str">
        <f t="shared" si="27"/>
        <v/>
      </c>
      <c r="R45" s="91"/>
      <c r="S45" s="235" t="s">
        <v>47</v>
      </c>
      <c r="T45" s="128">
        <v>1</v>
      </c>
      <c r="U45" s="154">
        <v>0.35416666666666669</v>
      </c>
      <c r="V45" s="129">
        <f>U45*24</f>
        <v>8.5</v>
      </c>
      <c r="X45" s="238" t="s">
        <v>67</v>
      </c>
      <c r="Y45" s="238"/>
      <c r="Z45" s="238"/>
      <c r="AA45" s="238"/>
      <c r="AB45" s="238"/>
      <c r="AC45" s="238"/>
      <c r="AD45" s="238"/>
      <c r="AE45" s="238"/>
    </row>
    <row r="46" spans="1:31" ht="15" customHeight="1">
      <c r="A46" s="80"/>
      <c r="B46" s="81"/>
      <c r="C46" s="79"/>
      <c r="D46" s="82"/>
      <c r="E46" s="104" t="str">
        <f t="shared" si="15"/>
        <v/>
      </c>
      <c r="F46" s="104" t="str">
        <f t="shared" si="16"/>
        <v/>
      </c>
      <c r="G46" s="104" t="str">
        <f t="shared" si="17"/>
        <v/>
      </c>
      <c r="H46" s="104" t="str">
        <f t="shared" si="18"/>
        <v/>
      </c>
      <c r="I46" s="104" t="str">
        <f t="shared" si="19"/>
        <v/>
      </c>
      <c r="J46" s="104" t="str">
        <f t="shared" si="20"/>
        <v/>
      </c>
      <c r="K46" s="104" t="str">
        <f t="shared" si="21"/>
        <v/>
      </c>
      <c r="L46" s="104" t="str">
        <f t="shared" si="22"/>
        <v/>
      </c>
      <c r="M46" s="104" t="str">
        <f t="shared" si="23"/>
        <v/>
      </c>
      <c r="N46" s="104" t="str">
        <f t="shared" si="24"/>
        <v/>
      </c>
      <c r="O46" s="104" t="str">
        <f t="shared" si="25"/>
        <v/>
      </c>
      <c r="P46" s="104" t="str">
        <f t="shared" si="26"/>
        <v/>
      </c>
      <c r="Q46" s="105" t="str">
        <f t="shared" si="27"/>
        <v/>
      </c>
      <c r="R46" s="91"/>
      <c r="S46" s="236"/>
      <c r="T46" s="130">
        <v>0.9</v>
      </c>
      <c r="U46" s="131">
        <f>$U$45*T46</f>
        <v>0.31875000000000003</v>
      </c>
      <c r="V46" s="132">
        <f>U46*24</f>
        <v>7.65</v>
      </c>
      <c r="X46" s="238"/>
      <c r="Y46" s="238"/>
      <c r="Z46" s="238"/>
      <c r="AA46" s="238"/>
      <c r="AB46" s="238"/>
      <c r="AC46" s="238"/>
      <c r="AD46" s="238"/>
      <c r="AE46" s="238"/>
    </row>
    <row r="47" spans="1:31" ht="15" customHeight="1">
      <c r="A47" s="80"/>
      <c r="B47" s="81"/>
      <c r="C47" s="79"/>
      <c r="D47" s="82"/>
      <c r="E47" s="104" t="str">
        <f t="shared" si="15"/>
        <v/>
      </c>
      <c r="F47" s="104" t="str">
        <f t="shared" si="16"/>
        <v/>
      </c>
      <c r="G47" s="104" t="str">
        <f t="shared" si="17"/>
        <v/>
      </c>
      <c r="H47" s="104" t="str">
        <f t="shared" si="18"/>
        <v/>
      </c>
      <c r="I47" s="104" t="str">
        <f t="shared" si="19"/>
        <v/>
      </c>
      <c r="J47" s="104" t="str">
        <f t="shared" si="20"/>
        <v/>
      </c>
      <c r="K47" s="104" t="str">
        <f t="shared" si="21"/>
        <v/>
      </c>
      <c r="L47" s="104" t="str">
        <f t="shared" si="22"/>
        <v/>
      </c>
      <c r="M47" s="104" t="str">
        <f t="shared" si="23"/>
        <v/>
      </c>
      <c r="N47" s="104" t="str">
        <f t="shared" si="24"/>
        <v/>
      </c>
      <c r="O47" s="104" t="str">
        <f t="shared" si="25"/>
        <v/>
      </c>
      <c r="P47" s="104" t="str">
        <f t="shared" si="26"/>
        <v/>
      </c>
      <c r="Q47" s="105" t="str">
        <f t="shared" si="27"/>
        <v/>
      </c>
      <c r="R47" s="91"/>
      <c r="S47" s="236"/>
      <c r="T47" s="130">
        <v>0.8</v>
      </c>
      <c r="U47" s="131">
        <f t="shared" ref="U47:U56" si="42">$U$45*T47</f>
        <v>0.28333333333333338</v>
      </c>
      <c r="V47" s="132">
        <f t="shared" ref="V47:V54" si="43">U47*24</f>
        <v>6.8000000000000007</v>
      </c>
    </row>
    <row r="48" spans="1:31" ht="15" customHeight="1">
      <c r="A48" s="80"/>
      <c r="B48" s="81"/>
      <c r="C48" s="79"/>
      <c r="D48" s="82"/>
      <c r="E48" s="104" t="str">
        <f t="shared" si="15"/>
        <v/>
      </c>
      <c r="F48" s="104" t="str">
        <f t="shared" si="16"/>
        <v/>
      </c>
      <c r="G48" s="104" t="str">
        <f t="shared" si="17"/>
        <v/>
      </c>
      <c r="H48" s="104" t="str">
        <f t="shared" si="18"/>
        <v/>
      </c>
      <c r="I48" s="104" t="str">
        <f t="shared" si="19"/>
        <v/>
      </c>
      <c r="J48" s="104" t="str">
        <f t="shared" si="20"/>
        <v/>
      </c>
      <c r="K48" s="104" t="str">
        <f t="shared" si="21"/>
        <v/>
      </c>
      <c r="L48" s="104" t="str">
        <f t="shared" si="22"/>
        <v/>
      </c>
      <c r="M48" s="104" t="str">
        <f t="shared" si="23"/>
        <v/>
      </c>
      <c r="N48" s="104" t="str">
        <f t="shared" si="24"/>
        <v/>
      </c>
      <c r="O48" s="104" t="str">
        <f t="shared" si="25"/>
        <v/>
      </c>
      <c r="P48" s="104" t="str">
        <f t="shared" si="26"/>
        <v/>
      </c>
      <c r="Q48" s="105" t="str">
        <f t="shared" si="27"/>
        <v/>
      </c>
      <c r="R48" s="91"/>
      <c r="S48" s="236"/>
      <c r="T48" s="130">
        <v>0.75</v>
      </c>
      <c r="U48" s="131">
        <f t="shared" si="42"/>
        <v>0.265625</v>
      </c>
      <c r="V48" s="132">
        <f t="shared" si="43"/>
        <v>6.375</v>
      </c>
      <c r="X48" s="133" t="s">
        <v>72</v>
      </c>
      <c r="Z48" s="134"/>
      <c r="AA48" s="133" t="s">
        <v>80</v>
      </c>
    </row>
    <row r="49" spans="1:27" ht="15" customHeight="1">
      <c r="A49" s="80"/>
      <c r="B49" s="81"/>
      <c r="C49" s="79"/>
      <c r="D49" s="82"/>
      <c r="E49" s="104" t="str">
        <f t="shared" si="15"/>
        <v/>
      </c>
      <c r="F49" s="104" t="str">
        <f t="shared" si="16"/>
        <v/>
      </c>
      <c r="G49" s="104" t="str">
        <f t="shared" si="17"/>
        <v/>
      </c>
      <c r="H49" s="104" t="str">
        <f t="shared" si="18"/>
        <v/>
      </c>
      <c r="I49" s="104" t="str">
        <f t="shared" si="19"/>
        <v/>
      </c>
      <c r="J49" s="104" t="str">
        <f t="shared" si="20"/>
        <v/>
      </c>
      <c r="K49" s="104" t="str">
        <f t="shared" si="21"/>
        <v/>
      </c>
      <c r="L49" s="104" t="str">
        <f t="shared" si="22"/>
        <v/>
      </c>
      <c r="M49" s="104" t="str">
        <f t="shared" si="23"/>
        <v/>
      </c>
      <c r="N49" s="104" t="str">
        <f t="shared" si="24"/>
        <v/>
      </c>
      <c r="O49" s="104" t="str">
        <f t="shared" si="25"/>
        <v/>
      </c>
      <c r="P49" s="104" t="str">
        <f t="shared" si="26"/>
        <v/>
      </c>
      <c r="Q49" s="105" t="str">
        <f t="shared" si="27"/>
        <v/>
      </c>
      <c r="R49" s="91"/>
      <c r="S49" s="236"/>
      <c r="T49" s="130">
        <v>0.7</v>
      </c>
      <c r="U49" s="131">
        <f t="shared" si="42"/>
        <v>0.24791666666666667</v>
      </c>
      <c r="V49" s="132">
        <f t="shared" si="43"/>
        <v>5.95</v>
      </c>
      <c r="X49" s="122" t="s">
        <v>73</v>
      </c>
      <c r="AA49" s="122" t="s">
        <v>81</v>
      </c>
    </row>
    <row r="50" spans="1:27" ht="15" customHeight="1">
      <c r="A50" s="80"/>
      <c r="B50" s="81"/>
      <c r="C50" s="79"/>
      <c r="D50" s="82"/>
      <c r="E50" s="104" t="str">
        <f t="shared" si="15"/>
        <v/>
      </c>
      <c r="F50" s="104" t="str">
        <f t="shared" si="16"/>
        <v/>
      </c>
      <c r="G50" s="104" t="str">
        <f t="shared" si="17"/>
        <v/>
      </c>
      <c r="H50" s="104" t="str">
        <f t="shared" si="18"/>
        <v/>
      </c>
      <c r="I50" s="104" t="str">
        <f t="shared" si="19"/>
        <v/>
      </c>
      <c r="J50" s="104" t="str">
        <f t="shared" si="20"/>
        <v/>
      </c>
      <c r="K50" s="104" t="str">
        <f t="shared" si="21"/>
        <v/>
      </c>
      <c r="L50" s="104" t="str">
        <f t="shared" si="22"/>
        <v/>
      </c>
      <c r="M50" s="104" t="str">
        <f t="shared" si="23"/>
        <v/>
      </c>
      <c r="N50" s="104" t="str">
        <f t="shared" si="24"/>
        <v/>
      </c>
      <c r="O50" s="104" t="str">
        <f t="shared" si="25"/>
        <v/>
      </c>
      <c r="P50" s="104" t="str">
        <f t="shared" si="26"/>
        <v/>
      </c>
      <c r="Q50" s="105" t="str">
        <f t="shared" si="27"/>
        <v/>
      </c>
      <c r="R50" s="91"/>
      <c r="S50" s="236"/>
      <c r="T50" s="130">
        <v>0.6</v>
      </c>
      <c r="U50" s="131">
        <f t="shared" si="42"/>
        <v>0.21249999999999999</v>
      </c>
      <c r="V50" s="132">
        <f t="shared" si="43"/>
        <v>5.0999999999999996</v>
      </c>
      <c r="X50" s="122" t="s">
        <v>74</v>
      </c>
      <c r="AA50" s="122" t="s">
        <v>82</v>
      </c>
    </row>
    <row r="51" spans="1:27" ht="15" customHeight="1">
      <c r="A51" s="80"/>
      <c r="B51" s="81"/>
      <c r="C51" s="79"/>
      <c r="D51" s="82"/>
      <c r="E51" s="104" t="str">
        <f t="shared" si="15"/>
        <v/>
      </c>
      <c r="F51" s="104" t="str">
        <f t="shared" si="16"/>
        <v/>
      </c>
      <c r="G51" s="104" t="str">
        <f t="shared" si="17"/>
        <v/>
      </c>
      <c r="H51" s="104" t="str">
        <f t="shared" si="18"/>
        <v/>
      </c>
      <c r="I51" s="104" t="str">
        <f t="shared" si="19"/>
        <v/>
      </c>
      <c r="J51" s="104" t="str">
        <f t="shared" si="20"/>
        <v/>
      </c>
      <c r="K51" s="104" t="str">
        <f t="shared" si="21"/>
        <v/>
      </c>
      <c r="L51" s="104" t="str">
        <f t="shared" si="22"/>
        <v/>
      </c>
      <c r="M51" s="104" t="str">
        <f t="shared" si="23"/>
        <v/>
      </c>
      <c r="N51" s="104" t="str">
        <f t="shared" si="24"/>
        <v/>
      </c>
      <c r="O51" s="104" t="str">
        <f t="shared" si="25"/>
        <v/>
      </c>
      <c r="P51" s="104" t="str">
        <f t="shared" si="26"/>
        <v/>
      </c>
      <c r="Q51" s="105" t="str">
        <f t="shared" si="27"/>
        <v/>
      </c>
      <c r="R51" s="91"/>
      <c r="S51" s="236"/>
      <c r="T51" s="130">
        <v>0.5</v>
      </c>
      <c r="U51" s="131">
        <f t="shared" si="42"/>
        <v>0.17708333333333334</v>
      </c>
      <c r="V51" s="132">
        <f t="shared" si="43"/>
        <v>4.25</v>
      </c>
      <c r="X51" s="122" t="s">
        <v>75</v>
      </c>
      <c r="AA51" s="122" t="s">
        <v>83</v>
      </c>
    </row>
    <row r="52" spans="1:27" ht="15" customHeight="1">
      <c r="A52" s="80"/>
      <c r="B52" s="81"/>
      <c r="C52" s="79"/>
      <c r="D52" s="82"/>
      <c r="E52" s="104" t="str">
        <f t="shared" si="15"/>
        <v/>
      </c>
      <c r="F52" s="104" t="str">
        <f t="shared" si="16"/>
        <v/>
      </c>
      <c r="G52" s="104" t="str">
        <f t="shared" si="17"/>
        <v/>
      </c>
      <c r="H52" s="104" t="str">
        <f t="shared" si="18"/>
        <v/>
      </c>
      <c r="I52" s="104" t="str">
        <f t="shared" si="19"/>
        <v/>
      </c>
      <c r="J52" s="104" t="str">
        <f t="shared" si="20"/>
        <v/>
      </c>
      <c r="K52" s="104" t="str">
        <f t="shared" si="21"/>
        <v/>
      </c>
      <c r="L52" s="104" t="str">
        <f t="shared" si="22"/>
        <v/>
      </c>
      <c r="M52" s="104" t="str">
        <f t="shared" si="23"/>
        <v/>
      </c>
      <c r="N52" s="104" t="str">
        <f t="shared" si="24"/>
        <v/>
      </c>
      <c r="O52" s="104" t="str">
        <f t="shared" si="25"/>
        <v/>
      </c>
      <c r="P52" s="104" t="str">
        <f t="shared" si="26"/>
        <v/>
      </c>
      <c r="Q52" s="105" t="str">
        <f t="shared" si="27"/>
        <v/>
      </c>
      <c r="R52" s="91"/>
      <c r="S52" s="236"/>
      <c r="T52" s="130">
        <v>0.4</v>
      </c>
      <c r="U52" s="131">
        <f t="shared" si="42"/>
        <v>0.14166666666666669</v>
      </c>
      <c r="V52" s="132">
        <v>3.4</v>
      </c>
      <c r="X52" s="135" t="s">
        <v>77</v>
      </c>
      <c r="AA52" s="122" t="s">
        <v>84</v>
      </c>
    </row>
    <row r="53" spans="1:27" ht="15" customHeight="1">
      <c r="A53" s="80"/>
      <c r="B53" s="81"/>
      <c r="C53" s="79"/>
      <c r="D53" s="82"/>
      <c r="E53" s="104" t="str">
        <f t="shared" si="15"/>
        <v/>
      </c>
      <c r="F53" s="104" t="str">
        <f t="shared" si="16"/>
        <v/>
      </c>
      <c r="G53" s="104" t="str">
        <f t="shared" si="17"/>
        <v/>
      </c>
      <c r="H53" s="104" t="str">
        <f t="shared" si="18"/>
        <v/>
      </c>
      <c r="I53" s="104" t="str">
        <f t="shared" si="19"/>
        <v/>
      </c>
      <c r="J53" s="104" t="str">
        <f t="shared" si="20"/>
        <v/>
      </c>
      <c r="K53" s="104" t="str">
        <f t="shared" si="21"/>
        <v/>
      </c>
      <c r="L53" s="104" t="str">
        <f t="shared" si="22"/>
        <v/>
      </c>
      <c r="M53" s="104" t="str">
        <f t="shared" si="23"/>
        <v/>
      </c>
      <c r="N53" s="104" t="str">
        <f t="shared" si="24"/>
        <v/>
      </c>
      <c r="O53" s="104" t="str">
        <f t="shared" si="25"/>
        <v/>
      </c>
      <c r="P53" s="104" t="str">
        <f t="shared" si="26"/>
        <v/>
      </c>
      <c r="Q53" s="105" t="str">
        <f t="shared" si="27"/>
        <v/>
      </c>
      <c r="R53" s="91"/>
      <c r="S53" s="236"/>
      <c r="T53" s="130">
        <v>0.3</v>
      </c>
      <c r="U53" s="131">
        <f t="shared" si="42"/>
        <v>0.10625</v>
      </c>
      <c r="V53" s="132">
        <v>2.5499999999999998</v>
      </c>
      <c r="X53" s="122" t="s">
        <v>76</v>
      </c>
      <c r="AA53" s="122"/>
    </row>
    <row r="54" spans="1:27" ht="15" customHeight="1">
      <c r="A54" s="80"/>
      <c r="B54" s="81"/>
      <c r="C54" s="79"/>
      <c r="D54" s="82"/>
      <c r="E54" s="104" t="str">
        <f t="shared" si="15"/>
        <v/>
      </c>
      <c r="F54" s="104" t="str">
        <f t="shared" si="16"/>
        <v/>
      </c>
      <c r="G54" s="104" t="str">
        <f t="shared" si="17"/>
        <v/>
      </c>
      <c r="H54" s="104" t="str">
        <f t="shared" si="18"/>
        <v/>
      </c>
      <c r="I54" s="104" t="str">
        <f t="shared" si="19"/>
        <v/>
      </c>
      <c r="J54" s="104" t="str">
        <f t="shared" si="20"/>
        <v/>
      </c>
      <c r="K54" s="104" t="str">
        <f t="shared" si="21"/>
        <v/>
      </c>
      <c r="L54" s="104" t="str">
        <f t="shared" si="22"/>
        <v/>
      </c>
      <c r="M54" s="104" t="str">
        <f t="shared" si="23"/>
        <v/>
      </c>
      <c r="N54" s="104" t="str">
        <f t="shared" si="24"/>
        <v/>
      </c>
      <c r="O54" s="104" t="str">
        <f t="shared" si="25"/>
        <v/>
      </c>
      <c r="P54" s="104" t="str">
        <f t="shared" si="26"/>
        <v/>
      </c>
      <c r="Q54" s="105" t="str">
        <f t="shared" si="27"/>
        <v/>
      </c>
      <c r="R54" s="91"/>
      <c r="S54" s="236"/>
      <c r="T54" s="130">
        <v>0.25</v>
      </c>
      <c r="U54" s="131">
        <f t="shared" si="42"/>
        <v>8.8541666666666671E-2</v>
      </c>
      <c r="V54" s="132">
        <f t="shared" si="43"/>
        <v>2.125</v>
      </c>
      <c r="X54" s="135" t="s">
        <v>77</v>
      </c>
      <c r="AA54" s="122"/>
    </row>
    <row r="55" spans="1:27" ht="15" customHeight="1">
      <c r="A55" s="80"/>
      <c r="B55" s="81"/>
      <c r="C55" s="79"/>
      <c r="D55" s="82"/>
      <c r="E55" s="104" t="str">
        <f t="shared" si="15"/>
        <v/>
      </c>
      <c r="F55" s="104" t="str">
        <f t="shared" si="16"/>
        <v/>
      </c>
      <c r="G55" s="104" t="str">
        <f t="shared" si="17"/>
        <v/>
      </c>
      <c r="H55" s="104" t="str">
        <f t="shared" si="18"/>
        <v/>
      </c>
      <c r="I55" s="104" t="str">
        <f t="shared" si="19"/>
        <v/>
      </c>
      <c r="J55" s="104" t="str">
        <f t="shared" si="20"/>
        <v/>
      </c>
      <c r="K55" s="104" t="str">
        <f t="shared" si="21"/>
        <v/>
      </c>
      <c r="L55" s="104" t="str">
        <f t="shared" si="22"/>
        <v/>
      </c>
      <c r="M55" s="104" t="str">
        <f t="shared" si="23"/>
        <v/>
      </c>
      <c r="N55" s="104" t="str">
        <f t="shared" si="24"/>
        <v/>
      </c>
      <c r="O55" s="104" t="str">
        <f t="shared" si="25"/>
        <v/>
      </c>
      <c r="P55" s="104" t="str">
        <f t="shared" si="26"/>
        <v/>
      </c>
      <c r="Q55" s="105" t="str">
        <f t="shared" si="27"/>
        <v/>
      </c>
      <c r="R55" s="91"/>
      <c r="S55" s="236"/>
      <c r="T55" s="130">
        <v>0.2</v>
      </c>
      <c r="U55" s="131">
        <f t="shared" si="42"/>
        <v>7.0833333333333345E-2</v>
      </c>
      <c r="V55" s="132">
        <v>1.7</v>
      </c>
      <c r="X55" s="135" t="s">
        <v>79</v>
      </c>
      <c r="AA55" s="122"/>
    </row>
    <row r="56" spans="1:27" ht="15" customHeight="1">
      <c r="A56" s="80"/>
      <c r="B56" s="81"/>
      <c r="C56" s="79"/>
      <c r="D56" s="82"/>
      <c r="E56" s="104" t="str">
        <f t="shared" si="15"/>
        <v/>
      </c>
      <c r="F56" s="104" t="str">
        <f t="shared" si="16"/>
        <v/>
      </c>
      <c r="G56" s="104" t="str">
        <f t="shared" si="17"/>
        <v/>
      </c>
      <c r="H56" s="104" t="str">
        <f t="shared" si="18"/>
        <v/>
      </c>
      <c r="I56" s="104" t="str">
        <f t="shared" si="19"/>
        <v/>
      </c>
      <c r="J56" s="104" t="str">
        <f t="shared" si="20"/>
        <v/>
      </c>
      <c r="K56" s="104" t="str">
        <f t="shared" si="21"/>
        <v/>
      </c>
      <c r="L56" s="104" t="str">
        <f t="shared" si="22"/>
        <v/>
      </c>
      <c r="M56" s="104" t="str">
        <f t="shared" si="23"/>
        <v/>
      </c>
      <c r="N56" s="104" t="str">
        <f t="shared" si="24"/>
        <v/>
      </c>
      <c r="O56" s="104" t="str">
        <f t="shared" si="25"/>
        <v/>
      </c>
      <c r="P56" s="104" t="str">
        <f t="shared" si="26"/>
        <v/>
      </c>
      <c r="Q56" s="105" t="str">
        <f t="shared" si="27"/>
        <v/>
      </c>
      <c r="R56" s="91"/>
      <c r="S56" s="237"/>
      <c r="T56" s="136">
        <v>0.1</v>
      </c>
      <c r="U56" s="137">
        <f t="shared" si="42"/>
        <v>3.5416666666666673E-2</v>
      </c>
      <c r="V56" s="138">
        <v>0.85</v>
      </c>
    </row>
    <row r="57" spans="1:27" ht="15" customHeight="1">
      <c r="A57" s="80"/>
      <c r="B57" s="81"/>
      <c r="C57" s="79"/>
      <c r="D57" s="82"/>
      <c r="E57" s="104" t="str">
        <f t="shared" si="15"/>
        <v/>
      </c>
      <c r="F57" s="104" t="str">
        <f t="shared" si="16"/>
        <v/>
      </c>
      <c r="G57" s="104" t="str">
        <f t="shared" si="17"/>
        <v/>
      </c>
      <c r="H57" s="104" t="str">
        <f t="shared" si="18"/>
        <v/>
      </c>
      <c r="I57" s="104" t="str">
        <f t="shared" si="19"/>
        <v/>
      </c>
      <c r="J57" s="104" t="str">
        <f t="shared" si="20"/>
        <v/>
      </c>
      <c r="K57" s="104" t="str">
        <f t="shared" si="21"/>
        <v/>
      </c>
      <c r="L57" s="104" t="str">
        <f t="shared" si="22"/>
        <v/>
      </c>
      <c r="M57" s="104" t="str">
        <f t="shared" si="23"/>
        <v/>
      </c>
      <c r="N57" s="104" t="str">
        <f t="shared" si="24"/>
        <v/>
      </c>
      <c r="O57" s="104" t="str">
        <f t="shared" si="25"/>
        <v/>
      </c>
      <c r="P57" s="104" t="str">
        <f t="shared" si="26"/>
        <v/>
      </c>
      <c r="Q57" s="105" t="str">
        <f t="shared" si="27"/>
        <v/>
      </c>
      <c r="R57" s="91"/>
      <c r="X57" s="139" t="s">
        <v>71</v>
      </c>
    </row>
    <row r="58" spans="1:27" ht="15" customHeight="1">
      <c r="A58" s="80"/>
      <c r="B58" s="81"/>
      <c r="C58" s="79"/>
      <c r="D58" s="82"/>
      <c r="E58" s="104" t="str">
        <f t="shared" si="15"/>
        <v/>
      </c>
      <c r="F58" s="104" t="str">
        <f t="shared" si="16"/>
        <v/>
      </c>
      <c r="G58" s="104" t="str">
        <f t="shared" si="17"/>
        <v/>
      </c>
      <c r="H58" s="104" t="str">
        <f t="shared" si="18"/>
        <v/>
      </c>
      <c r="I58" s="104" t="str">
        <f t="shared" si="19"/>
        <v/>
      </c>
      <c r="J58" s="104" t="str">
        <f t="shared" si="20"/>
        <v/>
      </c>
      <c r="K58" s="104" t="str">
        <f t="shared" si="21"/>
        <v/>
      </c>
      <c r="L58" s="104" t="str">
        <f t="shared" si="22"/>
        <v/>
      </c>
      <c r="M58" s="104" t="str">
        <f t="shared" si="23"/>
        <v/>
      </c>
      <c r="N58" s="104" t="str">
        <f t="shared" si="24"/>
        <v/>
      </c>
      <c r="O58" s="104" t="str">
        <f t="shared" si="25"/>
        <v/>
      </c>
      <c r="P58" s="104" t="str">
        <f t="shared" si="26"/>
        <v/>
      </c>
      <c r="Q58" s="105" t="str">
        <f t="shared" si="27"/>
        <v/>
      </c>
      <c r="R58" s="91"/>
    </row>
    <row r="59" spans="1:27" ht="15" customHeight="1">
      <c r="A59" s="80"/>
      <c r="B59" s="81"/>
      <c r="C59" s="79"/>
      <c r="D59" s="82"/>
      <c r="E59" s="104" t="str">
        <f t="shared" si="15"/>
        <v/>
      </c>
      <c r="F59" s="104" t="str">
        <f t="shared" si="16"/>
        <v/>
      </c>
      <c r="G59" s="104" t="str">
        <f t="shared" si="17"/>
        <v/>
      </c>
      <c r="H59" s="104" t="str">
        <f t="shared" si="18"/>
        <v/>
      </c>
      <c r="I59" s="104" t="str">
        <f t="shared" si="19"/>
        <v/>
      </c>
      <c r="J59" s="104" t="str">
        <f t="shared" si="20"/>
        <v/>
      </c>
      <c r="K59" s="104" t="str">
        <f t="shared" si="21"/>
        <v/>
      </c>
      <c r="L59" s="104" t="str">
        <f t="shared" si="22"/>
        <v/>
      </c>
      <c r="M59" s="104" t="str">
        <f t="shared" si="23"/>
        <v/>
      </c>
      <c r="N59" s="104" t="str">
        <f t="shared" si="24"/>
        <v/>
      </c>
      <c r="O59" s="104" t="str">
        <f t="shared" si="25"/>
        <v/>
      </c>
      <c r="P59" s="104" t="str">
        <f t="shared" si="26"/>
        <v/>
      </c>
      <c r="Q59" s="105" t="str">
        <f t="shared" si="27"/>
        <v/>
      </c>
      <c r="R59" s="91"/>
    </row>
    <row r="60" spans="1:27" ht="15" customHeight="1">
      <c r="A60" s="80"/>
      <c r="B60" s="81"/>
      <c r="C60" s="79"/>
      <c r="D60" s="82"/>
      <c r="E60" s="104" t="str">
        <f t="shared" si="15"/>
        <v/>
      </c>
      <c r="F60" s="104" t="str">
        <f t="shared" si="16"/>
        <v/>
      </c>
      <c r="G60" s="104" t="str">
        <f t="shared" si="17"/>
        <v/>
      </c>
      <c r="H60" s="104" t="str">
        <f t="shared" si="18"/>
        <v/>
      </c>
      <c r="I60" s="104" t="str">
        <f t="shared" si="19"/>
        <v/>
      </c>
      <c r="J60" s="104" t="str">
        <f t="shared" si="20"/>
        <v/>
      </c>
      <c r="K60" s="104" t="str">
        <f t="shared" si="21"/>
        <v/>
      </c>
      <c r="L60" s="104" t="str">
        <f t="shared" si="22"/>
        <v/>
      </c>
      <c r="M60" s="104" t="str">
        <f t="shared" si="23"/>
        <v/>
      </c>
      <c r="N60" s="104" t="str">
        <f t="shared" si="24"/>
        <v/>
      </c>
      <c r="O60" s="104" t="str">
        <f t="shared" si="25"/>
        <v/>
      </c>
      <c r="P60" s="104" t="str">
        <f t="shared" si="26"/>
        <v/>
      </c>
      <c r="Q60" s="105" t="str">
        <f t="shared" si="27"/>
        <v/>
      </c>
      <c r="R60" s="91"/>
    </row>
    <row r="61" spans="1:27" ht="15" customHeight="1">
      <c r="A61" s="80"/>
      <c r="B61" s="81"/>
      <c r="C61" s="79"/>
      <c r="D61" s="82"/>
      <c r="E61" s="104" t="str">
        <f t="shared" si="15"/>
        <v/>
      </c>
      <c r="F61" s="104" t="str">
        <f t="shared" si="16"/>
        <v/>
      </c>
      <c r="G61" s="104" t="str">
        <f t="shared" si="17"/>
        <v/>
      </c>
      <c r="H61" s="104" t="str">
        <f t="shared" si="18"/>
        <v/>
      </c>
      <c r="I61" s="104" t="str">
        <f t="shared" si="19"/>
        <v/>
      </c>
      <c r="J61" s="104" t="str">
        <f t="shared" si="20"/>
        <v/>
      </c>
      <c r="K61" s="104" t="str">
        <f t="shared" si="21"/>
        <v/>
      </c>
      <c r="L61" s="104" t="str">
        <f t="shared" si="22"/>
        <v/>
      </c>
      <c r="M61" s="104" t="str">
        <f t="shared" si="23"/>
        <v/>
      </c>
      <c r="N61" s="104" t="str">
        <f t="shared" si="24"/>
        <v/>
      </c>
      <c r="O61" s="104" t="str">
        <f t="shared" si="25"/>
        <v/>
      </c>
      <c r="P61" s="104" t="str">
        <f t="shared" si="26"/>
        <v/>
      </c>
      <c r="Q61" s="105" t="str">
        <f t="shared" si="27"/>
        <v/>
      </c>
      <c r="R61" s="91"/>
    </row>
    <row r="62" spans="1:27" ht="15" customHeight="1">
      <c r="A62" s="80"/>
      <c r="B62" s="81"/>
      <c r="C62" s="79"/>
      <c r="D62" s="82"/>
      <c r="E62" s="104" t="str">
        <f t="shared" si="15"/>
        <v/>
      </c>
      <c r="F62" s="104" t="str">
        <f t="shared" si="16"/>
        <v/>
      </c>
      <c r="G62" s="104" t="str">
        <f t="shared" si="17"/>
        <v/>
      </c>
      <c r="H62" s="104" t="str">
        <f t="shared" si="18"/>
        <v/>
      </c>
      <c r="I62" s="104" t="str">
        <f t="shared" si="19"/>
        <v/>
      </c>
      <c r="J62" s="104" t="str">
        <f t="shared" si="20"/>
        <v/>
      </c>
      <c r="K62" s="104" t="str">
        <f t="shared" si="21"/>
        <v/>
      </c>
      <c r="L62" s="104" t="str">
        <f t="shared" si="22"/>
        <v/>
      </c>
      <c r="M62" s="104" t="str">
        <f t="shared" si="23"/>
        <v/>
      </c>
      <c r="N62" s="104" t="str">
        <f t="shared" si="24"/>
        <v/>
      </c>
      <c r="O62" s="104" t="str">
        <f t="shared" si="25"/>
        <v/>
      </c>
      <c r="P62" s="104" t="str">
        <f t="shared" si="26"/>
        <v/>
      </c>
      <c r="Q62" s="105" t="str">
        <f t="shared" si="27"/>
        <v/>
      </c>
      <c r="R62" s="91"/>
    </row>
    <row r="63" spans="1:27" ht="15" customHeight="1">
      <c r="A63" s="80"/>
      <c r="B63" s="81"/>
      <c r="C63" s="79"/>
      <c r="D63" s="82"/>
      <c r="E63" s="104" t="str">
        <f t="shared" si="15"/>
        <v/>
      </c>
      <c r="F63" s="104" t="str">
        <f t="shared" si="16"/>
        <v/>
      </c>
      <c r="G63" s="104" t="str">
        <f t="shared" si="17"/>
        <v/>
      </c>
      <c r="H63" s="104" t="str">
        <f t="shared" si="18"/>
        <v/>
      </c>
      <c r="I63" s="104" t="str">
        <f t="shared" si="19"/>
        <v/>
      </c>
      <c r="J63" s="104" t="str">
        <f t="shared" si="20"/>
        <v/>
      </c>
      <c r="K63" s="104" t="str">
        <f t="shared" si="21"/>
        <v/>
      </c>
      <c r="L63" s="104" t="str">
        <f t="shared" si="22"/>
        <v/>
      </c>
      <c r="M63" s="104" t="str">
        <f t="shared" si="23"/>
        <v/>
      </c>
      <c r="N63" s="104" t="str">
        <f t="shared" si="24"/>
        <v/>
      </c>
      <c r="O63" s="104" t="str">
        <f t="shared" si="25"/>
        <v/>
      </c>
      <c r="P63" s="104" t="str">
        <f t="shared" si="26"/>
        <v/>
      </c>
      <c r="Q63" s="105" t="str">
        <f t="shared" si="27"/>
        <v/>
      </c>
      <c r="R63" s="91"/>
    </row>
    <row r="64" spans="1:27" ht="15" customHeight="1">
      <c r="A64" s="80"/>
      <c r="B64" s="81"/>
      <c r="C64" s="79"/>
      <c r="D64" s="82"/>
      <c r="E64" s="104" t="str">
        <f t="shared" si="15"/>
        <v/>
      </c>
      <c r="F64" s="104" t="str">
        <f t="shared" si="16"/>
        <v/>
      </c>
      <c r="G64" s="104" t="str">
        <f t="shared" si="17"/>
        <v/>
      </c>
      <c r="H64" s="104" t="str">
        <f t="shared" si="18"/>
        <v/>
      </c>
      <c r="I64" s="104" t="str">
        <f t="shared" si="19"/>
        <v/>
      </c>
      <c r="J64" s="104" t="str">
        <f t="shared" si="20"/>
        <v/>
      </c>
      <c r="K64" s="104" t="str">
        <f t="shared" si="21"/>
        <v/>
      </c>
      <c r="L64" s="104" t="str">
        <f t="shared" si="22"/>
        <v/>
      </c>
      <c r="M64" s="104" t="str">
        <f t="shared" si="23"/>
        <v/>
      </c>
      <c r="N64" s="104" t="str">
        <f t="shared" si="24"/>
        <v/>
      </c>
      <c r="O64" s="104" t="str">
        <f t="shared" si="25"/>
        <v/>
      </c>
      <c r="P64" s="104" t="str">
        <f t="shared" si="26"/>
        <v/>
      </c>
      <c r="Q64" s="105" t="str">
        <f t="shared" si="27"/>
        <v/>
      </c>
      <c r="R64" s="91"/>
    </row>
    <row r="65" spans="1:18" ht="15" customHeight="1">
      <c r="A65" s="80"/>
      <c r="B65" s="81"/>
      <c r="C65" s="79"/>
      <c r="D65" s="82"/>
      <c r="E65" s="104" t="str">
        <f t="shared" si="15"/>
        <v/>
      </c>
      <c r="F65" s="104" t="str">
        <f t="shared" si="16"/>
        <v/>
      </c>
      <c r="G65" s="104" t="str">
        <f t="shared" si="17"/>
        <v/>
      </c>
      <c r="H65" s="104" t="str">
        <f t="shared" si="18"/>
        <v/>
      </c>
      <c r="I65" s="104" t="str">
        <f t="shared" si="19"/>
        <v/>
      </c>
      <c r="J65" s="104" t="str">
        <f t="shared" si="20"/>
        <v/>
      </c>
      <c r="K65" s="104" t="str">
        <f t="shared" si="21"/>
        <v/>
      </c>
      <c r="L65" s="104" t="str">
        <f t="shared" si="22"/>
        <v/>
      </c>
      <c r="M65" s="104" t="str">
        <f t="shared" si="23"/>
        <v/>
      </c>
      <c r="N65" s="104" t="str">
        <f t="shared" si="24"/>
        <v/>
      </c>
      <c r="O65" s="104" t="str">
        <f t="shared" si="25"/>
        <v/>
      </c>
      <c r="P65" s="104" t="str">
        <f t="shared" si="26"/>
        <v/>
      </c>
      <c r="Q65" s="105" t="str">
        <f t="shared" si="27"/>
        <v/>
      </c>
      <c r="R65" s="91"/>
    </row>
    <row r="66" spans="1:18" ht="15" customHeight="1">
      <c r="A66" s="80"/>
      <c r="B66" s="81"/>
      <c r="C66" s="79"/>
      <c r="D66" s="82"/>
      <c r="E66" s="104" t="str">
        <f t="shared" si="15"/>
        <v/>
      </c>
      <c r="F66" s="104" t="str">
        <f t="shared" si="16"/>
        <v/>
      </c>
      <c r="G66" s="104" t="str">
        <f t="shared" si="17"/>
        <v/>
      </c>
      <c r="H66" s="104" t="str">
        <f t="shared" si="18"/>
        <v/>
      </c>
      <c r="I66" s="104" t="str">
        <f t="shared" si="19"/>
        <v/>
      </c>
      <c r="J66" s="104" t="str">
        <f t="shared" si="20"/>
        <v/>
      </c>
      <c r="K66" s="104" t="str">
        <f t="shared" si="21"/>
        <v/>
      </c>
      <c r="L66" s="104" t="str">
        <f t="shared" si="22"/>
        <v/>
      </c>
      <c r="M66" s="104" t="str">
        <f t="shared" si="23"/>
        <v/>
      </c>
      <c r="N66" s="104" t="str">
        <f t="shared" si="24"/>
        <v/>
      </c>
      <c r="O66" s="104" t="str">
        <f t="shared" si="25"/>
        <v/>
      </c>
      <c r="P66" s="104" t="str">
        <f t="shared" si="26"/>
        <v/>
      </c>
      <c r="Q66" s="105" t="str">
        <f t="shared" si="27"/>
        <v/>
      </c>
      <c r="R66" s="91"/>
    </row>
    <row r="67" spans="1:18" ht="15" customHeight="1">
      <c r="A67" s="80"/>
      <c r="B67" s="81"/>
      <c r="C67" s="79"/>
      <c r="D67" s="82"/>
      <c r="E67" s="104" t="str">
        <f t="shared" si="15"/>
        <v/>
      </c>
      <c r="F67" s="104" t="str">
        <f t="shared" si="16"/>
        <v/>
      </c>
      <c r="G67" s="104" t="str">
        <f t="shared" si="17"/>
        <v/>
      </c>
      <c r="H67" s="104" t="str">
        <f t="shared" si="18"/>
        <v/>
      </c>
      <c r="I67" s="104" t="str">
        <f t="shared" si="19"/>
        <v/>
      </c>
      <c r="J67" s="104" t="str">
        <f t="shared" si="20"/>
        <v/>
      </c>
      <c r="K67" s="104" t="str">
        <f t="shared" si="21"/>
        <v/>
      </c>
      <c r="L67" s="104" t="str">
        <f t="shared" si="22"/>
        <v/>
      </c>
      <c r="M67" s="104" t="str">
        <f t="shared" si="23"/>
        <v/>
      </c>
      <c r="N67" s="104" t="str">
        <f t="shared" si="24"/>
        <v/>
      </c>
      <c r="O67" s="104" t="str">
        <f t="shared" si="25"/>
        <v/>
      </c>
      <c r="P67" s="104" t="str">
        <f t="shared" si="26"/>
        <v/>
      </c>
      <c r="Q67" s="105" t="str">
        <f t="shared" si="27"/>
        <v/>
      </c>
      <c r="R67" s="91"/>
    </row>
    <row r="68" spans="1:18" ht="15" customHeight="1">
      <c r="A68" s="80"/>
      <c r="B68" s="81"/>
      <c r="C68" s="79"/>
      <c r="D68" s="82"/>
      <c r="E68" s="104" t="str">
        <f t="shared" si="15"/>
        <v/>
      </c>
      <c r="F68" s="104" t="str">
        <f t="shared" si="16"/>
        <v/>
      </c>
      <c r="G68" s="104" t="str">
        <f t="shared" si="17"/>
        <v/>
      </c>
      <c r="H68" s="104" t="str">
        <f t="shared" si="18"/>
        <v/>
      </c>
      <c r="I68" s="104" t="str">
        <f t="shared" si="19"/>
        <v/>
      </c>
      <c r="J68" s="104" t="str">
        <f t="shared" si="20"/>
        <v/>
      </c>
      <c r="K68" s="104" t="str">
        <f t="shared" si="21"/>
        <v/>
      </c>
      <c r="L68" s="104" t="str">
        <f t="shared" si="22"/>
        <v/>
      </c>
      <c r="M68" s="104" t="str">
        <f t="shared" si="23"/>
        <v/>
      </c>
      <c r="N68" s="104" t="str">
        <f t="shared" si="24"/>
        <v/>
      </c>
      <c r="O68" s="104" t="str">
        <f t="shared" si="25"/>
        <v/>
      </c>
      <c r="P68" s="104" t="str">
        <f t="shared" si="26"/>
        <v/>
      </c>
      <c r="Q68" s="105" t="str">
        <f t="shared" si="27"/>
        <v/>
      </c>
      <c r="R68" s="91"/>
    </row>
    <row r="69" spans="1:18" ht="15" customHeight="1">
      <c r="A69" s="80"/>
      <c r="B69" s="81"/>
      <c r="C69" s="79"/>
      <c r="D69" s="82"/>
      <c r="E69" s="104" t="str">
        <f t="shared" si="15"/>
        <v/>
      </c>
      <c r="F69" s="104" t="str">
        <f t="shared" si="16"/>
        <v/>
      </c>
      <c r="G69" s="104" t="str">
        <f t="shared" si="17"/>
        <v/>
      </c>
      <c r="H69" s="104" t="str">
        <f t="shared" si="18"/>
        <v/>
      </c>
      <c r="I69" s="104" t="str">
        <f t="shared" si="19"/>
        <v/>
      </c>
      <c r="J69" s="104" t="str">
        <f t="shared" si="20"/>
        <v/>
      </c>
      <c r="K69" s="104" t="str">
        <f t="shared" si="21"/>
        <v/>
      </c>
      <c r="L69" s="104" t="str">
        <f t="shared" si="22"/>
        <v/>
      </c>
      <c r="M69" s="104" t="str">
        <f t="shared" si="23"/>
        <v/>
      </c>
      <c r="N69" s="104" t="str">
        <f t="shared" si="24"/>
        <v/>
      </c>
      <c r="O69" s="104" t="str">
        <f t="shared" si="25"/>
        <v/>
      </c>
      <c r="P69" s="104" t="str">
        <f t="shared" si="26"/>
        <v/>
      </c>
      <c r="Q69" s="105" t="str">
        <f t="shared" si="27"/>
        <v/>
      </c>
      <c r="R69" s="91"/>
    </row>
    <row r="70" spans="1:18" ht="15" customHeight="1">
      <c r="A70" s="80"/>
      <c r="B70" s="81"/>
      <c r="C70" s="79"/>
      <c r="D70" s="82"/>
      <c r="E70" s="104" t="str">
        <f t="shared" si="15"/>
        <v/>
      </c>
      <c r="F70" s="104" t="str">
        <f t="shared" si="16"/>
        <v/>
      </c>
      <c r="G70" s="104" t="str">
        <f t="shared" si="17"/>
        <v/>
      </c>
      <c r="H70" s="104" t="str">
        <f t="shared" si="18"/>
        <v/>
      </c>
      <c r="I70" s="104" t="str">
        <f t="shared" si="19"/>
        <v/>
      </c>
      <c r="J70" s="104" t="str">
        <f t="shared" si="20"/>
        <v/>
      </c>
      <c r="K70" s="104" t="str">
        <f t="shared" si="21"/>
        <v/>
      </c>
      <c r="L70" s="104" t="str">
        <f t="shared" si="22"/>
        <v/>
      </c>
      <c r="M70" s="104" t="str">
        <f t="shared" si="23"/>
        <v/>
      </c>
      <c r="N70" s="104" t="str">
        <f t="shared" si="24"/>
        <v/>
      </c>
      <c r="O70" s="104" t="str">
        <f t="shared" si="25"/>
        <v/>
      </c>
      <c r="P70" s="104" t="str">
        <f t="shared" si="26"/>
        <v/>
      </c>
      <c r="Q70" s="105" t="str">
        <f t="shared" si="27"/>
        <v/>
      </c>
      <c r="R70" s="91"/>
    </row>
    <row r="71" spans="1:18" ht="15" customHeight="1">
      <c r="A71" s="80"/>
      <c r="B71" s="81"/>
      <c r="C71" s="79"/>
      <c r="D71" s="82"/>
      <c r="E71" s="104" t="str">
        <f t="shared" si="15"/>
        <v/>
      </c>
      <c r="F71" s="104" t="str">
        <f t="shared" si="16"/>
        <v/>
      </c>
      <c r="G71" s="104" t="str">
        <f t="shared" si="17"/>
        <v/>
      </c>
      <c r="H71" s="104" t="str">
        <f t="shared" si="18"/>
        <v/>
      </c>
      <c r="I71" s="104" t="str">
        <f t="shared" si="19"/>
        <v/>
      </c>
      <c r="J71" s="104" t="str">
        <f t="shared" si="20"/>
        <v/>
      </c>
      <c r="K71" s="104" t="str">
        <f t="shared" si="21"/>
        <v/>
      </c>
      <c r="L71" s="104" t="str">
        <f t="shared" si="22"/>
        <v/>
      </c>
      <c r="M71" s="104" t="str">
        <f t="shared" si="23"/>
        <v/>
      </c>
      <c r="N71" s="104" t="str">
        <f t="shared" si="24"/>
        <v/>
      </c>
      <c r="O71" s="104" t="str">
        <f t="shared" si="25"/>
        <v/>
      </c>
      <c r="P71" s="104" t="str">
        <f t="shared" si="26"/>
        <v/>
      </c>
      <c r="Q71" s="105" t="str">
        <f t="shared" si="27"/>
        <v/>
      </c>
      <c r="R71" s="91"/>
    </row>
    <row r="72" spans="1:18" ht="15" customHeight="1">
      <c r="A72" s="80"/>
      <c r="B72" s="81"/>
      <c r="C72" s="79"/>
      <c r="D72" s="82"/>
      <c r="E72" s="104" t="str">
        <f t="shared" si="15"/>
        <v/>
      </c>
      <c r="F72" s="104" t="str">
        <f t="shared" si="16"/>
        <v/>
      </c>
      <c r="G72" s="104" t="str">
        <f t="shared" si="17"/>
        <v/>
      </c>
      <c r="H72" s="104" t="str">
        <f t="shared" si="18"/>
        <v/>
      </c>
      <c r="I72" s="104" t="str">
        <f t="shared" si="19"/>
        <v/>
      </c>
      <c r="J72" s="104" t="str">
        <f t="shared" si="20"/>
        <v/>
      </c>
      <c r="K72" s="104" t="str">
        <f t="shared" si="21"/>
        <v/>
      </c>
      <c r="L72" s="104" t="str">
        <f t="shared" si="22"/>
        <v/>
      </c>
      <c r="M72" s="104" t="str">
        <f t="shared" si="23"/>
        <v/>
      </c>
      <c r="N72" s="104" t="str">
        <f t="shared" si="24"/>
        <v/>
      </c>
      <c r="O72" s="104" t="str">
        <f t="shared" si="25"/>
        <v/>
      </c>
      <c r="P72" s="104" t="str">
        <f t="shared" si="26"/>
        <v/>
      </c>
      <c r="Q72" s="105" t="str">
        <f t="shared" si="27"/>
        <v/>
      </c>
      <c r="R72" s="91"/>
    </row>
    <row r="73" spans="1:18" ht="15" customHeight="1">
      <c r="A73" s="80"/>
      <c r="B73" s="81"/>
      <c r="C73" s="79"/>
      <c r="D73" s="82"/>
      <c r="E73" s="104" t="str">
        <f t="shared" ref="E73:E101" si="44">IF(ISERROR(VLOOKUP(C73,Journalier,2,0)),"",VLOOKUP(C73,Journalier,2,0))</f>
        <v/>
      </c>
      <c r="F73" s="104" t="str">
        <f t="shared" ref="F73:F101" si="45">IF(ISERROR(VLOOKUP(C73,Taux,2,0)),"",VLOOKUP(C73,Taux,2,0))</f>
        <v/>
      </c>
      <c r="G73" s="104" t="str">
        <f t="shared" ref="G73:G101" si="46">IF(ISERROR(VLOOKUP(C73,Taux,3,0)),"",VLOOKUP(C73,Taux,3,0))</f>
        <v/>
      </c>
      <c r="H73" s="104" t="str">
        <f t="shared" ref="H73:H101" si="47">IF(ISERROR(VLOOKUP(C73,Taux,4,0)),"",VLOOKUP(C73,Taux,4,0))</f>
        <v/>
      </c>
      <c r="I73" s="104" t="str">
        <f t="shared" ref="I73:I101" si="48">IF(ISERROR(VLOOKUP(C73,Taux,5,0)),"",VLOOKUP(C73,Taux,5,0))</f>
        <v/>
      </c>
      <c r="J73" s="104" t="str">
        <f t="shared" ref="J73:J101" si="49">IF(ISERROR(VLOOKUP(C73,Taux,6,0)),"",VLOOKUP(C73,Taux,6,0))</f>
        <v/>
      </c>
      <c r="K73" s="104" t="str">
        <f t="shared" ref="K73:K101" si="50">IF(ISERROR(VLOOKUP(C73,Taux,7,0)),"",VLOOKUP(C73,Taux,7,0))</f>
        <v/>
      </c>
      <c r="L73" s="104" t="str">
        <f t="shared" ref="L73:L101" si="51">IF(ISERROR(VLOOKUP(C73,Taux,8,0)),"",VLOOKUP(C73,Taux,8,0))</f>
        <v/>
      </c>
      <c r="M73" s="104" t="str">
        <f t="shared" ref="M73:M101" si="52">IF(ISERROR(VLOOKUP(C73,Taux,9,0)),"",VLOOKUP(C73,Taux,9,0))</f>
        <v/>
      </c>
      <c r="N73" s="104" t="str">
        <f t="shared" ref="N73:N101" si="53">IF(ISERROR(VLOOKUP(C73,Taux,10,0)),"",VLOOKUP(C73,Taux,10,0))</f>
        <v/>
      </c>
      <c r="O73" s="104" t="str">
        <f t="shared" ref="O73:O101" si="54">IF(ISERROR(VLOOKUP(C73,Taux,11,0)),"",VLOOKUP(C73,Taux,11,0))</f>
        <v/>
      </c>
      <c r="P73" s="104" t="str">
        <f t="shared" ref="P73:P101" si="55">IF(ISERROR(VLOOKUP(C73,Taux,12,0)),"",VLOOKUP(C73,Taux,12,0))</f>
        <v/>
      </c>
      <c r="Q73" s="105" t="str">
        <f t="shared" ref="Q73:Q101" si="56">IF(ISERROR(VLOOKUP(C73,Taux,13,0)),"",VLOOKUP(C73,Taux,13,0))</f>
        <v/>
      </c>
      <c r="R73" s="91"/>
    </row>
    <row r="74" spans="1:18" ht="15" customHeight="1">
      <c r="A74" s="80"/>
      <c r="B74" s="81"/>
      <c r="C74" s="79"/>
      <c r="D74" s="82"/>
      <c r="E74" s="104" t="str">
        <f t="shared" si="44"/>
        <v/>
      </c>
      <c r="F74" s="104" t="str">
        <f t="shared" si="45"/>
        <v/>
      </c>
      <c r="G74" s="104" t="str">
        <f t="shared" si="46"/>
        <v/>
      </c>
      <c r="H74" s="104" t="str">
        <f t="shared" si="47"/>
        <v/>
      </c>
      <c r="I74" s="104" t="str">
        <f t="shared" si="48"/>
        <v/>
      </c>
      <c r="J74" s="104" t="str">
        <f t="shared" si="49"/>
        <v/>
      </c>
      <c r="K74" s="104" t="str">
        <f t="shared" si="50"/>
        <v/>
      </c>
      <c r="L74" s="104" t="str">
        <f t="shared" si="51"/>
        <v/>
      </c>
      <c r="M74" s="104" t="str">
        <f t="shared" si="52"/>
        <v/>
      </c>
      <c r="N74" s="104" t="str">
        <f t="shared" si="53"/>
        <v/>
      </c>
      <c r="O74" s="104" t="str">
        <f t="shared" si="54"/>
        <v/>
      </c>
      <c r="P74" s="104" t="str">
        <f t="shared" si="55"/>
        <v/>
      </c>
      <c r="Q74" s="105" t="str">
        <f t="shared" si="56"/>
        <v/>
      </c>
      <c r="R74" s="91"/>
    </row>
    <row r="75" spans="1:18" ht="15" customHeight="1">
      <c r="A75" s="80"/>
      <c r="B75" s="81"/>
      <c r="C75" s="79"/>
      <c r="D75" s="82"/>
      <c r="E75" s="104" t="str">
        <f t="shared" si="44"/>
        <v/>
      </c>
      <c r="F75" s="104" t="str">
        <f t="shared" si="45"/>
        <v/>
      </c>
      <c r="G75" s="104" t="str">
        <f t="shared" si="46"/>
        <v/>
      </c>
      <c r="H75" s="104" t="str">
        <f t="shared" si="47"/>
        <v/>
      </c>
      <c r="I75" s="104" t="str">
        <f t="shared" si="48"/>
        <v/>
      </c>
      <c r="J75" s="104" t="str">
        <f t="shared" si="49"/>
        <v/>
      </c>
      <c r="K75" s="104" t="str">
        <f t="shared" si="50"/>
        <v/>
      </c>
      <c r="L75" s="104" t="str">
        <f t="shared" si="51"/>
        <v/>
      </c>
      <c r="M75" s="104" t="str">
        <f t="shared" si="52"/>
        <v/>
      </c>
      <c r="N75" s="104" t="str">
        <f t="shared" si="53"/>
        <v/>
      </c>
      <c r="O75" s="104" t="str">
        <f t="shared" si="54"/>
        <v/>
      </c>
      <c r="P75" s="104" t="str">
        <f t="shared" si="55"/>
        <v/>
      </c>
      <c r="Q75" s="105" t="str">
        <f t="shared" si="56"/>
        <v/>
      </c>
      <c r="R75" s="91"/>
    </row>
    <row r="76" spans="1:18" ht="15" customHeight="1">
      <c r="A76" s="80"/>
      <c r="B76" s="81"/>
      <c r="C76" s="79"/>
      <c r="D76" s="82"/>
      <c r="E76" s="104" t="str">
        <f t="shared" si="44"/>
        <v/>
      </c>
      <c r="F76" s="104" t="str">
        <f t="shared" si="45"/>
        <v/>
      </c>
      <c r="G76" s="104" t="str">
        <f t="shared" si="46"/>
        <v/>
      </c>
      <c r="H76" s="104" t="str">
        <f t="shared" si="47"/>
        <v/>
      </c>
      <c r="I76" s="104" t="str">
        <f t="shared" si="48"/>
        <v/>
      </c>
      <c r="J76" s="104" t="str">
        <f t="shared" si="49"/>
        <v/>
      </c>
      <c r="K76" s="104" t="str">
        <f t="shared" si="50"/>
        <v/>
      </c>
      <c r="L76" s="104" t="str">
        <f t="shared" si="51"/>
        <v/>
      </c>
      <c r="M76" s="104" t="str">
        <f t="shared" si="52"/>
        <v/>
      </c>
      <c r="N76" s="104" t="str">
        <f t="shared" si="53"/>
        <v/>
      </c>
      <c r="O76" s="104" t="str">
        <f t="shared" si="54"/>
        <v/>
      </c>
      <c r="P76" s="104" t="str">
        <f t="shared" si="55"/>
        <v/>
      </c>
      <c r="Q76" s="105" t="str">
        <f t="shared" si="56"/>
        <v/>
      </c>
      <c r="R76" s="91"/>
    </row>
    <row r="77" spans="1:18" ht="15" customHeight="1">
      <c r="A77" s="80"/>
      <c r="B77" s="81"/>
      <c r="C77" s="79"/>
      <c r="D77" s="82"/>
      <c r="E77" s="104" t="str">
        <f t="shared" si="44"/>
        <v/>
      </c>
      <c r="F77" s="104" t="str">
        <f t="shared" si="45"/>
        <v/>
      </c>
      <c r="G77" s="104" t="str">
        <f t="shared" si="46"/>
        <v/>
      </c>
      <c r="H77" s="104" t="str">
        <f t="shared" si="47"/>
        <v/>
      </c>
      <c r="I77" s="104" t="str">
        <f t="shared" si="48"/>
        <v/>
      </c>
      <c r="J77" s="104" t="str">
        <f t="shared" si="49"/>
        <v/>
      </c>
      <c r="K77" s="104" t="str">
        <f t="shared" si="50"/>
        <v/>
      </c>
      <c r="L77" s="104" t="str">
        <f t="shared" si="51"/>
        <v/>
      </c>
      <c r="M77" s="104" t="str">
        <f t="shared" si="52"/>
        <v/>
      </c>
      <c r="N77" s="104" t="str">
        <f t="shared" si="53"/>
        <v/>
      </c>
      <c r="O77" s="104" t="str">
        <f t="shared" si="54"/>
        <v/>
      </c>
      <c r="P77" s="104" t="str">
        <f t="shared" si="55"/>
        <v/>
      </c>
      <c r="Q77" s="105" t="str">
        <f t="shared" si="56"/>
        <v/>
      </c>
      <c r="R77" s="91"/>
    </row>
    <row r="78" spans="1:18" ht="15" customHeight="1">
      <c r="A78" s="80"/>
      <c r="B78" s="81"/>
      <c r="C78" s="79"/>
      <c r="D78" s="82"/>
      <c r="E78" s="104" t="str">
        <f t="shared" si="44"/>
        <v/>
      </c>
      <c r="F78" s="104" t="str">
        <f t="shared" si="45"/>
        <v/>
      </c>
      <c r="G78" s="104" t="str">
        <f t="shared" si="46"/>
        <v/>
      </c>
      <c r="H78" s="104" t="str">
        <f t="shared" si="47"/>
        <v/>
      </c>
      <c r="I78" s="104" t="str">
        <f t="shared" si="48"/>
        <v/>
      </c>
      <c r="J78" s="104" t="str">
        <f t="shared" si="49"/>
        <v/>
      </c>
      <c r="K78" s="104" t="str">
        <f t="shared" si="50"/>
        <v/>
      </c>
      <c r="L78" s="104" t="str">
        <f t="shared" si="51"/>
        <v/>
      </c>
      <c r="M78" s="104" t="str">
        <f t="shared" si="52"/>
        <v/>
      </c>
      <c r="N78" s="104" t="str">
        <f t="shared" si="53"/>
        <v/>
      </c>
      <c r="O78" s="104" t="str">
        <f t="shared" si="54"/>
        <v/>
      </c>
      <c r="P78" s="104" t="str">
        <f t="shared" si="55"/>
        <v/>
      </c>
      <c r="Q78" s="105" t="str">
        <f t="shared" si="56"/>
        <v/>
      </c>
      <c r="R78" s="91"/>
    </row>
    <row r="79" spans="1:18" ht="15" customHeight="1">
      <c r="A79" s="80"/>
      <c r="B79" s="81"/>
      <c r="C79" s="79"/>
      <c r="D79" s="82"/>
      <c r="E79" s="104" t="str">
        <f t="shared" si="44"/>
        <v/>
      </c>
      <c r="F79" s="104" t="str">
        <f t="shared" si="45"/>
        <v/>
      </c>
      <c r="G79" s="104" t="str">
        <f t="shared" si="46"/>
        <v/>
      </c>
      <c r="H79" s="104" t="str">
        <f t="shared" si="47"/>
        <v/>
      </c>
      <c r="I79" s="104" t="str">
        <f t="shared" si="48"/>
        <v/>
      </c>
      <c r="J79" s="104" t="str">
        <f t="shared" si="49"/>
        <v/>
      </c>
      <c r="K79" s="104" t="str">
        <f t="shared" si="50"/>
        <v/>
      </c>
      <c r="L79" s="104" t="str">
        <f t="shared" si="51"/>
        <v/>
      </c>
      <c r="M79" s="104" t="str">
        <f t="shared" si="52"/>
        <v/>
      </c>
      <c r="N79" s="104" t="str">
        <f t="shared" si="53"/>
        <v/>
      </c>
      <c r="O79" s="104" t="str">
        <f t="shared" si="54"/>
        <v/>
      </c>
      <c r="P79" s="104" t="str">
        <f t="shared" si="55"/>
        <v/>
      </c>
      <c r="Q79" s="105" t="str">
        <f t="shared" si="56"/>
        <v/>
      </c>
      <c r="R79" s="91"/>
    </row>
    <row r="80" spans="1:18" ht="15" customHeight="1">
      <c r="A80" s="80"/>
      <c r="B80" s="81"/>
      <c r="C80" s="79"/>
      <c r="D80" s="82"/>
      <c r="E80" s="104" t="str">
        <f t="shared" si="44"/>
        <v/>
      </c>
      <c r="F80" s="104" t="str">
        <f t="shared" si="45"/>
        <v/>
      </c>
      <c r="G80" s="104" t="str">
        <f t="shared" si="46"/>
        <v/>
      </c>
      <c r="H80" s="104" t="str">
        <f t="shared" si="47"/>
        <v/>
      </c>
      <c r="I80" s="104" t="str">
        <f t="shared" si="48"/>
        <v/>
      </c>
      <c r="J80" s="104" t="str">
        <f t="shared" si="49"/>
        <v/>
      </c>
      <c r="K80" s="104" t="str">
        <f t="shared" si="50"/>
        <v/>
      </c>
      <c r="L80" s="104" t="str">
        <f t="shared" si="51"/>
        <v/>
      </c>
      <c r="M80" s="104" t="str">
        <f t="shared" si="52"/>
        <v/>
      </c>
      <c r="N80" s="104" t="str">
        <f t="shared" si="53"/>
        <v/>
      </c>
      <c r="O80" s="104" t="str">
        <f t="shared" si="54"/>
        <v/>
      </c>
      <c r="P80" s="104" t="str">
        <f t="shared" si="55"/>
        <v/>
      </c>
      <c r="Q80" s="105" t="str">
        <f t="shared" si="56"/>
        <v/>
      </c>
      <c r="R80" s="91"/>
    </row>
    <row r="81" spans="1:18" ht="15" customHeight="1">
      <c r="A81" s="80"/>
      <c r="B81" s="81"/>
      <c r="C81" s="79"/>
      <c r="D81" s="82"/>
      <c r="E81" s="104" t="str">
        <f t="shared" si="44"/>
        <v/>
      </c>
      <c r="F81" s="104" t="str">
        <f t="shared" si="45"/>
        <v/>
      </c>
      <c r="G81" s="104" t="str">
        <f t="shared" si="46"/>
        <v/>
      </c>
      <c r="H81" s="104" t="str">
        <f t="shared" si="47"/>
        <v/>
      </c>
      <c r="I81" s="104" t="str">
        <f t="shared" si="48"/>
        <v/>
      </c>
      <c r="J81" s="104" t="str">
        <f t="shared" si="49"/>
        <v/>
      </c>
      <c r="K81" s="104" t="str">
        <f t="shared" si="50"/>
        <v/>
      </c>
      <c r="L81" s="104" t="str">
        <f t="shared" si="51"/>
        <v/>
      </c>
      <c r="M81" s="104" t="str">
        <f t="shared" si="52"/>
        <v/>
      </c>
      <c r="N81" s="104" t="str">
        <f t="shared" si="53"/>
        <v/>
      </c>
      <c r="O81" s="104" t="str">
        <f t="shared" si="54"/>
        <v/>
      </c>
      <c r="P81" s="104" t="str">
        <f t="shared" si="55"/>
        <v/>
      </c>
      <c r="Q81" s="105" t="str">
        <f t="shared" si="56"/>
        <v/>
      </c>
      <c r="R81" s="91"/>
    </row>
    <row r="82" spans="1:18" ht="15" customHeight="1">
      <c r="A82" s="80"/>
      <c r="B82" s="81"/>
      <c r="C82" s="79"/>
      <c r="D82" s="82"/>
      <c r="E82" s="104" t="str">
        <f t="shared" si="44"/>
        <v/>
      </c>
      <c r="F82" s="104" t="str">
        <f t="shared" si="45"/>
        <v/>
      </c>
      <c r="G82" s="104" t="str">
        <f t="shared" si="46"/>
        <v/>
      </c>
      <c r="H82" s="104" t="str">
        <f t="shared" si="47"/>
        <v/>
      </c>
      <c r="I82" s="104" t="str">
        <f t="shared" si="48"/>
        <v/>
      </c>
      <c r="J82" s="104" t="str">
        <f t="shared" si="49"/>
        <v/>
      </c>
      <c r="K82" s="104" t="str">
        <f t="shared" si="50"/>
        <v/>
      </c>
      <c r="L82" s="104" t="str">
        <f t="shared" si="51"/>
        <v/>
      </c>
      <c r="M82" s="104" t="str">
        <f t="shared" si="52"/>
        <v/>
      </c>
      <c r="N82" s="104" t="str">
        <f t="shared" si="53"/>
        <v/>
      </c>
      <c r="O82" s="104" t="str">
        <f t="shared" si="54"/>
        <v/>
      </c>
      <c r="P82" s="104" t="str">
        <f t="shared" si="55"/>
        <v/>
      </c>
      <c r="Q82" s="105" t="str">
        <f t="shared" si="56"/>
        <v/>
      </c>
      <c r="R82" s="91"/>
    </row>
    <row r="83" spans="1:18" ht="15" customHeight="1">
      <c r="A83" s="80"/>
      <c r="B83" s="81"/>
      <c r="C83" s="79"/>
      <c r="D83" s="82"/>
      <c r="E83" s="104" t="str">
        <f t="shared" si="44"/>
        <v/>
      </c>
      <c r="F83" s="104" t="str">
        <f t="shared" si="45"/>
        <v/>
      </c>
      <c r="G83" s="104" t="str">
        <f t="shared" si="46"/>
        <v/>
      </c>
      <c r="H83" s="104" t="str">
        <f t="shared" si="47"/>
        <v/>
      </c>
      <c r="I83" s="104" t="str">
        <f t="shared" si="48"/>
        <v/>
      </c>
      <c r="J83" s="104" t="str">
        <f t="shared" si="49"/>
        <v/>
      </c>
      <c r="K83" s="104" t="str">
        <f t="shared" si="50"/>
        <v/>
      </c>
      <c r="L83" s="104" t="str">
        <f t="shared" si="51"/>
        <v/>
      </c>
      <c r="M83" s="104" t="str">
        <f t="shared" si="52"/>
        <v/>
      </c>
      <c r="N83" s="104" t="str">
        <f t="shared" si="53"/>
        <v/>
      </c>
      <c r="O83" s="104" t="str">
        <f t="shared" si="54"/>
        <v/>
      </c>
      <c r="P83" s="104" t="str">
        <f t="shared" si="55"/>
        <v/>
      </c>
      <c r="Q83" s="105" t="str">
        <f t="shared" si="56"/>
        <v/>
      </c>
      <c r="R83" s="91"/>
    </row>
    <row r="84" spans="1:18" ht="15" customHeight="1">
      <c r="A84" s="80"/>
      <c r="B84" s="81"/>
      <c r="C84" s="79"/>
      <c r="D84" s="82"/>
      <c r="E84" s="104" t="str">
        <f t="shared" si="44"/>
        <v/>
      </c>
      <c r="F84" s="104" t="str">
        <f t="shared" si="45"/>
        <v/>
      </c>
      <c r="G84" s="104" t="str">
        <f t="shared" si="46"/>
        <v/>
      </c>
      <c r="H84" s="104" t="str">
        <f t="shared" si="47"/>
        <v/>
      </c>
      <c r="I84" s="104" t="str">
        <f t="shared" si="48"/>
        <v/>
      </c>
      <c r="J84" s="104" t="str">
        <f t="shared" si="49"/>
        <v/>
      </c>
      <c r="K84" s="104" t="str">
        <f t="shared" si="50"/>
        <v/>
      </c>
      <c r="L84" s="104" t="str">
        <f t="shared" si="51"/>
        <v/>
      </c>
      <c r="M84" s="104" t="str">
        <f t="shared" si="52"/>
        <v/>
      </c>
      <c r="N84" s="104" t="str">
        <f t="shared" si="53"/>
        <v/>
      </c>
      <c r="O84" s="104" t="str">
        <f t="shared" si="54"/>
        <v/>
      </c>
      <c r="P84" s="104" t="str">
        <f t="shared" si="55"/>
        <v/>
      </c>
      <c r="Q84" s="105" t="str">
        <f t="shared" si="56"/>
        <v/>
      </c>
      <c r="R84" s="91"/>
    </row>
    <row r="85" spans="1:18" ht="15" customHeight="1">
      <c r="A85" s="80"/>
      <c r="B85" s="81"/>
      <c r="C85" s="79"/>
      <c r="D85" s="82"/>
      <c r="E85" s="104" t="str">
        <f t="shared" si="44"/>
        <v/>
      </c>
      <c r="F85" s="104" t="str">
        <f t="shared" si="45"/>
        <v/>
      </c>
      <c r="G85" s="104" t="str">
        <f t="shared" si="46"/>
        <v/>
      </c>
      <c r="H85" s="104" t="str">
        <f t="shared" si="47"/>
        <v/>
      </c>
      <c r="I85" s="104" t="str">
        <f t="shared" si="48"/>
        <v/>
      </c>
      <c r="J85" s="104" t="str">
        <f t="shared" si="49"/>
        <v/>
      </c>
      <c r="K85" s="104" t="str">
        <f t="shared" si="50"/>
        <v/>
      </c>
      <c r="L85" s="104" t="str">
        <f t="shared" si="51"/>
        <v/>
      </c>
      <c r="M85" s="104" t="str">
        <f t="shared" si="52"/>
        <v/>
      </c>
      <c r="N85" s="104" t="str">
        <f t="shared" si="53"/>
        <v/>
      </c>
      <c r="O85" s="104" t="str">
        <f t="shared" si="54"/>
        <v/>
      </c>
      <c r="P85" s="104" t="str">
        <f t="shared" si="55"/>
        <v/>
      </c>
      <c r="Q85" s="105" t="str">
        <f t="shared" si="56"/>
        <v/>
      </c>
      <c r="R85" s="91"/>
    </row>
    <row r="86" spans="1:18" ht="15" customHeight="1">
      <c r="A86" s="80"/>
      <c r="B86" s="81"/>
      <c r="C86" s="79"/>
      <c r="D86" s="82"/>
      <c r="E86" s="104" t="str">
        <f t="shared" si="44"/>
        <v/>
      </c>
      <c r="F86" s="104" t="str">
        <f t="shared" si="45"/>
        <v/>
      </c>
      <c r="G86" s="104" t="str">
        <f t="shared" si="46"/>
        <v/>
      </c>
      <c r="H86" s="104" t="str">
        <f t="shared" si="47"/>
        <v/>
      </c>
      <c r="I86" s="104" t="str">
        <f t="shared" si="48"/>
        <v/>
      </c>
      <c r="J86" s="104" t="str">
        <f t="shared" si="49"/>
        <v/>
      </c>
      <c r="K86" s="104" t="str">
        <f t="shared" si="50"/>
        <v/>
      </c>
      <c r="L86" s="104" t="str">
        <f t="shared" si="51"/>
        <v/>
      </c>
      <c r="M86" s="104" t="str">
        <f t="shared" si="52"/>
        <v/>
      </c>
      <c r="N86" s="104" t="str">
        <f t="shared" si="53"/>
        <v/>
      </c>
      <c r="O86" s="104" t="str">
        <f t="shared" si="54"/>
        <v/>
      </c>
      <c r="P86" s="104" t="str">
        <f t="shared" si="55"/>
        <v/>
      </c>
      <c r="Q86" s="105" t="str">
        <f t="shared" si="56"/>
        <v/>
      </c>
      <c r="R86" s="91"/>
    </row>
    <row r="87" spans="1:18" ht="15" customHeight="1">
      <c r="A87" s="80"/>
      <c r="B87" s="81"/>
      <c r="C87" s="79"/>
      <c r="D87" s="82"/>
      <c r="E87" s="104" t="str">
        <f t="shared" si="44"/>
        <v/>
      </c>
      <c r="F87" s="104" t="str">
        <f t="shared" si="45"/>
        <v/>
      </c>
      <c r="G87" s="104" t="str">
        <f t="shared" si="46"/>
        <v/>
      </c>
      <c r="H87" s="104" t="str">
        <f t="shared" si="47"/>
        <v/>
      </c>
      <c r="I87" s="104" t="str">
        <f t="shared" si="48"/>
        <v/>
      </c>
      <c r="J87" s="104" t="str">
        <f t="shared" si="49"/>
        <v/>
      </c>
      <c r="K87" s="104" t="str">
        <f t="shared" si="50"/>
        <v/>
      </c>
      <c r="L87" s="104" t="str">
        <f t="shared" si="51"/>
        <v/>
      </c>
      <c r="M87" s="104" t="str">
        <f t="shared" si="52"/>
        <v/>
      </c>
      <c r="N87" s="104" t="str">
        <f t="shared" si="53"/>
        <v/>
      </c>
      <c r="O87" s="104" t="str">
        <f t="shared" si="54"/>
        <v/>
      </c>
      <c r="P87" s="104" t="str">
        <f t="shared" si="55"/>
        <v/>
      </c>
      <c r="Q87" s="105" t="str">
        <f t="shared" si="56"/>
        <v/>
      </c>
      <c r="R87" s="91"/>
    </row>
    <row r="88" spans="1:18" ht="15" customHeight="1">
      <c r="A88" s="80"/>
      <c r="B88" s="81"/>
      <c r="C88" s="79"/>
      <c r="D88" s="82"/>
      <c r="E88" s="104" t="str">
        <f t="shared" si="44"/>
        <v/>
      </c>
      <c r="F88" s="104" t="str">
        <f t="shared" si="45"/>
        <v/>
      </c>
      <c r="G88" s="104" t="str">
        <f t="shared" si="46"/>
        <v/>
      </c>
      <c r="H88" s="104" t="str">
        <f t="shared" si="47"/>
        <v/>
      </c>
      <c r="I88" s="104" t="str">
        <f t="shared" si="48"/>
        <v/>
      </c>
      <c r="J88" s="104" t="str">
        <f t="shared" si="49"/>
        <v/>
      </c>
      <c r="K88" s="104" t="str">
        <f t="shared" si="50"/>
        <v/>
      </c>
      <c r="L88" s="104" t="str">
        <f t="shared" si="51"/>
        <v/>
      </c>
      <c r="M88" s="104" t="str">
        <f t="shared" si="52"/>
        <v/>
      </c>
      <c r="N88" s="104" t="str">
        <f t="shared" si="53"/>
        <v/>
      </c>
      <c r="O88" s="104" t="str">
        <f t="shared" si="54"/>
        <v/>
      </c>
      <c r="P88" s="104" t="str">
        <f t="shared" si="55"/>
        <v/>
      </c>
      <c r="Q88" s="105" t="str">
        <f t="shared" si="56"/>
        <v/>
      </c>
      <c r="R88" s="91"/>
    </row>
    <row r="89" spans="1:18" ht="15" customHeight="1">
      <c r="A89" s="80"/>
      <c r="B89" s="81"/>
      <c r="C89" s="79"/>
      <c r="D89" s="82"/>
      <c r="E89" s="104" t="str">
        <f t="shared" si="44"/>
        <v/>
      </c>
      <c r="F89" s="104" t="str">
        <f t="shared" si="45"/>
        <v/>
      </c>
      <c r="G89" s="104" t="str">
        <f t="shared" si="46"/>
        <v/>
      </c>
      <c r="H89" s="104" t="str">
        <f t="shared" si="47"/>
        <v/>
      </c>
      <c r="I89" s="104" t="str">
        <f t="shared" si="48"/>
        <v/>
      </c>
      <c r="J89" s="104" t="str">
        <f t="shared" si="49"/>
        <v/>
      </c>
      <c r="K89" s="104" t="str">
        <f t="shared" si="50"/>
        <v/>
      </c>
      <c r="L89" s="104" t="str">
        <f t="shared" si="51"/>
        <v/>
      </c>
      <c r="M89" s="104" t="str">
        <f t="shared" si="52"/>
        <v/>
      </c>
      <c r="N89" s="104" t="str">
        <f t="shared" si="53"/>
        <v/>
      </c>
      <c r="O89" s="104" t="str">
        <f t="shared" si="54"/>
        <v/>
      </c>
      <c r="P89" s="104" t="str">
        <f t="shared" si="55"/>
        <v/>
      </c>
      <c r="Q89" s="105" t="str">
        <f t="shared" si="56"/>
        <v/>
      </c>
      <c r="R89" s="91"/>
    </row>
    <row r="90" spans="1:18" ht="15" customHeight="1">
      <c r="A90" s="80"/>
      <c r="B90" s="81"/>
      <c r="C90" s="79"/>
      <c r="D90" s="82"/>
      <c r="E90" s="104" t="str">
        <f t="shared" si="44"/>
        <v/>
      </c>
      <c r="F90" s="104" t="str">
        <f t="shared" si="45"/>
        <v/>
      </c>
      <c r="G90" s="104" t="str">
        <f t="shared" si="46"/>
        <v/>
      </c>
      <c r="H90" s="104" t="str">
        <f t="shared" si="47"/>
        <v/>
      </c>
      <c r="I90" s="104" t="str">
        <f t="shared" si="48"/>
        <v/>
      </c>
      <c r="J90" s="104" t="str">
        <f t="shared" si="49"/>
        <v/>
      </c>
      <c r="K90" s="104" t="str">
        <f t="shared" si="50"/>
        <v/>
      </c>
      <c r="L90" s="104" t="str">
        <f t="shared" si="51"/>
        <v/>
      </c>
      <c r="M90" s="104" t="str">
        <f t="shared" si="52"/>
        <v/>
      </c>
      <c r="N90" s="104" t="str">
        <f t="shared" si="53"/>
        <v/>
      </c>
      <c r="O90" s="104" t="str">
        <f t="shared" si="54"/>
        <v/>
      </c>
      <c r="P90" s="104" t="str">
        <f t="shared" si="55"/>
        <v/>
      </c>
      <c r="Q90" s="105" t="str">
        <f t="shared" si="56"/>
        <v/>
      </c>
      <c r="R90" s="91"/>
    </row>
    <row r="91" spans="1:18" ht="15" customHeight="1">
      <c r="A91" s="80"/>
      <c r="B91" s="81"/>
      <c r="C91" s="79"/>
      <c r="D91" s="82"/>
      <c r="E91" s="104" t="str">
        <f t="shared" si="44"/>
        <v/>
      </c>
      <c r="F91" s="104" t="str">
        <f t="shared" si="45"/>
        <v/>
      </c>
      <c r="G91" s="104" t="str">
        <f t="shared" si="46"/>
        <v/>
      </c>
      <c r="H91" s="104" t="str">
        <f t="shared" si="47"/>
        <v/>
      </c>
      <c r="I91" s="104" t="str">
        <f t="shared" si="48"/>
        <v/>
      </c>
      <c r="J91" s="104" t="str">
        <f t="shared" si="49"/>
        <v/>
      </c>
      <c r="K91" s="104" t="str">
        <f t="shared" si="50"/>
        <v/>
      </c>
      <c r="L91" s="104" t="str">
        <f t="shared" si="51"/>
        <v/>
      </c>
      <c r="M91" s="104" t="str">
        <f t="shared" si="52"/>
        <v/>
      </c>
      <c r="N91" s="104" t="str">
        <f t="shared" si="53"/>
        <v/>
      </c>
      <c r="O91" s="104" t="str">
        <f t="shared" si="54"/>
        <v/>
      </c>
      <c r="P91" s="104" t="str">
        <f t="shared" si="55"/>
        <v/>
      </c>
      <c r="Q91" s="105" t="str">
        <f t="shared" si="56"/>
        <v/>
      </c>
      <c r="R91" s="91"/>
    </row>
    <row r="92" spans="1:18" ht="15" customHeight="1">
      <c r="A92" s="80"/>
      <c r="B92" s="81"/>
      <c r="C92" s="79"/>
      <c r="D92" s="82"/>
      <c r="E92" s="104" t="str">
        <f t="shared" si="44"/>
        <v/>
      </c>
      <c r="F92" s="104" t="str">
        <f t="shared" si="45"/>
        <v/>
      </c>
      <c r="G92" s="104" t="str">
        <f t="shared" si="46"/>
        <v/>
      </c>
      <c r="H92" s="104" t="str">
        <f t="shared" si="47"/>
        <v/>
      </c>
      <c r="I92" s="104" t="str">
        <f t="shared" si="48"/>
        <v/>
      </c>
      <c r="J92" s="104" t="str">
        <f t="shared" si="49"/>
        <v/>
      </c>
      <c r="K92" s="104" t="str">
        <f t="shared" si="50"/>
        <v/>
      </c>
      <c r="L92" s="104" t="str">
        <f t="shared" si="51"/>
        <v/>
      </c>
      <c r="M92" s="104" t="str">
        <f t="shared" si="52"/>
        <v/>
      </c>
      <c r="N92" s="104" t="str">
        <f t="shared" si="53"/>
        <v/>
      </c>
      <c r="O92" s="104" t="str">
        <f t="shared" si="54"/>
        <v/>
      </c>
      <c r="P92" s="104" t="str">
        <f t="shared" si="55"/>
        <v/>
      </c>
      <c r="Q92" s="105" t="str">
        <f t="shared" si="56"/>
        <v/>
      </c>
      <c r="R92" s="91"/>
    </row>
    <row r="93" spans="1:18" ht="15" customHeight="1">
      <c r="A93" s="80"/>
      <c r="B93" s="81"/>
      <c r="C93" s="79"/>
      <c r="D93" s="82"/>
      <c r="E93" s="104" t="str">
        <f t="shared" si="44"/>
        <v/>
      </c>
      <c r="F93" s="104" t="str">
        <f t="shared" si="45"/>
        <v/>
      </c>
      <c r="G93" s="104" t="str">
        <f t="shared" si="46"/>
        <v/>
      </c>
      <c r="H93" s="104" t="str">
        <f t="shared" si="47"/>
        <v/>
      </c>
      <c r="I93" s="104" t="str">
        <f t="shared" si="48"/>
        <v/>
      </c>
      <c r="J93" s="104" t="str">
        <f t="shared" si="49"/>
        <v/>
      </c>
      <c r="K93" s="104" t="str">
        <f t="shared" si="50"/>
        <v/>
      </c>
      <c r="L93" s="104" t="str">
        <f t="shared" si="51"/>
        <v/>
      </c>
      <c r="M93" s="104" t="str">
        <f t="shared" si="52"/>
        <v/>
      </c>
      <c r="N93" s="104" t="str">
        <f t="shared" si="53"/>
        <v/>
      </c>
      <c r="O93" s="104" t="str">
        <f t="shared" si="54"/>
        <v/>
      </c>
      <c r="P93" s="104" t="str">
        <f t="shared" si="55"/>
        <v/>
      </c>
      <c r="Q93" s="105" t="str">
        <f t="shared" si="56"/>
        <v/>
      </c>
      <c r="R93" s="91"/>
    </row>
    <row r="94" spans="1:18" ht="15" customHeight="1">
      <c r="A94" s="80"/>
      <c r="B94" s="81"/>
      <c r="C94" s="79"/>
      <c r="D94" s="82"/>
      <c r="E94" s="104" t="str">
        <f t="shared" si="44"/>
        <v/>
      </c>
      <c r="F94" s="104" t="str">
        <f t="shared" si="45"/>
        <v/>
      </c>
      <c r="G94" s="104" t="str">
        <f t="shared" si="46"/>
        <v/>
      </c>
      <c r="H94" s="104" t="str">
        <f t="shared" si="47"/>
        <v/>
      </c>
      <c r="I94" s="104" t="str">
        <f t="shared" si="48"/>
        <v/>
      </c>
      <c r="J94" s="104" t="str">
        <f t="shared" si="49"/>
        <v/>
      </c>
      <c r="K94" s="104" t="str">
        <f t="shared" si="50"/>
        <v/>
      </c>
      <c r="L94" s="104" t="str">
        <f t="shared" si="51"/>
        <v/>
      </c>
      <c r="M94" s="104" t="str">
        <f t="shared" si="52"/>
        <v/>
      </c>
      <c r="N94" s="104" t="str">
        <f t="shared" si="53"/>
        <v/>
      </c>
      <c r="O94" s="104" t="str">
        <f t="shared" si="54"/>
        <v/>
      </c>
      <c r="P94" s="104" t="str">
        <f t="shared" si="55"/>
        <v/>
      </c>
      <c r="Q94" s="105" t="str">
        <f t="shared" si="56"/>
        <v/>
      </c>
      <c r="R94" s="91"/>
    </row>
    <row r="95" spans="1:18" ht="15" customHeight="1">
      <c r="A95" s="80"/>
      <c r="B95" s="81"/>
      <c r="C95" s="79"/>
      <c r="D95" s="82"/>
      <c r="E95" s="104" t="str">
        <f t="shared" si="44"/>
        <v/>
      </c>
      <c r="F95" s="104" t="str">
        <f t="shared" si="45"/>
        <v/>
      </c>
      <c r="G95" s="104" t="str">
        <f t="shared" si="46"/>
        <v/>
      </c>
      <c r="H95" s="104" t="str">
        <f t="shared" si="47"/>
        <v/>
      </c>
      <c r="I95" s="104" t="str">
        <f t="shared" si="48"/>
        <v/>
      </c>
      <c r="J95" s="104" t="str">
        <f t="shared" si="49"/>
        <v/>
      </c>
      <c r="K95" s="104" t="str">
        <f t="shared" si="50"/>
        <v/>
      </c>
      <c r="L95" s="104" t="str">
        <f t="shared" si="51"/>
        <v/>
      </c>
      <c r="M95" s="104" t="str">
        <f t="shared" si="52"/>
        <v/>
      </c>
      <c r="N95" s="104" t="str">
        <f t="shared" si="53"/>
        <v/>
      </c>
      <c r="O95" s="104" t="str">
        <f t="shared" si="54"/>
        <v/>
      </c>
      <c r="P95" s="104" t="str">
        <f t="shared" si="55"/>
        <v/>
      </c>
      <c r="Q95" s="105" t="str">
        <f t="shared" si="56"/>
        <v/>
      </c>
      <c r="R95" s="91"/>
    </row>
    <row r="96" spans="1:18" ht="15" customHeight="1">
      <c r="A96" s="80"/>
      <c r="B96" s="81"/>
      <c r="C96" s="79"/>
      <c r="D96" s="82"/>
      <c r="E96" s="104" t="str">
        <f t="shared" si="44"/>
        <v/>
      </c>
      <c r="F96" s="104" t="str">
        <f t="shared" si="45"/>
        <v/>
      </c>
      <c r="G96" s="104" t="str">
        <f t="shared" si="46"/>
        <v/>
      </c>
      <c r="H96" s="104" t="str">
        <f t="shared" si="47"/>
        <v/>
      </c>
      <c r="I96" s="104" t="str">
        <f t="shared" si="48"/>
        <v/>
      </c>
      <c r="J96" s="104" t="str">
        <f t="shared" si="49"/>
        <v/>
      </c>
      <c r="K96" s="104" t="str">
        <f t="shared" si="50"/>
        <v/>
      </c>
      <c r="L96" s="104" t="str">
        <f t="shared" si="51"/>
        <v/>
      </c>
      <c r="M96" s="104" t="str">
        <f t="shared" si="52"/>
        <v/>
      </c>
      <c r="N96" s="104" t="str">
        <f t="shared" si="53"/>
        <v/>
      </c>
      <c r="O96" s="104" t="str">
        <f t="shared" si="54"/>
        <v/>
      </c>
      <c r="P96" s="104" t="str">
        <f t="shared" si="55"/>
        <v/>
      </c>
      <c r="Q96" s="105" t="str">
        <f t="shared" si="56"/>
        <v/>
      </c>
      <c r="R96" s="91"/>
    </row>
    <row r="97" spans="1:18" ht="15" customHeight="1">
      <c r="A97" s="80"/>
      <c r="B97" s="81"/>
      <c r="C97" s="79"/>
      <c r="D97" s="82"/>
      <c r="E97" s="104" t="str">
        <f t="shared" si="44"/>
        <v/>
      </c>
      <c r="F97" s="104" t="str">
        <f t="shared" si="45"/>
        <v/>
      </c>
      <c r="G97" s="104" t="str">
        <f t="shared" si="46"/>
        <v/>
      </c>
      <c r="H97" s="104" t="str">
        <f t="shared" si="47"/>
        <v/>
      </c>
      <c r="I97" s="104" t="str">
        <f t="shared" si="48"/>
        <v/>
      </c>
      <c r="J97" s="104" t="str">
        <f t="shared" si="49"/>
        <v/>
      </c>
      <c r="K97" s="104" t="str">
        <f t="shared" si="50"/>
        <v/>
      </c>
      <c r="L97" s="104" t="str">
        <f t="shared" si="51"/>
        <v/>
      </c>
      <c r="M97" s="104" t="str">
        <f t="shared" si="52"/>
        <v/>
      </c>
      <c r="N97" s="104" t="str">
        <f t="shared" si="53"/>
        <v/>
      </c>
      <c r="O97" s="104" t="str">
        <f t="shared" si="54"/>
        <v/>
      </c>
      <c r="P97" s="104" t="str">
        <f t="shared" si="55"/>
        <v/>
      </c>
      <c r="Q97" s="105" t="str">
        <f t="shared" si="56"/>
        <v/>
      </c>
      <c r="R97" s="91"/>
    </row>
    <row r="98" spans="1:18" ht="15" customHeight="1">
      <c r="A98" s="80"/>
      <c r="B98" s="81"/>
      <c r="C98" s="79"/>
      <c r="D98" s="82"/>
      <c r="E98" s="104" t="str">
        <f t="shared" si="44"/>
        <v/>
      </c>
      <c r="F98" s="104" t="str">
        <f t="shared" si="45"/>
        <v/>
      </c>
      <c r="G98" s="104" t="str">
        <f t="shared" si="46"/>
        <v/>
      </c>
      <c r="H98" s="104" t="str">
        <f t="shared" si="47"/>
        <v/>
      </c>
      <c r="I98" s="104" t="str">
        <f t="shared" si="48"/>
        <v/>
      </c>
      <c r="J98" s="104" t="str">
        <f t="shared" si="49"/>
        <v/>
      </c>
      <c r="K98" s="104" t="str">
        <f t="shared" si="50"/>
        <v/>
      </c>
      <c r="L98" s="104" t="str">
        <f t="shared" si="51"/>
        <v/>
      </c>
      <c r="M98" s="104" t="str">
        <f t="shared" si="52"/>
        <v/>
      </c>
      <c r="N98" s="104" t="str">
        <f t="shared" si="53"/>
        <v/>
      </c>
      <c r="O98" s="104" t="str">
        <f t="shared" si="54"/>
        <v/>
      </c>
      <c r="P98" s="104" t="str">
        <f t="shared" si="55"/>
        <v/>
      </c>
      <c r="Q98" s="105" t="str">
        <f t="shared" si="56"/>
        <v/>
      </c>
      <c r="R98" s="91"/>
    </row>
    <row r="99" spans="1:18" ht="15" customHeight="1">
      <c r="A99" s="80"/>
      <c r="B99" s="81"/>
      <c r="C99" s="79"/>
      <c r="D99" s="82"/>
      <c r="E99" s="104" t="str">
        <f t="shared" si="44"/>
        <v/>
      </c>
      <c r="F99" s="104" t="str">
        <f t="shared" si="45"/>
        <v/>
      </c>
      <c r="G99" s="104" t="str">
        <f t="shared" si="46"/>
        <v/>
      </c>
      <c r="H99" s="104" t="str">
        <f t="shared" si="47"/>
        <v/>
      </c>
      <c r="I99" s="104" t="str">
        <f t="shared" si="48"/>
        <v/>
      </c>
      <c r="J99" s="104" t="str">
        <f t="shared" si="49"/>
        <v/>
      </c>
      <c r="K99" s="104" t="str">
        <f t="shared" si="50"/>
        <v/>
      </c>
      <c r="L99" s="104" t="str">
        <f t="shared" si="51"/>
        <v/>
      </c>
      <c r="M99" s="104" t="str">
        <f t="shared" si="52"/>
        <v/>
      </c>
      <c r="N99" s="104" t="str">
        <f t="shared" si="53"/>
        <v/>
      </c>
      <c r="O99" s="104" t="str">
        <f t="shared" si="54"/>
        <v/>
      </c>
      <c r="P99" s="104" t="str">
        <f t="shared" si="55"/>
        <v/>
      </c>
      <c r="Q99" s="105" t="str">
        <f t="shared" si="56"/>
        <v/>
      </c>
      <c r="R99" s="91"/>
    </row>
    <row r="100" spans="1:18" ht="15" customHeight="1">
      <c r="A100" s="80"/>
      <c r="B100" s="81"/>
      <c r="C100" s="79"/>
      <c r="D100" s="83"/>
      <c r="E100" s="104" t="str">
        <f t="shared" si="44"/>
        <v/>
      </c>
      <c r="F100" s="104" t="str">
        <f t="shared" si="45"/>
        <v/>
      </c>
      <c r="G100" s="104" t="str">
        <f t="shared" si="46"/>
        <v/>
      </c>
      <c r="H100" s="104" t="str">
        <f t="shared" si="47"/>
        <v/>
      </c>
      <c r="I100" s="104" t="str">
        <f t="shared" si="48"/>
        <v/>
      </c>
      <c r="J100" s="104" t="str">
        <f t="shared" si="49"/>
        <v/>
      </c>
      <c r="K100" s="104" t="str">
        <f t="shared" si="50"/>
        <v/>
      </c>
      <c r="L100" s="104" t="str">
        <f t="shared" si="51"/>
        <v/>
      </c>
      <c r="M100" s="104" t="str">
        <f t="shared" si="52"/>
        <v/>
      </c>
      <c r="N100" s="104" t="str">
        <f t="shared" si="53"/>
        <v/>
      </c>
      <c r="O100" s="104" t="str">
        <f t="shared" si="54"/>
        <v/>
      </c>
      <c r="P100" s="104" t="str">
        <f t="shared" si="55"/>
        <v/>
      </c>
      <c r="Q100" s="105" t="str">
        <f t="shared" si="56"/>
        <v/>
      </c>
      <c r="R100" s="91"/>
    </row>
    <row r="101" spans="1:18" ht="15" customHeight="1">
      <c r="A101" s="84"/>
      <c r="B101" s="85"/>
      <c r="C101" s="86"/>
      <c r="D101" s="87"/>
      <c r="E101" s="140" t="str">
        <f t="shared" si="44"/>
        <v/>
      </c>
      <c r="F101" s="140" t="str">
        <f t="shared" si="45"/>
        <v/>
      </c>
      <c r="G101" s="140" t="str">
        <f t="shared" si="46"/>
        <v/>
      </c>
      <c r="H101" s="140" t="str">
        <f t="shared" si="47"/>
        <v/>
      </c>
      <c r="I101" s="140" t="str">
        <f t="shared" si="48"/>
        <v/>
      </c>
      <c r="J101" s="140" t="str">
        <f t="shared" si="49"/>
        <v/>
      </c>
      <c r="K101" s="140" t="str">
        <f t="shared" si="50"/>
        <v/>
      </c>
      <c r="L101" s="140" t="str">
        <f t="shared" si="51"/>
        <v/>
      </c>
      <c r="M101" s="140" t="str">
        <f t="shared" si="52"/>
        <v/>
      </c>
      <c r="N101" s="140" t="str">
        <f t="shared" si="53"/>
        <v/>
      </c>
      <c r="O101" s="140" t="str">
        <f t="shared" si="54"/>
        <v/>
      </c>
      <c r="P101" s="140" t="str">
        <f t="shared" si="55"/>
        <v/>
      </c>
      <c r="Q101" s="141" t="str">
        <f t="shared" si="56"/>
        <v/>
      </c>
    </row>
    <row r="102" spans="1:18" ht="15" customHeight="1">
      <c r="C102" s="144"/>
    </row>
    <row r="103" spans="1:18" ht="15" customHeight="1">
      <c r="C103" s="144"/>
    </row>
    <row r="104" spans="1:18" ht="15" customHeight="1">
      <c r="C104" s="144"/>
    </row>
    <row r="105" spans="1:18" ht="15" customHeight="1">
      <c r="C105" s="144"/>
    </row>
    <row r="106" spans="1:18" ht="15" customHeight="1">
      <c r="C106" s="144"/>
    </row>
    <row r="107" spans="1:18" ht="15" customHeight="1">
      <c r="C107" s="144"/>
    </row>
    <row r="108" spans="1:18" ht="15" customHeight="1">
      <c r="C108" s="144"/>
    </row>
    <row r="109" spans="1:18" ht="15" customHeight="1">
      <c r="C109" s="144"/>
    </row>
    <row r="110" spans="1:18" ht="15" customHeight="1">
      <c r="C110" s="144"/>
    </row>
    <row r="111" spans="1:18" ht="15" customHeight="1">
      <c r="C111" s="144"/>
    </row>
    <row r="112" spans="1:18" ht="15" customHeight="1">
      <c r="C112" s="144"/>
    </row>
    <row r="113" spans="3:3" ht="15" customHeight="1">
      <c r="C113" s="144"/>
    </row>
    <row r="114" spans="3:3" ht="15" customHeight="1">
      <c r="C114" s="144"/>
    </row>
    <row r="115" spans="3:3" ht="15" customHeight="1">
      <c r="C115" s="144"/>
    </row>
    <row r="116" spans="3:3" ht="15" customHeight="1">
      <c r="C116" s="144"/>
    </row>
    <row r="117" spans="3:3" ht="15" customHeight="1">
      <c r="C117" s="144"/>
    </row>
    <row r="118" spans="3:3" ht="15" customHeight="1">
      <c r="C118" s="144"/>
    </row>
    <row r="119" spans="3:3" ht="15" customHeight="1">
      <c r="C119" s="144"/>
    </row>
    <row r="120" spans="3:3" ht="15" customHeight="1">
      <c r="C120" s="144"/>
    </row>
    <row r="121" spans="3:3" ht="15" customHeight="1">
      <c r="C121" s="144"/>
    </row>
    <row r="122" spans="3:3" ht="15" customHeight="1">
      <c r="C122" s="144"/>
    </row>
    <row r="123" spans="3:3" ht="15" customHeight="1">
      <c r="C123" s="144"/>
    </row>
    <row r="124" spans="3:3" ht="15" customHeight="1">
      <c r="C124" s="144"/>
    </row>
    <row r="125" spans="3:3" ht="15" customHeight="1">
      <c r="C125" s="144"/>
    </row>
    <row r="126" spans="3:3" ht="15" customHeight="1">
      <c r="C126" s="144"/>
    </row>
    <row r="127" spans="3:3" ht="15" customHeight="1">
      <c r="C127" s="144"/>
    </row>
    <row r="128" spans="3:3" ht="15" customHeight="1">
      <c r="C128" s="144"/>
    </row>
    <row r="129" spans="3:3" ht="15" customHeight="1">
      <c r="C129" s="144"/>
    </row>
    <row r="130" spans="3:3" ht="15" customHeight="1">
      <c r="C130" s="144"/>
    </row>
    <row r="131" spans="3:3" ht="15" customHeight="1">
      <c r="C131" s="144"/>
    </row>
    <row r="132" spans="3:3" ht="15" customHeight="1">
      <c r="C132" s="144"/>
    </row>
    <row r="133" spans="3:3" ht="15" customHeight="1">
      <c r="C133" s="144"/>
    </row>
    <row r="134" spans="3:3" ht="15" customHeight="1">
      <c r="C134" s="144"/>
    </row>
    <row r="135" spans="3:3" ht="15" customHeight="1">
      <c r="C135" s="144"/>
    </row>
    <row r="136" spans="3:3" ht="15" customHeight="1">
      <c r="C136" s="144"/>
    </row>
    <row r="137" spans="3:3" ht="15" customHeight="1">
      <c r="C137" s="144"/>
    </row>
    <row r="138" spans="3:3" ht="15" customHeight="1">
      <c r="C138" s="144"/>
    </row>
    <row r="139" spans="3:3" ht="15" customHeight="1">
      <c r="C139" s="144"/>
    </row>
    <row r="140" spans="3:3" ht="15" customHeight="1">
      <c r="C140" s="144"/>
    </row>
    <row r="141" spans="3:3" ht="15" customHeight="1">
      <c r="C141" s="144"/>
    </row>
    <row r="142" spans="3:3" ht="15" customHeight="1">
      <c r="C142" s="144"/>
    </row>
    <row r="143" spans="3:3" ht="15" customHeight="1">
      <c r="C143" s="144"/>
    </row>
    <row r="144" spans="3:3" ht="15" customHeight="1">
      <c r="C144" s="144"/>
    </row>
    <row r="145" spans="3:3" ht="15" customHeight="1">
      <c r="C145" s="144"/>
    </row>
    <row r="146" spans="3:3" ht="15" customHeight="1">
      <c r="C146" s="144"/>
    </row>
    <row r="147" spans="3:3" ht="15" customHeight="1">
      <c r="C147" s="144"/>
    </row>
    <row r="148" spans="3:3" ht="15" customHeight="1">
      <c r="C148" s="144"/>
    </row>
    <row r="149" spans="3:3" ht="15" customHeight="1">
      <c r="C149" s="144"/>
    </row>
    <row r="150" spans="3:3" ht="15" customHeight="1">
      <c r="C150" s="144"/>
    </row>
    <row r="151" spans="3:3" ht="15" customHeight="1">
      <c r="C151" s="144"/>
    </row>
    <row r="152" spans="3:3" ht="15" customHeight="1">
      <c r="C152" s="144"/>
    </row>
    <row r="153" spans="3:3" ht="15" customHeight="1">
      <c r="C153" s="144"/>
    </row>
    <row r="154" spans="3:3" ht="15" customHeight="1">
      <c r="C154" s="144"/>
    </row>
    <row r="155" spans="3:3" ht="15" customHeight="1">
      <c r="C155" s="144"/>
    </row>
    <row r="156" spans="3:3" ht="15" customHeight="1">
      <c r="C156" s="144"/>
    </row>
    <row r="157" spans="3:3" ht="15" customHeight="1">
      <c r="C157" s="144"/>
    </row>
    <row r="158" spans="3:3" ht="15" customHeight="1">
      <c r="C158" s="144"/>
    </row>
    <row r="159" spans="3:3" ht="15" customHeight="1">
      <c r="C159" s="144"/>
    </row>
    <row r="160" spans="3:3" ht="15" customHeight="1">
      <c r="C160" s="144"/>
    </row>
    <row r="161" spans="3:3" ht="15" customHeight="1">
      <c r="C161" s="144"/>
    </row>
    <row r="162" spans="3:3" ht="15" customHeight="1">
      <c r="C162" s="144"/>
    </row>
    <row r="163" spans="3:3" ht="15" customHeight="1">
      <c r="C163" s="144"/>
    </row>
    <row r="164" spans="3:3" ht="15" customHeight="1">
      <c r="C164" s="144"/>
    </row>
    <row r="165" spans="3:3" ht="15" customHeight="1">
      <c r="C165" s="144"/>
    </row>
    <row r="166" spans="3:3" ht="15" customHeight="1">
      <c r="C166" s="144"/>
    </row>
    <row r="167" spans="3:3" ht="15" customHeight="1">
      <c r="C167" s="144"/>
    </row>
    <row r="168" spans="3:3" ht="15" customHeight="1">
      <c r="C168" s="144"/>
    </row>
    <row r="169" spans="3:3" ht="15" customHeight="1">
      <c r="C169" s="144"/>
    </row>
    <row r="170" spans="3:3" ht="15" customHeight="1">
      <c r="C170" s="144"/>
    </row>
    <row r="171" spans="3:3" ht="15" customHeight="1">
      <c r="C171" s="144"/>
    </row>
    <row r="172" spans="3:3" ht="15" customHeight="1">
      <c r="C172" s="144"/>
    </row>
    <row r="173" spans="3:3" ht="15" customHeight="1">
      <c r="C173" s="144"/>
    </row>
    <row r="174" spans="3:3" ht="15" customHeight="1">
      <c r="C174" s="144"/>
    </row>
    <row r="175" spans="3:3" ht="15" customHeight="1">
      <c r="C175" s="144"/>
    </row>
    <row r="176" spans="3:3" ht="15" customHeight="1">
      <c r="C176" s="144"/>
    </row>
    <row r="177" spans="3:3" ht="15" customHeight="1">
      <c r="C177" s="144"/>
    </row>
    <row r="178" spans="3:3" ht="15" customHeight="1">
      <c r="C178" s="144"/>
    </row>
    <row r="179" spans="3:3" ht="15" customHeight="1">
      <c r="C179" s="144"/>
    </row>
    <row r="180" spans="3:3" ht="15" customHeight="1">
      <c r="C180" s="144"/>
    </row>
    <row r="181" spans="3:3" ht="15" customHeight="1">
      <c r="C181" s="144"/>
    </row>
    <row r="182" spans="3:3" ht="15" customHeight="1">
      <c r="C182" s="144"/>
    </row>
    <row r="183" spans="3:3" ht="15" customHeight="1">
      <c r="C183" s="144"/>
    </row>
    <row r="184" spans="3:3" ht="15" customHeight="1">
      <c r="C184" s="144"/>
    </row>
    <row r="185" spans="3:3" ht="15" customHeight="1">
      <c r="C185" s="144"/>
    </row>
    <row r="186" spans="3:3" ht="15" customHeight="1">
      <c r="C186" s="144"/>
    </row>
    <row r="187" spans="3:3" ht="15" customHeight="1">
      <c r="C187" s="144"/>
    </row>
    <row r="188" spans="3:3" ht="15" customHeight="1">
      <c r="C188" s="144"/>
    </row>
    <row r="189" spans="3:3" ht="15" customHeight="1">
      <c r="C189" s="144"/>
    </row>
    <row r="190" spans="3:3" ht="15" customHeight="1">
      <c r="C190" s="144"/>
    </row>
    <row r="191" spans="3:3" ht="15" customHeight="1">
      <c r="C191" s="144"/>
    </row>
    <row r="192" spans="3:3" ht="15" customHeight="1">
      <c r="C192" s="144"/>
    </row>
    <row r="193" spans="3:3" ht="15" customHeight="1">
      <c r="C193" s="144"/>
    </row>
    <row r="194" spans="3:3" ht="15" customHeight="1">
      <c r="C194" s="144"/>
    </row>
    <row r="195" spans="3:3" ht="15" customHeight="1">
      <c r="C195" s="144"/>
    </row>
    <row r="196" spans="3:3" ht="15" customHeight="1">
      <c r="C196" s="144"/>
    </row>
    <row r="197" spans="3:3" ht="15" customHeight="1">
      <c r="C197" s="144"/>
    </row>
    <row r="198" spans="3:3" ht="15" customHeight="1">
      <c r="C198" s="144"/>
    </row>
    <row r="199" spans="3:3" ht="15" customHeight="1">
      <c r="C199" s="144"/>
    </row>
    <row r="200" spans="3:3" ht="15" customHeight="1">
      <c r="C200" s="144"/>
    </row>
    <row r="201" spans="3:3" ht="15" customHeight="1">
      <c r="C201" s="144"/>
    </row>
    <row r="202" spans="3:3" ht="15" customHeight="1">
      <c r="C202" s="144"/>
    </row>
    <row r="203" spans="3:3" ht="15" customHeight="1">
      <c r="C203" s="144"/>
    </row>
    <row r="204" spans="3:3" ht="15" customHeight="1">
      <c r="C204" s="144"/>
    </row>
    <row r="205" spans="3:3" ht="15" customHeight="1">
      <c r="C205" s="144"/>
    </row>
    <row r="206" spans="3:3" ht="15" customHeight="1">
      <c r="C206" s="144"/>
    </row>
    <row r="207" spans="3:3" ht="15" customHeight="1">
      <c r="C207" s="144"/>
    </row>
    <row r="208" spans="3:3" ht="15" customHeight="1">
      <c r="C208" s="144"/>
    </row>
    <row r="209" spans="3:3" ht="15" customHeight="1">
      <c r="C209" s="144"/>
    </row>
    <row r="210" spans="3:3" ht="15" customHeight="1">
      <c r="C210" s="144"/>
    </row>
    <row r="211" spans="3:3" ht="15" customHeight="1">
      <c r="C211" s="144"/>
    </row>
    <row r="212" spans="3:3" ht="15" customHeight="1">
      <c r="C212" s="144"/>
    </row>
    <row r="213" spans="3:3" ht="15" customHeight="1">
      <c r="C213" s="144"/>
    </row>
    <row r="214" spans="3:3" ht="15" customHeight="1">
      <c r="C214" s="144"/>
    </row>
    <row r="215" spans="3:3" ht="15" customHeight="1">
      <c r="C215" s="144"/>
    </row>
    <row r="216" spans="3:3" ht="15" customHeight="1">
      <c r="C216" s="144"/>
    </row>
    <row r="217" spans="3:3" ht="15" customHeight="1">
      <c r="C217" s="144"/>
    </row>
    <row r="218" spans="3:3" ht="15" customHeight="1">
      <c r="C218" s="144"/>
    </row>
    <row r="219" spans="3:3" ht="15" customHeight="1">
      <c r="C219" s="144"/>
    </row>
    <row r="220" spans="3:3" ht="15" customHeight="1">
      <c r="C220" s="144"/>
    </row>
    <row r="221" spans="3:3" ht="15" customHeight="1">
      <c r="C221" s="144"/>
    </row>
    <row r="222" spans="3:3" ht="15" customHeight="1">
      <c r="C222" s="144"/>
    </row>
    <row r="223" spans="3:3" ht="15" customHeight="1">
      <c r="C223" s="144"/>
    </row>
    <row r="224" spans="3:3" ht="15" customHeight="1">
      <c r="C224" s="144"/>
    </row>
    <row r="225" spans="3:3" ht="15" customHeight="1">
      <c r="C225" s="144"/>
    </row>
    <row r="226" spans="3:3" ht="15" customHeight="1">
      <c r="C226" s="144"/>
    </row>
    <row r="227" spans="3:3" ht="15" customHeight="1">
      <c r="C227" s="144"/>
    </row>
    <row r="228" spans="3:3" ht="15" customHeight="1">
      <c r="C228" s="144"/>
    </row>
    <row r="229" spans="3:3" ht="15" customHeight="1">
      <c r="C229" s="144"/>
    </row>
    <row r="230" spans="3:3" ht="15" customHeight="1">
      <c r="C230" s="144"/>
    </row>
    <row r="231" spans="3:3" ht="15" customHeight="1">
      <c r="C231" s="144"/>
    </row>
    <row r="232" spans="3:3" ht="15" customHeight="1">
      <c r="C232" s="144"/>
    </row>
    <row r="233" spans="3:3" ht="15" customHeight="1">
      <c r="C233" s="144"/>
    </row>
    <row r="234" spans="3:3" ht="15" customHeight="1">
      <c r="C234" s="144"/>
    </row>
    <row r="235" spans="3:3" ht="15" customHeight="1">
      <c r="C235" s="144"/>
    </row>
    <row r="236" spans="3:3" ht="15" customHeight="1">
      <c r="C236" s="144"/>
    </row>
    <row r="237" spans="3:3" ht="15" customHeight="1">
      <c r="C237" s="144"/>
    </row>
    <row r="238" spans="3:3" ht="15" customHeight="1">
      <c r="C238" s="144"/>
    </row>
    <row r="239" spans="3:3" ht="15" customHeight="1">
      <c r="C239" s="144"/>
    </row>
    <row r="240" spans="3:3" ht="15" customHeight="1">
      <c r="C240" s="144"/>
    </row>
    <row r="241" spans="3:3" ht="15" customHeight="1">
      <c r="C241" s="144"/>
    </row>
    <row r="242" spans="3:3" ht="15" customHeight="1">
      <c r="C242" s="144"/>
    </row>
    <row r="243" spans="3:3" ht="15" customHeight="1">
      <c r="C243" s="144"/>
    </row>
    <row r="244" spans="3:3" ht="15" customHeight="1">
      <c r="C244" s="144"/>
    </row>
    <row r="245" spans="3:3" ht="15" customHeight="1">
      <c r="C245" s="144"/>
    </row>
    <row r="246" spans="3:3" ht="15" customHeight="1">
      <c r="C246" s="144"/>
    </row>
    <row r="247" spans="3:3" ht="15" customHeight="1">
      <c r="C247" s="144"/>
    </row>
    <row r="248" spans="3:3" ht="15" customHeight="1">
      <c r="C248" s="144"/>
    </row>
    <row r="249" spans="3:3" ht="15" customHeight="1">
      <c r="C249" s="144"/>
    </row>
    <row r="250" spans="3:3" ht="15" customHeight="1">
      <c r="C250" s="144"/>
    </row>
    <row r="251" spans="3:3" ht="15" customHeight="1">
      <c r="C251" s="144"/>
    </row>
    <row r="252" spans="3:3" ht="15" customHeight="1">
      <c r="C252" s="144"/>
    </row>
    <row r="253" spans="3:3" ht="15" customHeight="1">
      <c r="C253" s="144"/>
    </row>
    <row r="254" spans="3:3" ht="15" customHeight="1">
      <c r="C254" s="144"/>
    </row>
    <row r="255" spans="3:3" ht="15" customHeight="1">
      <c r="C255" s="144"/>
    </row>
    <row r="256" spans="3:3" ht="15" customHeight="1">
      <c r="C256" s="144"/>
    </row>
    <row r="257" spans="3:3" ht="15" customHeight="1">
      <c r="C257" s="144"/>
    </row>
    <row r="258" spans="3:3" ht="15" customHeight="1">
      <c r="C258" s="144"/>
    </row>
    <row r="259" spans="3:3" ht="15" customHeight="1">
      <c r="C259" s="144"/>
    </row>
    <row r="260" spans="3:3" ht="15" customHeight="1">
      <c r="C260" s="144"/>
    </row>
    <row r="261" spans="3:3" ht="15" customHeight="1">
      <c r="C261" s="144"/>
    </row>
    <row r="262" spans="3:3" ht="15" customHeight="1">
      <c r="C262" s="144"/>
    </row>
    <row r="263" spans="3:3" ht="15" customHeight="1">
      <c r="C263" s="144"/>
    </row>
    <row r="264" spans="3:3" ht="15" customHeight="1">
      <c r="C264" s="144"/>
    </row>
    <row r="265" spans="3:3" ht="15" customHeight="1">
      <c r="C265" s="144"/>
    </row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</sheetData>
  <mergeCells count="2">
    <mergeCell ref="S45:S56"/>
    <mergeCell ref="X45:AE4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orientation="portrait" r:id="rId1"/>
  <headerFooter alignWithMargins="0"/>
  <colBreaks count="1" manualBreakCount="1">
    <brk id="17" max="57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10"/>
  </sheetPr>
  <dimension ref="A1:N1068"/>
  <sheetViews>
    <sheetView showZeros="0" zoomScale="85" zoomScaleNormal="85" workbookViewId="0">
      <selection activeCell="E16" sqref="E16"/>
    </sheetView>
  </sheetViews>
  <sheetFormatPr baseColWidth="10" defaultRowHeight="12.75"/>
  <cols>
    <col min="1" max="1" width="8.28515625" style="147" customWidth="1"/>
    <col min="2" max="2" width="35" style="147" customWidth="1"/>
    <col min="3" max="8" width="8.7109375" style="95" customWidth="1"/>
    <col min="9" max="9" width="8.7109375" style="147" customWidth="1"/>
    <col min="10" max="12" width="8.7109375" style="212" hidden="1" customWidth="1"/>
    <col min="13" max="13" width="8.7109375" style="134" hidden="1" customWidth="1"/>
    <col min="14" max="14" width="8.7109375" style="147" customWidth="1"/>
    <col min="15" max="16384" width="11.42578125" style="95"/>
  </cols>
  <sheetData>
    <row r="1" spans="1:14" ht="33" customHeight="1">
      <c r="A1" s="88" t="s">
        <v>9</v>
      </c>
      <c r="B1" s="89" t="s">
        <v>8</v>
      </c>
      <c r="C1" s="89" t="s">
        <v>2</v>
      </c>
      <c r="D1" s="89" t="s">
        <v>3</v>
      </c>
      <c r="E1" s="89" t="s">
        <v>5</v>
      </c>
      <c r="F1" s="89" t="s">
        <v>4</v>
      </c>
      <c r="G1" s="89" t="s">
        <v>5</v>
      </c>
      <c r="H1" s="89" t="s">
        <v>4</v>
      </c>
      <c r="I1" s="88" t="s">
        <v>10</v>
      </c>
      <c r="J1" s="196" t="s">
        <v>30</v>
      </c>
      <c r="K1" s="196" t="s">
        <v>31</v>
      </c>
      <c r="L1" s="196" t="s">
        <v>32</v>
      </c>
      <c r="M1" s="196" t="s">
        <v>7</v>
      </c>
      <c r="N1" s="88" t="s">
        <v>11</v>
      </c>
    </row>
    <row r="2" spans="1:14" hidden="1">
      <c r="A2" s="197"/>
      <c r="B2" s="198"/>
      <c r="C2" s="199">
        <v>0.25</v>
      </c>
      <c r="D2" s="199">
        <v>2.0833333333333332E-2</v>
      </c>
      <c r="E2" s="199">
        <v>0.5</v>
      </c>
      <c r="F2" s="199">
        <v>4.1666666666666664E-2</v>
      </c>
      <c r="G2" s="199"/>
      <c r="H2" s="199"/>
      <c r="I2" s="200"/>
      <c r="J2" s="199"/>
      <c r="K2" s="199"/>
      <c r="L2" s="199"/>
      <c r="M2" s="201"/>
      <c r="N2" s="202"/>
    </row>
    <row r="3" spans="1:14" ht="15" customHeight="1">
      <c r="A3" s="75" t="s">
        <v>0</v>
      </c>
      <c r="B3" s="188" t="s">
        <v>108</v>
      </c>
      <c r="C3" s="189" t="s">
        <v>0</v>
      </c>
      <c r="D3" s="189" t="s">
        <v>0</v>
      </c>
      <c r="E3" s="189" t="s">
        <v>0</v>
      </c>
      <c r="F3" s="189" t="s">
        <v>0</v>
      </c>
      <c r="G3" s="189" t="s">
        <v>0</v>
      </c>
      <c r="H3" s="189" t="s">
        <v>0</v>
      </c>
      <c r="I3" s="203"/>
      <c r="J3" s="203"/>
      <c r="K3" s="203"/>
      <c r="L3" s="203"/>
      <c r="M3" s="204"/>
      <c r="N3" s="205"/>
    </row>
    <row r="4" spans="1:14" ht="15" customHeight="1">
      <c r="A4" s="75" t="s">
        <v>1</v>
      </c>
      <c r="B4" s="188" t="s">
        <v>15</v>
      </c>
      <c r="C4" s="189" t="s">
        <v>1</v>
      </c>
      <c r="D4" s="189" t="s">
        <v>1</v>
      </c>
      <c r="E4" s="189" t="s">
        <v>1</v>
      </c>
      <c r="F4" s="189" t="s">
        <v>1</v>
      </c>
      <c r="G4" s="189" t="s">
        <v>1</v>
      </c>
      <c r="H4" s="189" t="s">
        <v>1</v>
      </c>
      <c r="I4" s="203"/>
      <c r="J4" s="203"/>
      <c r="K4" s="203"/>
      <c r="L4" s="203"/>
      <c r="M4" s="204"/>
      <c r="N4" s="205"/>
    </row>
    <row r="5" spans="1:14" ht="15" customHeight="1">
      <c r="A5" s="75" t="s">
        <v>48</v>
      </c>
      <c r="B5" s="188" t="s">
        <v>63</v>
      </c>
      <c r="C5" s="189" t="s">
        <v>48</v>
      </c>
      <c r="D5" s="189" t="s">
        <v>48</v>
      </c>
      <c r="E5" s="189" t="s">
        <v>48</v>
      </c>
      <c r="F5" s="189" t="s">
        <v>48</v>
      </c>
      <c r="G5" s="189" t="s">
        <v>48</v>
      </c>
      <c r="H5" s="189" t="s">
        <v>48</v>
      </c>
      <c r="I5" s="203"/>
      <c r="J5" s="203"/>
      <c r="K5" s="203"/>
      <c r="L5" s="203"/>
      <c r="M5" s="204"/>
      <c r="N5" s="205"/>
    </row>
    <row r="6" spans="1:14" ht="15" customHeight="1">
      <c r="A6" s="75" t="s">
        <v>64</v>
      </c>
      <c r="B6" s="188" t="s">
        <v>65</v>
      </c>
      <c r="C6" s="189"/>
      <c r="D6" s="189"/>
      <c r="E6" s="189"/>
      <c r="F6" s="189"/>
      <c r="G6" s="189"/>
      <c r="H6" s="189"/>
      <c r="I6" s="203">
        <f t="shared" ref="I6:I69" si="0">(D6-C6)+(F6-E6)+(H6-G6)</f>
        <v>0</v>
      </c>
      <c r="J6" s="203">
        <f t="shared" ref="J6:J69" si="1">IF(((D6-C6)&gt;$C$2),$D$2,IF(((D6-C6)&gt;$E$2),$F$2,0))</f>
        <v>0</v>
      </c>
      <c r="K6" s="203">
        <f t="shared" ref="K6:K69" si="2">IF(((F6-E6)&gt;$C$2),$D$2,IF(((F6-E6)&gt;$E$2),$F$2,0))</f>
        <v>0</v>
      </c>
      <c r="L6" s="203">
        <f t="shared" ref="L6:L69" si="3">IF(((H6-G6)&gt;$C$2),$D$2,IF(((H6-G6)&gt;$E$2),$F$2,0))</f>
        <v>0</v>
      </c>
      <c r="M6" s="204">
        <f t="shared" ref="M6:M69" si="4">SUM(J6:L6)</f>
        <v>0</v>
      </c>
      <c r="N6" s="205">
        <f t="shared" ref="N6" si="5">I6-M6</f>
        <v>0</v>
      </c>
    </row>
    <row r="7" spans="1:14" ht="15" customHeight="1">
      <c r="A7" s="75">
        <v>100</v>
      </c>
      <c r="B7" s="188" t="s">
        <v>109</v>
      </c>
      <c r="C7" s="189">
        <v>0.25</v>
      </c>
      <c r="D7" s="189">
        <v>0.375</v>
      </c>
      <c r="E7" s="189">
        <v>0.375</v>
      </c>
      <c r="F7" s="189">
        <v>0.5</v>
      </c>
      <c r="G7" s="189">
        <v>0.58333333333333337</v>
      </c>
      <c r="H7" s="189">
        <v>0.6875</v>
      </c>
      <c r="I7" s="203">
        <f t="shared" si="0"/>
        <v>0.35416666666666663</v>
      </c>
      <c r="J7" s="203">
        <f t="shared" si="1"/>
        <v>0</v>
      </c>
      <c r="K7" s="203">
        <f t="shared" si="2"/>
        <v>0</v>
      </c>
      <c r="L7" s="203">
        <f t="shared" si="3"/>
        <v>0</v>
      </c>
      <c r="M7" s="204">
        <f t="shared" si="4"/>
        <v>0</v>
      </c>
      <c r="N7" s="205">
        <f>I7-M7</f>
        <v>0.35416666666666663</v>
      </c>
    </row>
    <row r="8" spans="1:14" ht="15" customHeight="1">
      <c r="A8" s="75">
        <v>101</v>
      </c>
      <c r="B8" s="188" t="s">
        <v>109</v>
      </c>
      <c r="C8" s="189">
        <v>0.25</v>
      </c>
      <c r="D8" s="189">
        <v>0.625</v>
      </c>
      <c r="E8" s="191"/>
      <c r="F8" s="191"/>
      <c r="G8" s="191"/>
      <c r="H8" s="191"/>
      <c r="I8" s="203">
        <f t="shared" si="0"/>
        <v>0.375</v>
      </c>
      <c r="J8" s="203">
        <f t="shared" si="1"/>
        <v>2.0833333333333332E-2</v>
      </c>
      <c r="K8" s="203">
        <f t="shared" si="2"/>
        <v>0</v>
      </c>
      <c r="L8" s="203">
        <f t="shared" si="3"/>
        <v>0</v>
      </c>
      <c r="M8" s="204">
        <f t="shared" si="4"/>
        <v>2.0833333333333332E-2</v>
      </c>
      <c r="N8" s="205">
        <f t="shared" ref="N8:N71" si="6">I8-M8</f>
        <v>0.35416666666666669</v>
      </c>
    </row>
    <row r="9" spans="1:14" ht="15" customHeight="1">
      <c r="A9" s="75"/>
      <c r="B9" s="188"/>
      <c r="C9" s="190"/>
      <c r="D9" s="189"/>
      <c r="E9" s="191"/>
      <c r="F9" s="191"/>
      <c r="G9" s="191"/>
      <c r="H9" s="191"/>
      <c r="I9" s="203">
        <f t="shared" si="0"/>
        <v>0</v>
      </c>
      <c r="J9" s="203">
        <f t="shared" si="1"/>
        <v>0</v>
      </c>
      <c r="K9" s="203">
        <f t="shared" si="2"/>
        <v>0</v>
      </c>
      <c r="L9" s="203">
        <f t="shared" si="3"/>
        <v>0</v>
      </c>
      <c r="M9" s="204">
        <f t="shared" si="4"/>
        <v>0</v>
      </c>
      <c r="N9" s="205">
        <f t="shared" si="6"/>
        <v>0</v>
      </c>
    </row>
    <row r="10" spans="1:14" ht="15" customHeight="1">
      <c r="A10" s="75"/>
      <c r="B10" s="188"/>
      <c r="C10" s="190"/>
      <c r="D10" s="189"/>
      <c r="E10" s="189"/>
      <c r="F10" s="189"/>
      <c r="G10" s="191"/>
      <c r="H10" s="191"/>
      <c r="I10" s="203">
        <f t="shared" si="0"/>
        <v>0</v>
      </c>
      <c r="J10" s="203">
        <f t="shared" si="1"/>
        <v>0</v>
      </c>
      <c r="K10" s="203">
        <f t="shared" si="2"/>
        <v>0</v>
      </c>
      <c r="L10" s="203">
        <f t="shared" si="3"/>
        <v>0</v>
      </c>
      <c r="M10" s="204">
        <f t="shared" si="4"/>
        <v>0</v>
      </c>
      <c r="N10" s="205">
        <f t="shared" si="6"/>
        <v>0</v>
      </c>
    </row>
    <row r="11" spans="1:14" ht="15" customHeight="1">
      <c r="A11" s="75"/>
      <c r="B11" s="188"/>
      <c r="C11" s="190"/>
      <c r="D11" s="189"/>
      <c r="E11" s="191"/>
      <c r="F11" s="191"/>
      <c r="G11" s="191"/>
      <c r="H11" s="191"/>
      <c r="I11" s="203">
        <f t="shared" si="0"/>
        <v>0</v>
      </c>
      <c r="J11" s="203">
        <f t="shared" si="1"/>
        <v>0</v>
      </c>
      <c r="K11" s="203">
        <f t="shared" si="2"/>
        <v>0</v>
      </c>
      <c r="L11" s="203">
        <f t="shared" si="3"/>
        <v>0</v>
      </c>
      <c r="M11" s="204">
        <f t="shared" si="4"/>
        <v>0</v>
      </c>
      <c r="N11" s="205">
        <f t="shared" si="6"/>
        <v>0</v>
      </c>
    </row>
    <row r="12" spans="1:14" ht="15" customHeight="1">
      <c r="A12" s="75"/>
      <c r="B12" s="188"/>
      <c r="C12" s="190"/>
      <c r="D12" s="189"/>
      <c r="E12" s="191"/>
      <c r="F12" s="191"/>
      <c r="G12" s="191"/>
      <c r="H12" s="191"/>
      <c r="I12" s="203">
        <f t="shared" si="0"/>
        <v>0</v>
      </c>
      <c r="J12" s="203">
        <f t="shared" si="1"/>
        <v>0</v>
      </c>
      <c r="K12" s="203">
        <f t="shared" si="2"/>
        <v>0</v>
      </c>
      <c r="L12" s="203">
        <f t="shared" si="3"/>
        <v>0</v>
      </c>
      <c r="M12" s="204">
        <f t="shared" si="4"/>
        <v>0</v>
      </c>
      <c r="N12" s="205">
        <f t="shared" si="6"/>
        <v>0</v>
      </c>
    </row>
    <row r="13" spans="1:14" ht="15" customHeight="1">
      <c r="A13" s="75"/>
      <c r="B13" s="188"/>
      <c r="C13" s="189"/>
      <c r="D13" s="189"/>
      <c r="E13" s="190"/>
      <c r="F13" s="189"/>
      <c r="G13" s="191"/>
      <c r="H13" s="191"/>
      <c r="I13" s="203">
        <f t="shared" si="0"/>
        <v>0</v>
      </c>
      <c r="J13" s="203">
        <f t="shared" si="1"/>
        <v>0</v>
      </c>
      <c r="K13" s="203">
        <f t="shared" si="2"/>
        <v>0</v>
      </c>
      <c r="L13" s="203">
        <f t="shared" si="3"/>
        <v>0</v>
      </c>
      <c r="M13" s="204">
        <f t="shared" si="4"/>
        <v>0</v>
      </c>
      <c r="N13" s="205">
        <f t="shared" si="6"/>
        <v>0</v>
      </c>
    </row>
    <row r="14" spans="1:14" ht="15" customHeight="1">
      <c r="A14" s="75"/>
      <c r="B14" s="188"/>
      <c r="C14" s="189"/>
      <c r="D14" s="189"/>
      <c r="E14" s="190"/>
      <c r="F14" s="189"/>
      <c r="G14" s="191"/>
      <c r="H14" s="191"/>
      <c r="I14" s="203">
        <f t="shared" si="0"/>
        <v>0</v>
      </c>
      <c r="J14" s="203">
        <f t="shared" si="1"/>
        <v>0</v>
      </c>
      <c r="K14" s="203">
        <f t="shared" si="2"/>
        <v>0</v>
      </c>
      <c r="L14" s="203">
        <f t="shared" si="3"/>
        <v>0</v>
      </c>
      <c r="M14" s="204">
        <f t="shared" si="4"/>
        <v>0</v>
      </c>
      <c r="N14" s="205">
        <f t="shared" si="6"/>
        <v>0</v>
      </c>
    </row>
    <row r="15" spans="1:14" ht="15" customHeight="1">
      <c r="A15" s="75"/>
      <c r="B15" s="188"/>
      <c r="C15" s="189"/>
      <c r="D15" s="189"/>
      <c r="E15" s="189"/>
      <c r="F15" s="189"/>
      <c r="G15" s="191"/>
      <c r="H15" s="191"/>
      <c r="I15" s="203">
        <f t="shared" si="0"/>
        <v>0</v>
      </c>
      <c r="J15" s="203">
        <f t="shared" si="1"/>
        <v>0</v>
      </c>
      <c r="K15" s="203">
        <f t="shared" si="2"/>
        <v>0</v>
      </c>
      <c r="L15" s="203">
        <f t="shared" si="3"/>
        <v>0</v>
      </c>
      <c r="M15" s="204">
        <f t="shared" si="4"/>
        <v>0</v>
      </c>
      <c r="N15" s="205">
        <f t="shared" si="6"/>
        <v>0</v>
      </c>
    </row>
    <row r="16" spans="1:14" ht="15" customHeight="1">
      <c r="A16" s="75"/>
      <c r="B16" s="188"/>
      <c r="C16" s="189"/>
      <c r="D16" s="189"/>
      <c r="E16" s="189"/>
      <c r="F16" s="189"/>
      <c r="G16" s="191"/>
      <c r="H16" s="191"/>
      <c r="I16" s="203">
        <f t="shared" si="0"/>
        <v>0</v>
      </c>
      <c r="J16" s="203">
        <f t="shared" si="1"/>
        <v>0</v>
      </c>
      <c r="K16" s="203">
        <f t="shared" si="2"/>
        <v>0</v>
      </c>
      <c r="L16" s="203">
        <f t="shared" si="3"/>
        <v>0</v>
      </c>
      <c r="M16" s="204">
        <f t="shared" si="4"/>
        <v>0</v>
      </c>
      <c r="N16" s="205">
        <f t="shared" si="6"/>
        <v>0</v>
      </c>
    </row>
    <row r="17" spans="1:14" ht="15" customHeight="1">
      <c r="A17" s="75"/>
      <c r="B17" s="188"/>
      <c r="C17" s="189"/>
      <c r="D17" s="189"/>
      <c r="E17" s="189"/>
      <c r="F17" s="189"/>
      <c r="G17" s="189"/>
      <c r="H17" s="189"/>
      <c r="I17" s="203">
        <f t="shared" si="0"/>
        <v>0</v>
      </c>
      <c r="J17" s="203">
        <f t="shared" si="1"/>
        <v>0</v>
      </c>
      <c r="K17" s="203">
        <f t="shared" si="2"/>
        <v>0</v>
      </c>
      <c r="L17" s="203">
        <f t="shared" si="3"/>
        <v>0</v>
      </c>
      <c r="M17" s="204">
        <f t="shared" si="4"/>
        <v>0</v>
      </c>
      <c r="N17" s="205">
        <f t="shared" si="6"/>
        <v>0</v>
      </c>
    </row>
    <row r="18" spans="1:14" ht="15" customHeight="1">
      <c r="A18" s="75"/>
      <c r="B18" s="188"/>
      <c r="C18" s="189"/>
      <c r="D18" s="189"/>
      <c r="E18" s="191"/>
      <c r="F18" s="191"/>
      <c r="G18" s="191"/>
      <c r="H18" s="191"/>
      <c r="I18" s="203">
        <f t="shared" si="0"/>
        <v>0</v>
      </c>
      <c r="J18" s="203">
        <f t="shared" si="1"/>
        <v>0</v>
      </c>
      <c r="K18" s="203">
        <f t="shared" si="2"/>
        <v>0</v>
      </c>
      <c r="L18" s="203">
        <f t="shared" si="3"/>
        <v>0</v>
      </c>
      <c r="M18" s="204">
        <f t="shared" si="4"/>
        <v>0</v>
      </c>
      <c r="N18" s="205">
        <f t="shared" si="6"/>
        <v>0</v>
      </c>
    </row>
    <row r="19" spans="1:14" ht="15" customHeight="1">
      <c r="A19" s="75"/>
      <c r="B19" s="188"/>
      <c r="C19" s="189"/>
      <c r="D19" s="189"/>
      <c r="E19" s="189"/>
      <c r="F19" s="189"/>
      <c r="G19" s="191"/>
      <c r="H19" s="191"/>
      <c r="I19" s="203">
        <f t="shared" si="0"/>
        <v>0</v>
      </c>
      <c r="J19" s="203">
        <f t="shared" si="1"/>
        <v>0</v>
      </c>
      <c r="K19" s="203">
        <f t="shared" si="2"/>
        <v>0</v>
      </c>
      <c r="L19" s="203">
        <f t="shared" si="3"/>
        <v>0</v>
      </c>
      <c r="M19" s="204">
        <f t="shared" si="4"/>
        <v>0</v>
      </c>
      <c r="N19" s="205">
        <f t="shared" si="6"/>
        <v>0</v>
      </c>
    </row>
    <row r="20" spans="1:14" ht="15" customHeight="1">
      <c r="A20" s="75"/>
      <c r="B20" s="188"/>
      <c r="C20" s="189"/>
      <c r="D20" s="189"/>
      <c r="E20" s="189"/>
      <c r="F20" s="189"/>
      <c r="G20" s="189"/>
      <c r="H20" s="189"/>
      <c r="I20" s="203">
        <f t="shared" si="0"/>
        <v>0</v>
      </c>
      <c r="J20" s="203">
        <f t="shared" si="1"/>
        <v>0</v>
      </c>
      <c r="K20" s="203">
        <f t="shared" si="2"/>
        <v>0</v>
      </c>
      <c r="L20" s="203">
        <f t="shared" si="3"/>
        <v>0</v>
      </c>
      <c r="M20" s="204">
        <f t="shared" si="4"/>
        <v>0</v>
      </c>
      <c r="N20" s="205">
        <f t="shared" si="6"/>
        <v>0</v>
      </c>
    </row>
    <row r="21" spans="1:14" ht="15" customHeight="1">
      <c r="A21" s="75"/>
      <c r="B21" s="188"/>
      <c r="C21" s="189"/>
      <c r="D21" s="189"/>
      <c r="E21" s="189"/>
      <c r="F21" s="189"/>
      <c r="G21" s="189"/>
      <c r="H21" s="189"/>
      <c r="I21" s="203">
        <f t="shared" si="0"/>
        <v>0</v>
      </c>
      <c r="J21" s="203">
        <f t="shared" si="1"/>
        <v>0</v>
      </c>
      <c r="K21" s="203">
        <f t="shared" si="2"/>
        <v>0</v>
      </c>
      <c r="L21" s="203">
        <f t="shared" si="3"/>
        <v>0</v>
      </c>
      <c r="M21" s="204">
        <f t="shared" si="4"/>
        <v>0</v>
      </c>
      <c r="N21" s="205">
        <f t="shared" si="6"/>
        <v>0</v>
      </c>
    </row>
    <row r="22" spans="1:14" ht="15" customHeight="1">
      <c r="A22" s="75"/>
      <c r="B22" s="188"/>
      <c r="C22" s="189"/>
      <c r="D22" s="189"/>
      <c r="E22" s="189"/>
      <c r="F22" s="189"/>
      <c r="G22" s="189"/>
      <c r="H22" s="189"/>
      <c r="I22" s="203">
        <f t="shared" si="0"/>
        <v>0</v>
      </c>
      <c r="J22" s="203">
        <f t="shared" si="1"/>
        <v>0</v>
      </c>
      <c r="K22" s="203">
        <f t="shared" si="2"/>
        <v>0</v>
      </c>
      <c r="L22" s="203">
        <f t="shared" si="3"/>
        <v>0</v>
      </c>
      <c r="M22" s="204">
        <f t="shared" si="4"/>
        <v>0</v>
      </c>
      <c r="N22" s="205">
        <f t="shared" si="6"/>
        <v>0</v>
      </c>
    </row>
    <row r="23" spans="1:14" ht="15" customHeight="1">
      <c r="A23" s="75"/>
      <c r="B23" s="188"/>
      <c r="C23" s="189"/>
      <c r="D23" s="189"/>
      <c r="E23" s="189"/>
      <c r="F23" s="189"/>
      <c r="G23" s="191"/>
      <c r="H23" s="191"/>
      <c r="I23" s="203">
        <f t="shared" si="0"/>
        <v>0</v>
      </c>
      <c r="J23" s="203">
        <f t="shared" si="1"/>
        <v>0</v>
      </c>
      <c r="K23" s="203">
        <f t="shared" si="2"/>
        <v>0</v>
      </c>
      <c r="L23" s="203">
        <f t="shared" si="3"/>
        <v>0</v>
      </c>
      <c r="M23" s="204">
        <f t="shared" si="4"/>
        <v>0</v>
      </c>
      <c r="N23" s="205">
        <f t="shared" si="6"/>
        <v>0</v>
      </c>
    </row>
    <row r="24" spans="1:14" ht="15" customHeight="1">
      <c r="A24" s="75"/>
      <c r="B24" s="188"/>
      <c r="C24" s="189"/>
      <c r="D24" s="189"/>
      <c r="E24" s="189"/>
      <c r="F24" s="189"/>
      <c r="G24" s="191"/>
      <c r="H24" s="191"/>
      <c r="I24" s="203">
        <f t="shared" si="0"/>
        <v>0</v>
      </c>
      <c r="J24" s="203">
        <f t="shared" si="1"/>
        <v>0</v>
      </c>
      <c r="K24" s="203">
        <f t="shared" si="2"/>
        <v>0</v>
      </c>
      <c r="L24" s="203">
        <f t="shared" si="3"/>
        <v>0</v>
      </c>
      <c r="M24" s="204">
        <f t="shared" si="4"/>
        <v>0</v>
      </c>
      <c r="N24" s="205">
        <f t="shared" si="6"/>
        <v>0</v>
      </c>
    </row>
    <row r="25" spans="1:14" ht="15" customHeight="1">
      <c r="A25" s="75"/>
      <c r="B25" s="188"/>
      <c r="C25" s="189"/>
      <c r="D25" s="189"/>
      <c r="E25" s="189"/>
      <c r="F25" s="189"/>
      <c r="G25" s="191"/>
      <c r="H25" s="191"/>
      <c r="I25" s="203">
        <f t="shared" si="0"/>
        <v>0</v>
      </c>
      <c r="J25" s="203">
        <f t="shared" si="1"/>
        <v>0</v>
      </c>
      <c r="K25" s="203">
        <f t="shared" si="2"/>
        <v>0</v>
      </c>
      <c r="L25" s="203">
        <f t="shared" si="3"/>
        <v>0</v>
      </c>
      <c r="M25" s="204">
        <f t="shared" si="4"/>
        <v>0</v>
      </c>
      <c r="N25" s="205">
        <f t="shared" si="6"/>
        <v>0</v>
      </c>
    </row>
    <row r="26" spans="1:14" ht="15" customHeight="1">
      <c r="A26" s="75"/>
      <c r="B26" s="188"/>
      <c r="C26" s="189"/>
      <c r="D26" s="189"/>
      <c r="E26" s="189"/>
      <c r="F26" s="189"/>
      <c r="G26" s="189"/>
      <c r="H26" s="189"/>
      <c r="I26" s="203">
        <f t="shared" si="0"/>
        <v>0</v>
      </c>
      <c r="J26" s="203">
        <f t="shared" si="1"/>
        <v>0</v>
      </c>
      <c r="K26" s="203">
        <f t="shared" si="2"/>
        <v>0</v>
      </c>
      <c r="L26" s="203">
        <f t="shared" si="3"/>
        <v>0</v>
      </c>
      <c r="M26" s="204">
        <f t="shared" si="4"/>
        <v>0</v>
      </c>
      <c r="N26" s="205">
        <f t="shared" si="6"/>
        <v>0</v>
      </c>
    </row>
    <row r="27" spans="1:14" ht="15" customHeight="1">
      <c r="A27" s="75"/>
      <c r="B27" s="188"/>
      <c r="C27" s="189"/>
      <c r="D27" s="189"/>
      <c r="E27" s="189"/>
      <c r="F27" s="189"/>
      <c r="G27" s="191"/>
      <c r="H27" s="191"/>
      <c r="I27" s="203">
        <f t="shared" si="0"/>
        <v>0</v>
      </c>
      <c r="J27" s="203">
        <f t="shared" si="1"/>
        <v>0</v>
      </c>
      <c r="K27" s="203">
        <f t="shared" si="2"/>
        <v>0</v>
      </c>
      <c r="L27" s="203">
        <f t="shared" si="3"/>
        <v>0</v>
      </c>
      <c r="M27" s="204">
        <f t="shared" si="4"/>
        <v>0</v>
      </c>
      <c r="N27" s="205">
        <f t="shared" si="6"/>
        <v>0</v>
      </c>
    </row>
    <row r="28" spans="1:14" ht="15" customHeight="1">
      <c r="A28" s="75"/>
      <c r="B28" s="188"/>
      <c r="C28" s="189"/>
      <c r="D28" s="189"/>
      <c r="E28" s="189"/>
      <c r="F28" s="189"/>
      <c r="G28" s="189"/>
      <c r="H28" s="189"/>
      <c r="I28" s="203">
        <f t="shared" si="0"/>
        <v>0</v>
      </c>
      <c r="J28" s="203">
        <f t="shared" si="1"/>
        <v>0</v>
      </c>
      <c r="K28" s="203">
        <f t="shared" si="2"/>
        <v>0</v>
      </c>
      <c r="L28" s="203">
        <f t="shared" si="3"/>
        <v>0</v>
      </c>
      <c r="M28" s="204">
        <f t="shared" si="4"/>
        <v>0</v>
      </c>
      <c r="N28" s="205">
        <f t="shared" si="6"/>
        <v>0</v>
      </c>
    </row>
    <row r="29" spans="1:14" ht="15" customHeight="1">
      <c r="A29" s="75"/>
      <c r="B29" s="188"/>
      <c r="C29" s="189"/>
      <c r="D29" s="189"/>
      <c r="E29" s="189"/>
      <c r="F29" s="189"/>
      <c r="G29" s="189"/>
      <c r="H29" s="191"/>
      <c r="I29" s="203">
        <f t="shared" si="0"/>
        <v>0</v>
      </c>
      <c r="J29" s="203">
        <f t="shared" si="1"/>
        <v>0</v>
      </c>
      <c r="K29" s="203">
        <f t="shared" si="2"/>
        <v>0</v>
      </c>
      <c r="L29" s="203">
        <f t="shared" si="3"/>
        <v>0</v>
      </c>
      <c r="M29" s="204">
        <f t="shared" si="4"/>
        <v>0</v>
      </c>
      <c r="N29" s="205">
        <f t="shared" si="6"/>
        <v>0</v>
      </c>
    </row>
    <row r="30" spans="1:14" ht="15" customHeight="1">
      <c r="A30" s="75"/>
      <c r="B30" s="188"/>
      <c r="C30" s="189"/>
      <c r="D30" s="189"/>
      <c r="E30" s="189"/>
      <c r="F30" s="189"/>
      <c r="G30" s="189"/>
      <c r="H30" s="191"/>
      <c r="I30" s="203">
        <f t="shared" si="0"/>
        <v>0</v>
      </c>
      <c r="J30" s="203">
        <f t="shared" si="1"/>
        <v>0</v>
      </c>
      <c r="K30" s="203">
        <f t="shared" si="2"/>
        <v>0</v>
      </c>
      <c r="L30" s="203">
        <f t="shared" si="3"/>
        <v>0</v>
      </c>
      <c r="M30" s="204">
        <f t="shared" si="4"/>
        <v>0</v>
      </c>
      <c r="N30" s="205">
        <f t="shared" si="6"/>
        <v>0</v>
      </c>
    </row>
    <row r="31" spans="1:14" ht="15" customHeight="1">
      <c r="A31" s="75"/>
      <c r="B31" s="188"/>
      <c r="C31" s="189"/>
      <c r="D31" s="189"/>
      <c r="E31" s="189"/>
      <c r="F31" s="189"/>
      <c r="G31" s="189"/>
      <c r="H31" s="189"/>
      <c r="I31" s="203">
        <f t="shared" si="0"/>
        <v>0</v>
      </c>
      <c r="J31" s="203">
        <f t="shared" si="1"/>
        <v>0</v>
      </c>
      <c r="K31" s="203">
        <f t="shared" si="2"/>
        <v>0</v>
      </c>
      <c r="L31" s="203">
        <f t="shared" si="3"/>
        <v>0</v>
      </c>
      <c r="M31" s="204">
        <f t="shared" si="4"/>
        <v>0</v>
      </c>
      <c r="N31" s="205">
        <f t="shared" si="6"/>
        <v>0</v>
      </c>
    </row>
    <row r="32" spans="1:14" ht="15" customHeight="1">
      <c r="A32" s="75"/>
      <c r="B32" s="188"/>
      <c r="C32" s="189"/>
      <c r="D32" s="189"/>
      <c r="E32" s="189"/>
      <c r="F32" s="189"/>
      <c r="G32" s="189"/>
      <c r="H32" s="189"/>
      <c r="I32" s="203">
        <f t="shared" si="0"/>
        <v>0</v>
      </c>
      <c r="J32" s="203">
        <f t="shared" si="1"/>
        <v>0</v>
      </c>
      <c r="K32" s="203">
        <f t="shared" si="2"/>
        <v>0</v>
      </c>
      <c r="L32" s="203">
        <f t="shared" si="3"/>
        <v>0</v>
      </c>
      <c r="M32" s="204">
        <f t="shared" si="4"/>
        <v>0</v>
      </c>
      <c r="N32" s="205">
        <f t="shared" si="6"/>
        <v>0</v>
      </c>
    </row>
    <row r="33" spans="1:14" ht="15" customHeight="1">
      <c r="A33" s="75"/>
      <c r="B33" s="188"/>
      <c r="C33" s="189"/>
      <c r="D33" s="189"/>
      <c r="E33" s="189"/>
      <c r="F33" s="189"/>
      <c r="G33" s="189"/>
      <c r="H33" s="189"/>
      <c r="I33" s="203">
        <f t="shared" si="0"/>
        <v>0</v>
      </c>
      <c r="J33" s="203">
        <f t="shared" si="1"/>
        <v>0</v>
      </c>
      <c r="K33" s="203">
        <f t="shared" si="2"/>
        <v>0</v>
      </c>
      <c r="L33" s="203">
        <f t="shared" si="3"/>
        <v>0</v>
      </c>
      <c r="M33" s="204">
        <f t="shared" si="4"/>
        <v>0</v>
      </c>
      <c r="N33" s="205">
        <f t="shared" si="6"/>
        <v>0</v>
      </c>
    </row>
    <row r="34" spans="1:14" ht="15" customHeight="1">
      <c r="A34" s="75"/>
      <c r="B34" s="188"/>
      <c r="C34" s="189"/>
      <c r="D34" s="189"/>
      <c r="E34" s="189"/>
      <c r="F34" s="189"/>
      <c r="G34" s="189"/>
      <c r="H34" s="189"/>
      <c r="I34" s="203">
        <f t="shared" si="0"/>
        <v>0</v>
      </c>
      <c r="J34" s="203">
        <f t="shared" si="1"/>
        <v>0</v>
      </c>
      <c r="K34" s="203">
        <f t="shared" si="2"/>
        <v>0</v>
      </c>
      <c r="L34" s="203">
        <f t="shared" si="3"/>
        <v>0</v>
      </c>
      <c r="M34" s="204">
        <f t="shared" si="4"/>
        <v>0</v>
      </c>
      <c r="N34" s="205">
        <f t="shared" si="6"/>
        <v>0</v>
      </c>
    </row>
    <row r="35" spans="1:14" ht="15" customHeight="1">
      <c r="A35" s="75"/>
      <c r="B35" s="188"/>
      <c r="C35" s="189"/>
      <c r="D35" s="189"/>
      <c r="E35" s="189"/>
      <c r="F35" s="189"/>
      <c r="G35" s="189"/>
      <c r="H35" s="189"/>
      <c r="I35" s="203">
        <f t="shared" si="0"/>
        <v>0</v>
      </c>
      <c r="J35" s="203">
        <f t="shared" si="1"/>
        <v>0</v>
      </c>
      <c r="K35" s="203">
        <f t="shared" si="2"/>
        <v>0</v>
      </c>
      <c r="L35" s="203">
        <f t="shared" si="3"/>
        <v>0</v>
      </c>
      <c r="M35" s="204">
        <f t="shared" si="4"/>
        <v>0</v>
      </c>
      <c r="N35" s="205">
        <f t="shared" si="6"/>
        <v>0</v>
      </c>
    </row>
    <row r="36" spans="1:14" ht="15" customHeight="1">
      <c r="A36" s="75"/>
      <c r="B36" s="188"/>
      <c r="C36" s="189"/>
      <c r="D36" s="189"/>
      <c r="E36" s="189"/>
      <c r="F36" s="189"/>
      <c r="G36" s="189"/>
      <c r="H36" s="189"/>
      <c r="I36" s="203">
        <f t="shared" si="0"/>
        <v>0</v>
      </c>
      <c r="J36" s="203">
        <f t="shared" si="1"/>
        <v>0</v>
      </c>
      <c r="K36" s="203">
        <f t="shared" si="2"/>
        <v>0</v>
      </c>
      <c r="L36" s="203">
        <f t="shared" si="3"/>
        <v>0</v>
      </c>
      <c r="M36" s="204">
        <f t="shared" si="4"/>
        <v>0</v>
      </c>
      <c r="N36" s="205">
        <f t="shared" si="6"/>
        <v>0</v>
      </c>
    </row>
    <row r="37" spans="1:14" ht="15" customHeight="1">
      <c r="A37" s="75"/>
      <c r="B37" s="188"/>
      <c r="C37" s="189"/>
      <c r="D37" s="189"/>
      <c r="E37" s="189"/>
      <c r="F37" s="189"/>
      <c r="G37" s="189"/>
      <c r="H37" s="189"/>
      <c r="I37" s="203">
        <f t="shared" si="0"/>
        <v>0</v>
      </c>
      <c r="J37" s="203">
        <f t="shared" si="1"/>
        <v>0</v>
      </c>
      <c r="K37" s="203">
        <f t="shared" si="2"/>
        <v>0</v>
      </c>
      <c r="L37" s="203">
        <f t="shared" si="3"/>
        <v>0</v>
      </c>
      <c r="M37" s="204">
        <f t="shared" si="4"/>
        <v>0</v>
      </c>
      <c r="N37" s="205">
        <f t="shared" si="6"/>
        <v>0</v>
      </c>
    </row>
    <row r="38" spans="1:14" ht="15" customHeight="1">
      <c r="A38" s="75"/>
      <c r="B38" s="188"/>
      <c r="C38" s="189"/>
      <c r="D38" s="189"/>
      <c r="E38" s="189"/>
      <c r="F38" s="189"/>
      <c r="G38" s="189"/>
      <c r="H38" s="189"/>
      <c r="I38" s="203">
        <f t="shared" si="0"/>
        <v>0</v>
      </c>
      <c r="J38" s="203">
        <f t="shared" si="1"/>
        <v>0</v>
      </c>
      <c r="K38" s="203">
        <f t="shared" si="2"/>
        <v>0</v>
      </c>
      <c r="L38" s="203">
        <f t="shared" si="3"/>
        <v>0</v>
      </c>
      <c r="M38" s="204">
        <f t="shared" si="4"/>
        <v>0</v>
      </c>
      <c r="N38" s="205">
        <f t="shared" si="6"/>
        <v>0</v>
      </c>
    </row>
    <row r="39" spans="1:14" ht="15" customHeight="1">
      <c r="A39" s="75"/>
      <c r="B39" s="188"/>
      <c r="C39" s="189"/>
      <c r="D39" s="189"/>
      <c r="E39" s="189"/>
      <c r="F39" s="189"/>
      <c r="G39" s="189"/>
      <c r="H39" s="189"/>
      <c r="I39" s="203">
        <f t="shared" si="0"/>
        <v>0</v>
      </c>
      <c r="J39" s="203">
        <f t="shared" si="1"/>
        <v>0</v>
      </c>
      <c r="K39" s="203">
        <f t="shared" si="2"/>
        <v>0</v>
      </c>
      <c r="L39" s="203">
        <f t="shared" si="3"/>
        <v>0</v>
      </c>
      <c r="M39" s="204">
        <f t="shared" si="4"/>
        <v>0</v>
      </c>
      <c r="N39" s="205">
        <f t="shared" si="6"/>
        <v>0</v>
      </c>
    </row>
    <row r="40" spans="1:14" ht="15" customHeight="1">
      <c r="A40" s="75"/>
      <c r="B40" s="188"/>
      <c r="C40" s="189"/>
      <c r="D40" s="189"/>
      <c r="E40" s="189"/>
      <c r="F40" s="189"/>
      <c r="G40" s="189"/>
      <c r="H40" s="189"/>
      <c r="I40" s="203">
        <f t="shared" si="0"/>
        <v>0</v>
      </c>
      <c r="J40" s="203">
        <f t="shared" si="1"/>
        <v>0</v>
      </c>
      <c r="K40" s="203">
        <f t="shared" si="2"/>
        <v>0</v>
      </c>
      <c r="L40" s="203">
        <f t="shared" si="3"/>
        <v>0</v>
      </c>
      <c r="M40" s="204">
        <f t="shared" si="4"/>
        <v>0</v>
      </c>
      <c r="N40" s="205">
        <f t="shared" si="6"/>
        <v>0</v>
      </c>
    </row>
    <row r="41" spans="1:14" ht="15" customHeight="1">
      <c r="A41" s="75"/>
      <c r="B41" s="188"/>
      <c r="C41" s="189"/>
      <c r="D41" s="189"/>
      <c r="E41" s="189"/>
      <c r="F41" s="189"/>
      <c r="G41" s="189"/>
      <c r="H41" s="189"/>
      <c r="I41" s="203">
        <f t="shared" si="0"/>
        <v>0</v>
      </c>
      <c r="J41" s="203">
        <f t="shared" si="1"/>
        <v>0</v>
      </c>
      <c r="K41" s="203">
        <f t="shared" si="2"/>
        <v>0</v>
      </c>
      <c r="L41" s="203">
        <f t="shared" si="3"/>
        <v>0</v>
      </c>
      <c r="M41" s="204">
        <f t="shared" si="4"/>
        <v>0</v>
      </c>
      <c r="N41" s="205">
        <f t="shared" si="6"/>
        <v>0</v>
      </c>
    </row>
    <row r="42" spans="1:14" ht="15" customHeight="1">
      <c r="A42" s="75"/>
      <c r="B42" s="188"/>
      <c r="C42" s="189"/>
      <c r="D42" s="189"/>
      <c r="E42" s="189"/>
      <c r="F42" s="189"/>
      <c r="G42" s="189"/>
      <c r="H42" s="189"/>
      <c r="I42" s="203">
        <f t="shared" si="0"/>
        <v>0</v>
      </c>
      <c r="J42" s="203">
        <f t="shared" si="1"/>
        <v>0</v>
      </c>
      <c r="K42" s="203">
        <f t="shared" si="2"/>
        <v>0</v>
      </c>
      <c r="L42" s="203">
        <f t="shared" si="3"/>
        <v>0</v>
      </c>
      <c r="M42" s="204">
        <f t="shared" si="4"/>
        <v>0</v>
      </c>
      <c r="N42" s="205">
        <f t="shared" si="6"/>
        <v>0</v>
      </c>
    </row>
    <row r="43" spans="1:14" ht="15" customHeight="1">
      <c r="A43" s="75"/>
      <c r="B43" s="188"/>
      <c r="C43" s="189"/>
      <c r="D43" s="189"/>
      <c r="E43" s="189"/>
      <c r="F43" s="189"/>
      <c r="G43" s="189"/>
      <c r="H43" s="189"/>
      <c r="I43" s="203">
        <f t="shared" si="0"/>
        <v>0</v>
      </c>
      <c r="J43" s="203">
        <f t="shared" si="1"/>
        <v>0</v>
      </c>
      <c r="K43" s="203">
        <f t="shared" si="2"/>
        <v>0</v>
      </c>
      <c r="L43" s="203">
        <f t="shared" si="3"/>
        <v>0</v>
      </c>
      <c r="M43" s="204">
        <f t="shared" si="4"/>
        <v>0</v>
      </c>
      <c r="N43" s="205">
        <f t="shared" si="6"/>
        <v>0</v>
      </c>
    </row>
    <row r="44" spans="1:14" ht="15" customHeight="1">
      <c r="A44" s="75"/>
      <c r="B44" s="188"/>
      <c r="C44" s="189"/>
      <c r="D44" s="189"/>
      <c r="E44" s="189"/>
      <c r="F44" s="189"/>
      <c r="G44" s="189"/>
      <c r="H44" s="189"/>
      <c r="I44" s="203">
        <f t="shared" si="0"/>
        <v>0</v>
      </c>
      <c r="J44" s="203">
        <f t="shared" si="1"/>
        <v>0</v>
      </c>
      <c r="K44" s="203">
        <f t="shared" si="2"/>
        <v>0</v>
      </c>
      <c r="L44" s="203">
        <f t="shared" si="3"/>
        <v>0</v>
      </c>
      <c r="M44" s="204">
        <f t="shared" si="4"/>
        <v>0</v>
      </c>
      <c r="N44" s="205">
        <f t="shared" si="6"/>
        <v>0</v>
      </c>
    </row>
    <row r="45" spans="1:14" ht="15" customHeight="1">
      <c r="A45" s="75"/>
      <c r="B45" s="188"/>
      <c r="C45" s="189"/>
      <c r="D45" s="189"/>
      <c r="E45" s="189"/>
      <c r="F45" s="189"/>
      <c r="G45" s="191"/>
      <c r="H45" s="191"/>
      <c r="I45" s="203">
        <f t="shared" si="0"/>
        <v>0</v>
      </c>
      <c r="J45" s="203">
        <f t="shared" si="1"/>
        <v>0</v>
      </c>
      <c r="K45" s="203">
        <f t="shared" si="2"/>
        <v>0</v>
      </c>
      <c r="L45" s="203">
        <f t="shared" si="3"/>
        <v>0</v>
      </c>
      <c r="M45" s="204">
        <f t="shared" si="4"/>
        <v>0</v>
      </c>
      <c r="N45" s="205">
        <f t="shared" si="6"/>
        <v>0</v>
      </c>
    </row>
    <row r="46" spans="1:14" ht="15" customHeight="1">
      <c r="A46" s="75"/>
      <c r="B46" s="188"/>
      <c r="C46" s="189"/>
      <c r="D46" s="189"/>
      <c r="E46" s="189"/>
      <c r="F46" s="189"/>
      <c r="G46" s="189"/>
      <c r="H46" s="189"/>
      <c r="I46" s="203">
        <f t="shared" si="0"/>
        <v>0</v>
      </c>
      <c r="J46" s="203">
        <f t="shared" si="1"/>
        <v>0</v>
      </c>
      <c r="K46" s="203">
        <f t="shared" si="2"/>
        <v>0</v>
      </c>
      <c r="L46" s="203">
        <f t="shared" si="3"/>
        <v>0</v>
      </c>
      <c r="M46" s="204">
        <f t="shared" si="4"/>
        <v>0</v>
      </c>
      <c r="N46" s="205">
        <f t="shared" si="6"/>
        <v>0</v>
      </c>
    </row>
    <row r="47" spans="1:14" ht="15" customHeight="1">
      <c r="A47" s="75"/>
      <c r="B47" s="188"/>
      <c r="C47" s="189"/>
      <c r="D47" s="189"/>
      <c r="E47" s="189"/>
      <c r="F47" s="189"/>
      <c r="G47" s="191"/>
      <c r="H47" s="191"/>
      <c r="I47" s="203">
        <f t="shared" si="0"/>
        <v>0</v>
      </c>
      <c r="J47" s="203">
        <f t="shared" si="1"/>
        <v>0</v>
      </c>
      <c r="K47" s="203">
        <f t="shared" si="2"/>
        <v>0</v>
      </c>
      <c r="L47" s="203">
        <f t="shared" si="3"/>
        <v>0</v>
      </c>
      <c r="M47" s="204">
        <f t="shared" si="4"/>
        <v>0</v>
      </c>
      <c r="N47" s="205">
        <f t="shared" si="6"/>
        <v>0</v>
      </c>
    </row>
    <row r="48" spans="1:14" ht="15" customHeight="1">
      <c r="A48" s="75"/>
      <c r="B48" s="188"/>
      <c r="C48" s="189"/>
      <c r="D48" s="189"/>
      <c r="E48" s="189"/>
      <c r="F48" s="189"/>
      <c r="G48" s="191"/>
      <c r="H48" s="191"/>
      <c r="I48" s="203">
        <f t="shared" si="0"/>
        <v>0</v>
      </c>
      <c r="J48" s="203">
        <f t="shared" si="1"/>
        <v>0</v>
      </c>
      <c r="K48" s="203">
        <f t="shared" si="2"/>
        <v>0</v>
      </c>
      <c r="L48" s="203">
        <f t="shared" si="3"/>
        <v>0</v>
      </c>
      <c r="M48" s="204">
        <f t="shared" si="4"/>
        <v>0</v>
      </c>
      <c r="N48" s="205">
        <f t="shared" si="6"/>
        <v>0</v>
      </c>
    </row>
    <row r="49" spans="1:14" ht="15" customHeight="1">
      <c r="A49" s="75"/>
      <c r="B49" s="188"/>
      <c r="C49" s="189"/>
      <c r="D49" s="189"/>
      <c r="E49" s="191"/>
      <c r="F49" s="191"/>
      <c r="G49" s="191"/>
      <c r="H49" s="191"/>
      <c r="I49" s="203">
        <f t="shared" si="0"/>
        <v>0</v>
      </c>
      <c r="J49" s="203">
        <f t="shared" si="1"/>
        <v>0</v>
      </c>
      <c r="K49" s="203">
        <f t="shared" si="2"/>
        <v>0</v>
      </c>
      <c r="L49" s="203">
        <f t="shared" si="3"/>
        <v>0</v>
      </c>
      <c r="M49" s="204">
        <f t="shared" si="4"/>
        <v>0</v>
      </c>
      <c r="N49" s="205">
        <f t="shared" si="6"/>
        <v>0</v>
      </c>
    </row>
    <row r="50" spans="1:14" ht="15" customHeight="1">
      <c r="A50" s="75"/>
      <c r="B50" s="188"/>
      <c r="C50" s="189"/>
      <c r="D50" s="189"/>
      <c r="E50" s="189"/>
      <c r="F50" s="189"/>
      <c r="G50" s="191"/>
      <c r="H50" s="191"/>
      <c r="I50" s="203">
        <f t="shared" si="0"/>
        <v>0</v>
      </c>
      <c r="J50" s="203">
        <f t="shared" si="1"/>
        <v>0</v>
      </c>
      <c r="K50" s="203">
        <f t="shared" si="2"/>
        <v>0</v>
      </c>
      <c r="L50" s="203">
        <f t="shared" si="3"/>
        <v>0</v>
      </c>
      <c r="M50" s="204">
        <f t="shared" si="4"/>
        <v>0</v>
      </c>
      <c r="N50" s="205">
        <f t="shared" si="6"/>
        <v>0</v>
      </c>
    </row>
    <row r="51" spans="1:14" ht="15" customHeight="1">
      <c r="A51" s="75"/>
      <c r="B51" s="188"/>
      <c r="C51" s="189"/>
      <c r="D51" s="189"/>
      <c r="E51" s="189"/>
      <c r="F51" s="189"/>
      <c r="G51" s="189"/>
      <c r="H51" s="189"/>
      <c r="I51" s="203">
        <f t="shared" si="0"/>
        <v>0</v>
      </c>
      <c r="J51" s="203">
        <f t="shared" si="1"/>
        <v>0</v>
      </c>
      <c r="K51" s="203">
        <f t="shared" si="2"/>
        <v>0</v>
      </c>
      <c r="L51" s="203">
        <f t="shared" si="3"/>
        <v>0</v>
      </c>
      <c r="M51" s="204">
        <f t="shared" si="4"/>
        <v>0</v>
      </c>
      <c r="N51" s="205">
        <f t="shared" si="6"/>
        <v>0</v>
      </c>
    </row>
    <row r="52" spans="1:14" ht="15" customHeight="1">
      <c r="A52" s="75"/>
      <c r="B52" s="188"/>
      <c r="C52" s="189"/>
      <c r="D52" s="189"/>
      <c r="E52" s="189"/>
      <c r="F52" s="189"/>
      <c r="G52" s="189"/>
      <c r="H52" s="189"/>
      <c r="I52" s="203">
        <f t="shared" si="0"/>
        <v>0</v>
      </c>
      <c r="J52" s="203">
        <f t="shared" si="1"/>
        <v>0</v>
      </c>
      <c r="K52" s="203">
        <f t="shared" si="2"/>
        <v>0</v>
      </c>
      <c r="L52" s="203">
        <f t="shared" si="3"/>
        <v>0</v>
      </c>
      <c r="M52" s="204">
        <f t="shared" si="4"/>
        <v>0</v>
      </c>
      <c r="N52" s="205">
        <f t="shared" si="6"/>
        <v>0</v>
      </c>
    </row>
    <row r="53" spans="1:14" ht="15" customHeight="1">
      <c r="A53" s="75"/>
      <c r="B53" s="188"/>
      <c r="C53" s="189"/>
      <c r="D53" s="189"/>
      <c r="E53" s="189"/>
      <c r="F53" s="189"/>
      <c r="G53" s="189"/>
      <c r="H53" s="189"/>
      <c r="I53" s="203">
        <f t="shared" si="0"/>
        <v>0</v>
      </c>
      <c r="J53" s="203">
        <f t="shared" si="1"/>
        <v>0</v>
      </c>
      <c r="K53" s="203">
        <f t="shared" si="2"/>
        <v>0</v>
      </c>
      <c r="L53" s="203">
        <f t="shared" si="3"/>
        <v>0</v>
      </c>
      <c r="M53" s="204">
        <f t="shared" si="4"/>
        <v>0</v>
      </c>
      <c r="N53" s="205">
        <f t="shared" si="6"/>
        <v>0</v>
      </c>
    </row>
    <row r="54" spans="1:14" ht="15" customHeight="1">
      <c r="A54" s="75"/>
      <c r="B54" s="188"/>
      <c r="C54" s="189"/>
      <c r="D54" s="189"/>
      <c r="E54" s="189"/>
      <c r="F54" s="189"/>
      <c r="G54" s="191"/>
      <c r="H54" s="191"/>
      <c r="I54" s="203">
        <f t="shared" si="0"/>
        <v>0</v>
      </c>
      <c r="J54" s="203">
        <f t="shared" si="1"/>
        <v>0</v>
      </c>
      <c r="K54" s="203">
        <f t="shared" si="2"/>
        <v>0</v>
      </c>
      <c r="L54" s="203">
        <f t="shared" si="3"/>
        <v>0</v>
      </c>
      <c r="M54" s="204">
        <f t="shared" si="4"/>
        <v>0</v>
      </c>
      <c r="N54" s="205">
        <f t="shared" si="6"/>
        <v>0</v>
      </c>
    </row>
    <row r="55" spans="1:14" ht="15" customHeight="1">
      <c r="A55" s="75"/>
      <c r="B55" s="188"/>
      <c r="C55" s="189"/>
      <c r="D55" s="189"/>
      <c r="E55" s="189"/>
      <c r="F55" s="189"/>
      <c r="G55" s="191"/>
      <c r="H55" s="191"/>
      <c r="I55" s="203">
        <f t="shared" si="0"/>
        <v>0</v>
      </c>
      <c r="J55" s="203">
        <f t="shared" si="1"/>
        <v>0</v>
      </c>
      <c r="K55" s="203">
        <f t="shared" si="2"/>
        <v>0</v>
      </c>
      <c r="L55" s="203">
        <f t="shared" si="3"/>
        <v>0</v>
      </c>
      <c r="M55" s="204">
        <f t="shared" si="4"/>
        <v>0</v>
      </c>
      <c r="N55" s="205">
        <f t="shared" si="6"/>
        <v>0</v>
      </c>
    </row>
    <row r="56" spans="1:14" ht="15" customHeight="1">
      <c r="A56" s="75"/>
      <c r="B56" s="188"/>
      <c r="C56" s="189"/>
      <c r="D56" s="189"/>
      <c r="E56" s="189"/>
      <c r="F56" s="189"/>
      <c r="G56" s="189"/>
      <c r="H56" s="189"/>
      <c r="I56" s="203">
        <f t="shared" si="0"/>
        <v>0</v>
      </c>
      <c r="J56" s="203">
        <f t="shared" si="1"/>
        <v>0</v>
      </c>
      <c r="K56" s="203">
        <f t="shared" si="2"/>
        <v>0</v>
      </c>
      <c r="L56" s="203">
        <f t="shared" si="3"/>
        <v>0</v>
      </c>
      <c r="M56" s="204">
        <f t="shared" si="4"/>
        <v>0</v>
      </c>
      <c r="N56" s="205">
        <f t="shared" si="6"/>
        <v>0</v>
      </c>
    </row>
    <row r="57" spans="1:14" ht="15" customHeight="1">
      <c r="A57" s="75"/>
      <c r="B57" s="188"/>
      <c r="C57" s="189"/>
      <c r="D57" s="189"/>
      <c r="E57" s="189"/>
      <c r="F57" s="189"/>
      <c r="G57" s="191"/>
      <c r="H57" s="191"/>
      <c r="I57" s="203">
        <f t="shared" si="0"/>
        <v>0</v>
      </c>
      <c r="J57" s="203">
        <f t="shared" si="1"/>
        <v>0</v>
      </c>
      <c r="K57" s="203">
        <f t="shared" si="2"/>
        <v>0</v>
      </c>
      <c r="L57" s="203">
        <f t="shared" si="3"/>
        <v>0</v>
      </c>
      <c r="M57" s="204">
        <f t="shared" si="4"/>
        <v>0</v>
      </c>
      <c r="N57" s="205">
        <f t="shared" si="6"/>
        <v>0</v>
      </c>
    </row>
    <row r="58" spans="1:14" ht="15" customHeight="1">
      <c r="A58" s="75"/>
      <c r="B58" s="188"/>
      <c r="C58" s="189"/>
      <c r="D58" s="189"/>
      <c r="E58" s="189"/>
      <c r="F58" s="189"/>
      <c r="G58" s="191"/>
      <c r="H58" s="191"/>
      <c r="I58" s="203">
        <f t="shared" si="0"/>
        <v>0</v>
      </c>
      <c r="J58" s="203">
        <f t="shared" si="1"/>
        <v>0</v>
      </c>
      <c r="K58" s="203">
        <f t="shared" si="2"/>
        <v>0</v>
      </c>
      <c r="L58" s="203">
        <f t="shared" si="3"/>
        <v>0</v>
      </c>
      <c r="M58" s="204">
        <f t="shared" si="4"/>
        <v>0</v>
      </c>
      <c r="N58" s="205">
        <f t="shared" si="6"/>
        <v>0</v>
      </c>
    </row>
    <row r="59" spans="1:14" ht="15" customHeight="1">
      <c r="A59" s="75"/>
      <c r="B59" s="188"/>
      <c r="C59" s="189"/>
      <c r="D59" s="189"/>
      <c r="E59" s="189"/>
      <c r="F59" s="189"/>
      <c r="G59" s="191"/>
      <c r="H59" s="191"/>
      <c r="I59" s="203">
        <f t="shared" si="0"/>
        <v>0</v>
      </c>
      <c r="J59" s="203">
        <f t="shared" si="1"/>
        <v>0</v>
      </c>
      <c r="K59" s="203">
        <f t="shared" si="2"/>
        <v>0</v>
      </c>
      <c r="L59" s="203">
        <f t="shared" si="3"/>
        <v>0</v>
      </c>
      <c r="M59" s="204">
        <f t="shared" si="4"/>
        <v>0</v>
      </c>
      <c r="N59" s="205">
        <f t="shared" si="6"/>
        <v>0</v>
      </c>
    </row>
    <row r="60" spans="1:14" ht="15" customHeight="1">
      <c r="A60" s="75"/>
      <c r="B60" s="188"/>
      <c r="C60" s="189"/>
      <c r="D60" s="189"/>
      <c r="E60" s="189"/>
      <c r="F60" s="189"/>
      <c r="G60" s="191"/>
      <c r="H60" s="191"/>
      <c r="I60" s="203">
        <f t="shared" si="0"/>
        <v>0</v>
      </c>
      <c r="J60" s="203">
        <f t="shared" si="1"/>
        <v>0</v>
      </c>
      <c r="K60" s="203">
        <f t="shared" si="2"/>
        <v>0</v>
      </c>
      <c r="L60" s="203">
        <f t="shared" si="3"/>
        <v>0</v>
      </c>
      <c r="M60" s="204">
        <f t="shared" si="4"/>
        <v>0</v>
      </c>
      <c r="N60" s="205">
        <f t="shared" si="6"/>
        <v>0</v>
      </c>
    </row>
    <row r="61" spans="1:14" ht="15" customHeight="1">
      <c r="A61" s="75"/>
      <c r="B61" s="188"/>
      <c r="C61" s="189"/>
      <c r="D61" s="189"/>
      <c r="E61" s="189"/>
      <c r="F61" s="189"/>
      <c r="G61" s="189"/>
      <c r="H61" s="189"/>
      <c r="I61" s="203">
        <f t="shared" si="0"/>
        <v>0</v>
      </c>
      <c r="J61" s="203">
        <f t="shared" si="1"/>
        <v>0</v>
      </c>
      <c r="K61" s="203">
        <f t="shared" si="2"/>
        <v>0</v>
      </c>
      <c r="L61" s="203">
        <f t="shared" si="3"/>
        <v>0</v>
      </c>
      <c r="M61" s="204">
        <f t="shared" si="4"/>
        <v>0</v>
      </c>
      <c r="N61" s="205">
        <f t="shared" si="6"/>
        <v>0</v>
      </c>
    </row>
    <row r="62" spans="1:14" ht="15" customHeight="1">
      <c r="A62" s="75"/>
      <c r="B62" s="188"/>
      <c r="C62" s="189"/>
      <c r="D62" s="189"/>
      <c r="E62" s="189"/>
      <c r="F62" s="189"/>
      <c r="G62" s="189"/>
      <c r="H62" s="189"/>
      <c r="I62" s="203">
        <f t="shared" si="0"/>
        <v>0</v>
      </c>
      <c r="J62" s="203">
        <f t="shared" si="1"/>
        <v>0</v>
      </c>
      <c r="K62" s="203">
        <f t="shared" si="2"/>
        <v>0</v>
      </c>
      <c r="L62" s="203">
        <f t="shared" si="3"/>
        <v>0</v>
      </c>
      <c r="M62" s="204">
        <f t="shared" si="4"/>
        <v>0</v>
      </c>
      <c r="N62" s="205">
        <f t="shared" si="6"/>
        <v>0</v>
      </c>
    </row>
    <row r="63" spans="1:14" ht="15" customHeight="1">
      <c r="A63" s="75"/>
      <c r="B63" s="188"/>
      <c r="C63" s="189"/>
      <c r="D63" s="189"/>
      <c r="E63" s="189"/>
      <c r="F63" s="189"/>
      <c r="G63" s="191"/>
      <c r="H63" s="191"/>
      <c r="I63" s="203">
        <f t="shared" si="0"/>
        <v>0</v>
      </c>
      <c r="J63" s="203">
        <f t="shared" si="1"/>
        <v>0</v>
      </c>
      <c r="K63" s="203">
        <f t="shared" si="2"/>
        <v>0</v>
      </c>
      <c r="L63" s="203">
        <f t="shared" si="3"/>
        <v>0</v>
      </c>
      <c r="M63" s="204">
        <f t="shared" si="4"/>
        <v>0</v>
      </c>
      <c r="N63" s="205">
        <f t="shared" si="6"/>
        <v>0</v>
      </c>
    </row>
    <row r="64" spans="1:14" ht="15" customHeight="1">
      <c r="A64" s="75"/>
      <c r="B64" s="188"/>
      <c r="C64" s="189"/>
      <c r="D64" s="189"/>
      <c r="E64" s="189"/>
      <c r="F64" s="189"/>
      <c r="G64" s="189"/>
      <c r="H64" s="189"/>
      <c r="I64" s="203">
        <f t="shared" si="0"/>
        <v>0</v>
      </c>
      <c r="J64" s="203">
        <f t="shared" si="1"/>
        <v>0</v>
      </c>
      <c r="K64" s="203">
        <f t="shared" si="2"/>
        <v>0</v>
      </c>
      <c r="L64" s="203">
        <f t="shared" si="3"/>
        <v>0</v>
      </c>
      <c r="M64" s="204">
        <f t="shared" si="4"/>
        <v>0</v>
      </c>
      <c r="N64" s="205">
        <f t="shared" si="6"/>
        <v>0</v>
      </c>
    </row>
    <row r="65" spans="1:14" ht="15" customHeight="1">
      <c r="A65" s="75"/>
      <c r="B65" s="188"/>
      <c r="C65" s="189"/>
      <c r="D65" s="189"/>
      <c r="E65" s="189"/>
      <c r="F65" s="189"/>
      <c r="G65" s="191"/>
      <c r="H65" s="191"/>
      <c r="I65" s="203">
        <f t="shared" si="0"/>
        <v>0</v>
      </c>
      <c r="J65" s="203">
        <f t="shared" si="1"/>
        <v>0</v>
      </c>
      <c r="K65" s="203">
        <f t="shared" si="2"/>
        <v>0</v>
      </c>
      <c r="L65" s="203">
        <f t="shared" si="3"/>
        <v>0</v>
      </c>
      <c r="M65" s="204">
        <f t="shared" si="4"/>
        <v>0</v>
      </c>
      <c r="N65" s="205">
        <f t="shared" si="6"/>
        <v>0</v>
      </c>
    </row>
    <row r="66" spans="1:14" ht="15" customHeight="1">
      <c r="A66" s="75"/>
      <c r="B66" s="188"/>
      <c r="C66" s="189"/>
      <c r="D66" s="189"/>
      <c r="E66" s="189"/>
      <c r="F66" s="189"/>
      <c r="G66" s="189"/>
      <c r="H66" s="189"/>
      <c r="I66" s="203">
        <f t="shared" si="0"/>
        <v>0</v>
      </c>
      <c r="J66" s="203">
        <f t="shared" si="1"/>
        <v>0</v>
      </c>
      <c r="K66" s="203">
        <f t="shared" si="2"/>
        <v>0</v>
      </c>
      <c r="L66" s="203">
        <f t="shared" si="3"/>
        <v>0</v>
      </c>
      <c r="M66" s="204">
        <f t="shared" si="4"/>
        <v>0</v>
      </c>
      <c r="N66" s="205">
        <f t="shared" si="6"/>
        <v>0</v>
      </c>
    </row>
    <row r="67" spans="1:14" ht="15" customHeight="1">
      <c r="A67" s="75"/>
      <c r="B67" s="188"/>
      <c r="C67" s="189"/>
      <c r="D67" s="189"/>
      <c r="E67" s="189"/>
      <c r="F67" s="189"/>
      <c r="G67" s="189"/>
      <c r="H67" s="189"/>
      <c r="I67" s="203">
        <f t="shared" si="0"/>
        <v>0</v>
      </c>
      <c r="J67" s="203">
        <f t="shared" si="1"/>
        <v>0</v>
      </c>
      <c r="K67" s="203">
        <f t="shared" si="2"/>
        <v>0</v>
      </c>
      <c r="L67" s="203">
        <f t="shared" si="3"/>
        <v>0</v>
      </c>
      <c r="M67" s="204">
        <f t="shared" si="4"/>
        <v>0</v>
      </c>
      <c r="N67" s="205">
        <f t="shared" si="6"/>
        <v>0</v>
      </c>
    </row>
    <row r="68" spans="1:14" ht="15" customHeight="1">
      <c r="A68" s="75"/>
      <c r="B68" s="188"/>
      <c r="C68" s="189"/>
      <c r="D68" s="189"/>
      <c r="E68" s="189"/>
      <c r="F68" s="189"/>
      <c r="G68" s="191"/>
      <c r="H68" s="191"/>
      <c r="I68" s="203">
        <f t="shared" si="0"/>
        <v>0</v>
      </c>
      <c r="J68" s="203">
        <f t="shared" si="1"/>
        <v>0</v>
      </c>
      <c r="K68" s="203">
        <f t="shared" si="2"/>
        <v>0</v>
      </c>
      <c r="L68" s="203">
        <f t="shared" si="3"/>
        <v>0</v>
      </c>
      <c r="M68" s="204">
        <f t="shared" si="4"/>
        <v>0</v>
      </c>
      <c r="N68" s="205">
        <f t="shared" si="6"/>
        <v>0</v>
      </c>
    </row>
    <row r="69" spans="1:14" ht="15" customHeight="1">
      <c r="A69" s="75"/>
      <c r="B69" s="188"/>
      <c r="C69" s="189"/>
      <c r="D69" s="189"/>
      <c r="E69" s="189"/>
      <c r="F69" s="189"/>
      <c r="G69" s="191"/>
      <c r="H69" s="191"/>
      <c r="I69" s="203">
        <f t="shared" si="0"/>
        <v>0</v>
      </c>
      <c r="J69" s="203">
        <f t="shared" si="1"/>
        <v>0</v>
      </c>
      <c r="K69" s="203">
        <f t="shared" si="2"/>
        <v>0</v>
      </c>
      <c r="L69" s="203">
        <f t="shared" si="3"/>
        <v>0</v>
      </c>
      <c r="M69" s="204">
        <f t="shared" si="4"/>
        <v>0</v>
      </c>
      <c r="N69" s="205">
        <f t="shared" si="6"/>
        <v>0</v>
      </c>
    </row>
    <row r="70" spans="1:14" ht="15" customHeight="1">
      <c r="A70" s="75"/>
      <c r="B70" s="188"/>
      <c r="C70" s="189"/>
      <c r="D70" s="189"/>
      <c r="E70" s="189"/>
      <c r="F70" s="189"/>
      <c r="G70" s="191"/>
      <c r="H70" s="191"/>
      <c r="I70" s="203">
        <f t="shared" ref="I70:I116" si="7">(D70-C70)+(F70-E70)+(H70-G70)</f>
        <v>0</v>
      </c>
      <c r="J70" s="203">
        <f t="shared" ref="J70:J116" si="8">IF(((D70-C70)&gt;$C$2),$D$2,IF(((D70-C70)&gt;$E$2),$F$2,0))</f>
        <v>0</v>
      </c>
      <c r="K70" s="203">
        <f t="shared" ref="K70:K116" si="9">IF(((F70-E70)&gt;$C$2),$D$2,IF(((F70-E70)&gt;$E$2),$F$2,0))</f>
        <v>0</v>
      </c>
      <c r="L70" s="203">
        <f t="shared" ref="L70:L116" si="10">IF(((H70-G70)&gt;$C$2),$D$2,IF(((H70-G70)&gt;$E$2),$F$2,0))</f>
        <v>0</v>
      </c>
      <c r="M70" s="204">
        <f t="shared" ref="M70:M116" si="11">SUM(J70:L70)</f>
        <v>0</v>
      </c>
      <c r="N70" s="205">
        <f t="shared" si="6"/>
        <v>0</v>
      </c>
    </row>
    <row r="71" spans="1:14" ht="15" customHeight="1">
      <c r="A71" s="75"/>
      <c r="B71" s="188"/>
      <c r="C71" s="189"/>
      <c r="D71" s="189"/>
      <c r="E71" s="189"/>
      <c r="F71" s="189"/>
      <c r="G71" s="191"/>
      <c r="H71" s="191"/>
      <c r="I71" s="203">
        <f t="shared" si="7"/>
        <v>0</v>
      </c>
      <c r="J71" s="203">
        <f t="shared" si="8"/>
        <v>0</v>
      </c>
      <c r="K71" s="203">
        <f t="shared" si="9"/>
        <v>0</v>
      </c>
      <c r="L71" s="203">
        <f t="shared" si="10"/>
        <v>0</v>
      </c>
      <c r="M71" s="204">
        <f t="shared" si="11"/>
        <v>0</v>
      </c>
      <c r="N71" s="205">
        <f t="shared" si="6"/>
        <v>0</v>
      </c>
    </row>
    <row r="72" spans="1:14" ht="15" customHeight="1">
      <c r="A72" s="75"/>
      <c r="B72" s="188"/>
      <c r="C72" s="189"/>
      <c r="D72" s="189"/>
      <c r="E72" s="189"/>
      <c r="F72" s="189"/>
      <c r="G72" s="191"/>
      <c r="H72" s="191"/>
      <c r="I72" s="203">
        <f t="shared" si="7"/>
        <v>0</v>
      </c>
      <c r="J72" s="203">
        <f t="shared" si="8"/>
        <v>0</v>
      </c>
      <c r="K72" s="203">
        <f t="shared" si="9"/>
        <v>0</v>
      </c>
      <c r="L72" s="203">
        <f t="shared" si="10"/>
        <v>0</v>
      </c>
      <c r="M72" s="204">
        <f t="shared" si="11"/>
        <v>0</v>
      </c>
      <c r="N72" s="205">
        <f t="shared" ref="N72:N116" si="12">I72-M72</f>
        <v>0</v>
      </c>
    </row>
    <row r="73" spans="1:14" ht="15" customHeight="1">
      <c r="A73" s="75"/>
      <c r="B73" s="188"/>
      <c r="C73" s="189"/>
      <c r="D73" s="189"/>
      <c r="E73" s="189"/>
      <c r="F73" s="189"/>
      <c r="G73" s="191"/>
      <c r="H73" s="191"/>
      <c r="I73" s="203">
        <f t="shared" si="7"/>
        <v>0</v>
      </c>
      <c r="J73" s="203">
        <f t="shared" si="8"/>
        <v>0</v>
      </c>
      <c r="K73" s="203">
        <f t="shared" si="9"/>
        <v>0</v>
      </c>
      <c r="L73" s="203">
        <f t="shared" si="10"/>
        <v>0</v>
      </c>
      <c r="M73" s="204">
        <f t="shared" si="11"/>
        <v>0</v>
      </c>
      <c r="N73" s="205">
        <f t="shared" si="12"/>
        <v>0</v>
      </c>
    </row>
    <row r="74" spans="1:14" ht="15" customHeight="1">
      <c r="A74" s="75"/>
      <c r="B74" s="188"/>
      <c r="C74" s="189"/>
      <c r="D74" s="189"/>
      <c r="E74" s="189"/>
      <c r="F74" s="189"/>
      <c r="G74" s="191"/>
      <c r="H74" s="191"/>
      <c r="I74" s="203">
        <f t="shared" si="7"/>
        <v>0</v>
      </c>
      <c r="J74" s="203">
        <f t="shared" si="8"/>
        <v>0</v>
      </c>
      <c r="K74" s="203">
        <f t="shared" si="9"/>
        <v>0</v>
      </c>
      <c r="L74" s="203">
        <f t="shared" si="10"/>
        <v>0</v>
      </c>
      <c r="M74" s="204">
        <f t="shared" si="11"/>
        <v>0</v>
      </c>
      <c r="N74" s="205">
        <f t="shared" si="12"/>
        <v>0</v>
      </c>
    </row>
    <row r="75" spans="1:14" ht="15" customHeight="1">
      <c r="A75" s="75"/>
      <c r="B75" s="188"/>
      <c r="C75" s="189"/>
      <c r="D75" s="189"/>
      <c r="E75" s="189"/>
      <c r="F75" s="189"/>
      <c r="G75" s="191"/>
      <c r="H75" s="191"/>
      <c r="I75" s="203">
        <f t="shared" si="7"/>
        <v>0</v>
      </c>
      <c r="J75" s="203">
        <f t="shared" si="8"/>
        <v>0</v>
      </c>
      <c r="K75" s="203">
        <f t="shared" si="9"/>
        <v>0</v>
      </c>
      <c r="L75" s="203">
        <f t="shared" si="10"/>
        <v>0</v>
      </c>
      <c r="M75" s="204">
        <f t="shared" si="11"/>
        <v>0</v>
      </c>
      <c r="N75" s="205">
        <f t="shared" si="12"/>
        <v>0</v>
      </c>
    </row>
    <row r="76" spans="1:14" ht="15" customHeight="1">
      <c r="A76" s="75"/>
      <c r="B76" s="188"/>
      <c r="C76" s="221"/>
      <c r="D76" s="221"/>
      <c r="E76" s="189"/>
      <c r="F76" s="189"/>
      <c r="G76" s="191"/>
      <c r="H76" s="191"/>
      <c r="I76" s="203">
        <f t="shared" si="7"/>
        <v>0</v>
      </c>
      <c r="J76" s="203">
        <f t="shared" si="8"/>
        <v>0</v>
      </c>
      <c r="K76" s="203">
        <f t="shared" si="9"/>
        <v>0</v>
      </c>
      <c r="L76" s="203">
        <f t="shared" si="10"/>
        <v>0</v>
      </c>
      <c r="M76" s="204">
        <f t="shared" si="11"/>
        <v>0</v>
      </c>
      <c r="N76" s="205">
        <f t="shared" si="12"/>
        <v>0</v>
      </c>
    </row>
    <row r="77" spans="1:14" ht="15" customHeight="1">
      <c r="A77" s="75"/>
      <c r="B77" s="188"/>
      <c r="C77" s="189"/>
      <c r="D77" s="189"/>
      <c r="E77" s="189"/>
      <c r="F77" s="189"/>
      <c r="G77" s="191"/>
      <c r="H77" s="191"/>
      <c r="I77" s="203">
        <f t="shared" si="7"/>
        <v>0</v>
      </c>
      <c r="J77" s="203">
        <f t="shared" si="8"/>
        <v>0</v>
      </c>
      <c r="K77" s="203">
        <f t="shared" si="9"/>
        <v>0</v>
      </c>
      <c r="L77" s="203">
        <f t="shared" si="10"/>
        <v>0</v>
      </c>
      <c r="M77" s="204">
        <f t="shared" si="11"/>
        <v>0</v>
      </c>
      <c r="N77" s="205">
        <f t="shared" si="12"/>
        <v>0</v>
      </c>
    </row>
    <row r="78" spans="1:14" ht="15" customHeight="1">
      <c r="A78" s="75"/>
      <c r="B78" s="188"/>
      <c r="C78" s="189"/>
      <c r="D78" s="189"/>
      <c r="E78" s="189"/>
      <c r="F78" s="189"/>
      <c r="G78" s="191"/>
      <c r="H78" s="191"/>
      <c r="I78" s="203">
        <f t="shared" si="7"/>
        <v>0</v>
      </c>
      <c r="J78" s="203">
        <f t="shared" si="8"/>
        <v>0</v>
      </c>
      <c r="K78" s="203">
        <f t="shared" si="9"/>
        <v>0</v>
      </c>
      <c r="L78" s="203">
        <f t="shared" si="10"/>
        <v>0</v>
      </c>
      <c r="M78" s="204">
        <f t="shared" si="11"/>
        <v>0</v>
      </c>
      <c r="N78" s="205">
        <f t="shared" si="12"/>
        <v>0</v>
      </c>
    </row>
    <row r="79" spans="1:14" ht="15" customHeight="1">
      <c r="A79" s="75"/>
      <c r="B79" s="188"/>
      <c r="C79" s="189"/>
      <c r="D79" s="189"/>
      <c r="E79" s="189"/>
      <c r="F79" s="189"/>
      <c r="G79" s="191"/>
      <c r="H79" s="191"/>
      <c r="I79" s="203">
        <f t="shared" si="7"/>
        <v>0</v>
      </c>
      <c r="J79" s="203">
        <f t="shared" si="8"/>
        <v>0</v>
      </c>
      <c r="K79" s="203">
        <f t="shared" si="9"/>
        <v>0</v>
      </c>
      <c r="L79" s="203">
        <f t="shared" si="10"/>
        <v>0</v>
      </c>
      <c r="M79" s="204">
        <f t="shared" si="11"/>
        <v>0</v>
      </c>
      <c r="N79" s="205">
        <f t="shared" si="12"/>
        <v>0</v>
      </c>
    </row>
    <row r="80" spans="1:14" ht="15" customHeight="1">
      <c r="A80" s="75"/>
      <c r="B80" s="188"/>
      <c r="C80" s="189"/>
      <c r="D80" s="189"/>
      <c r="E80" s="189"/>
      <c r="F80" s="189"/>
      <c r="G80" s="191"/>
      <c r="H80" s="191"/>
      <c r="I80" s="203">
        <f t="shared" si="7"/>
        <v>0</v>
      </c>
      <c r="J80" s="203">
        <f t="shared" si="8"/>
        <v>0</v>
      </c>
      <c r="K80" s="203">
        <f t="shared" si="9"/>
        <v>0</v>
      </c>
      <c r="L80" s="203">
        <f t="shared" si="10"/>
        <v>0</v>
      </c>
      <c r="M80" s="204">
        <f t="shared" si="11"/>
        <v>0</v>
      </c>
      <c r="N80" s="205">
        <f t="shared" si="12"/>
        <v>0</v>
      </c>
    </row>
    <row r="81" spans="1:14" ht="15" customHeight="1">
      <c r="A81" s="75"/>
      <c r="B81" s="188"/>
      <c r="C81" s="189"/>
      <c r="D81" s="189"/>
      <c r="E81" s="189"/>
      <c r="F81" s="189"/>
      <c r="G81" s="191"/>
      <c r="H81" s="191"/>
      <c r="I81" s="203">
        <f t="shared" si="7"/>
        <v>0</v>
      </c>
      <c r="J81" s="203">
        <f t="shared" si="8"/>
        <v>0</v>
      </c>
      <c r="K81" s="203">
        <f t="shared" si="9"/>
        <v>0</v>
      </c>
      <c r="L81" s="203">
        <f t="shared" si="10"/>
        <v>0</v>
      </c>
      <c r="M81" s="204">
        <f t="shared" si="11"/>
        <v>0</v>
      </c>
      <c r="N81" s="205">
        <f t="shared" si="12"/>
        <v>0</v>
      </c>
    </row>
    <row r="82" spans="1:14" ht="15" customHeight="1">
      <c r="A82" s="75"/>
      <c r="B82" s="188"/>
      <c r="C82" s="189"/>
      <c r="D82" s="189"/>
      <c r="E82" s="189"/>
      <c r="F82" s="189"/>
      <c r="G82" s="189"/>
      <c r="H82" s="189"/>
      <c r="I82" s="203">
        <f t="shared" si="7"/>
        <v>0</v>
      </c>
      <c r="J82" s="203">
        <f t="shared" si="8"/>
        <v>0</v>
      </c>
      <c r="K82" s="203">
        <f t="shared" si="9"/>
        <v>0</v>
      </c>
      <c r="L82" s="203">
        <f t="shared" si="10"/>
        <v>0</v>
      </c>
      <c r="M82" s="204">
        <f t="shared" si="11"/>
        <v>0</v>
      </c>
      <c r="N82" s="205">
        <f t="shared" si="12"/>
        <v>0</v>
      </c>
    </row>
    <row r="83" spans="1:14" ht="15" customHeight="1">
      <c r="A83" s="75"/>
      <c r="B83" s="188"/>
      <c r="C83" s="189"/>
      <c r="D83" s="189"/>
      <c r="E83" s="189"/>
      <c r="F83" s="189"/>
      <c r="G83" s="189"/>
      <c r="H83" s="189"/>
      <c r="I83" s="203">
        <f t="shared" si="7"/>
        <v>0</v>
      </c>
      <c r="J83" s="203">
        <f t="shared" si="8"/>
        <v>0</v>
      </c>
      <c r="K83" s="203">
        <f t="shared" si="9"/>
        <v>0</v>
      </c>
      <c r="L83" s="203">
        <f t="shared" si="10"/>
        <v>0</v>
      </c>
      <c r="M83" s="204">
        <f t="shared" si="11"/>
        <v>0</v>
      </c>
      <c r="N83" s="205">
        <f t="shared" si="12"/>
        <v>0</v>
      </c>
    </row>
    <row r="84" spans="1:14" ht="15" customHeight="1">
      <c r="A84" s="75"/>
      <c r="B84" s="188"/>
      <c r="C84" s="189"/>
      <c r="D84" s="189"/>
      <c r="E84" s="189"/>
      <c r="F84" s="189"/>
      <c r="G84" s="189"/>
      <c r="H84" s="189"/>
      <c r="I84" s="203">
        <f t="shared" si="7"/>
        <v>0</v>
      </c>
      <c r="J84" s="203">
        <f t="shared" si="8"/>
        <v>0</v>
      </c>
      <c r="K84" s="203">
        <f t="shared" si="9"/>
        <v>0</v>
      </c>
      <c r="L84" s="203">
        <f t="shared" si="10"/>
        <v>0</v>
      </c>
      <c r="M84" s="204">
        <f t="shared" si="11"/>
        <v>0</v>
      </c>
      <c r="N84" s="205">
        <f t="shared" si="12"/>
        <v>0</v>
      </c>
    </row>
    <row r="85" spans="1:14" ht="15" customHeight="1">
      <c r="A85" s="75"/>
      <c r="B85" s="188"/>
      <c r="C85" s="189"/>
      <c r="D85" s="189"/>
      <c r="E85" s="189"/>
      <c r="F85" s="189"/>
      <c r="G85" s="191"/>
      <c r="H85" s="191"/>
      <c r="I85" s="203">
        <f t="shared" si="7"/>
        <v>0</v>
      </c>
      <c r="J85" s="203">
        <f t="shared" si="8"/>
        <v>0</v>
      </c>
      <c r="K85" s="203">
        <f t="shared" si="9"/>
        <v>0</v>
      </c>
      <c r="L85" s="203">
        <f t="shared" si="10"/>
        <v>0</v>
      </c>
      <c r="M85" s="204">
        <f t="shared" si="11"/>
        <v>0</v>
      </c>
      <c r="N85" s="205">
        <f t="shared" si="12"/>
        <v>0</v>
      </c>
    </row>
    <row r="86" spans="1:14" ht="15" customHeight="1">
      <c r="A86" s="75"/>
      <c r="B86" s="188"/>
      <c r="C86" s="189"/>
      <c r="D86" s="189"/>
      <c r="E86" s="189"/>
      <c r="F86" s="189"/>
      <c r="G86" s="191"/>
      <c r="H86" s="191"/>
      <c r="I86" s="203">
        <f t="shared" si="7"/>
        <v>0</v>
      </c>
      <c r="J86" s="203">
        <f t="shared" si="8"/>
        <v>0</v>
      </c>
      <c r="K86" s="203">
        <f t="shared" si="9"/>
        <v>0</v>
      </c>
      <c r="L86" s="203">
        <f t="shared" si="10"/>
        <v>0</v>
      </c>
      <c r="M86" s="204">
        <f t="shared" si="11"/>
        <v>0</v>
      </c>
      <c r="N86" s="205">
        <f t="shared" si="12"/>
        <v>0</v>
      </c>
    </row>
    <row r="87" spans="1:14" ht="15" customHeight="1">
      <c r="A87" s="75"/>
      <c r="B87" s="188"/>
      <c r="C87" s="189"/>
      <c r="D87" s="189"/>
      <c r="E87" s="189"/>
      <c r="F87" s="189"/>
      <c r="G87" s="191"/>
      <c r="H87" s="191"/>
      <c r="I87" s="203">
        <f t="shared" si="7"/>
        <v>0</v>
      </c>
      <c r="J87" s="203">
        <f t="shared" si="8"/>
        <v>0</v>
      </c>
      <c r="K87" s="203">
        <f t="shared" si="9"/>
        <v>0</v>
      </c>
      <c r="L87" s="203">
        <f t="shared" si="10"/>
        <v>0</v>
      </c>
      <c r="M87" s="204">
        <f t="shared" si="11"/>
        <v>0</v>
      </c>
      <c r="N87" s="205">
        <f t="shared" si="12"/>
        <v>0</v>
      </c>
    </row>
    <row r="88" spans="1:14" ht="15" customHeight="1">
      <c r="A88" s="75"/>
      <c r="B88" s="188"/>
      <c r="C88" s="189"/>
      <c r="D88" s="189"/>
      <c r="E88" s="189"/>
      <c r="F88" s="189"/>
      <c r="G88" s="191"/>
      <c r="H88" s="191"/>
      <c r="I88" s="203">
        <f t="shared" si="7"/>
        <v>0</v>
      </c>
      <c r="J88" s="203">
        <f t="shared" si="8"/>
        <v>0</v>
      </c>
      <c r="K88" s="203">
        <f t="shared" si="9"/>
        <v>0</v>
      </c>
      <c r="L88" s="203">
        <f t="shared" si="10"/>
        <v>0</v>
      </c>
      <c r="M88" s="204">
        <f t="shared" si="11"/>
        <v>0</v>
      </c>
      <c r="N88" s="205">
        <f t="shared" si="12"/>
        <v>0</v>
      </c>
    </row>
    <row r="89" spans="1:14" ht="15" customHeight="1">
      <c r="A89" s="75"/>
      <c r="B89" s="188"/>
      <c r="C89" s="189"/>
      <c r="D89" s="189"/>
      <c r="E89" s="189"/>
      <c r="F89" s="189"/>
      <c r="G89" s="191"/>
      <c r="H89" s="191"/>
      <c r="I89" s="203">
        <f t="shared" si="7"/>
        <v>0</v>
      </c>
      <c r="J89" s="203">
        <f t="shared" si="8"/>
        <v>0</v>
      </c>
      <c r="K89" s="203">
        <f t="shared" si="9"/>
        <v>0</v>
      </c>
      <c r="L89" s="203">
        <f t="shared" si="10"/>
        <v>0</v>
      </c>
      <c r="M89" s="204">
        <f t="shared" si="11"/>
        <v>0</v>
      </c>
      <c r="N89" s="205">
        <f t="shared" si="12"/>
        <v>0</v>
      </c>
    </row>
    <row r="90" spans="1:14" ht="15" customHeight="1">
      <c r="A90" s="75"/>
      <c r="B90" s="188"/>
      <c r="C90" s="189"/>
      <c r="D90" s="189"/>
      <c r="E90" s="189"/>
      <c r="F90" s="189"/>
      <c r="G90" s="191"/>
      <c r="H90" s="191"/>
      <c r="I90" s="203">
        <f t="shared" si="7"/>
        <v>0</v>
      </c>
      <c r="J90" s="203">
        <f t="shared" si="8"/>
        <v>0</v>
      </c>
      <c r="K90" s="203">
        <f t="shared" si="9"/>
        <v>0</v>
      </c>
      <c r="L90" s="203">
        <f t="shared" si="10"/>
        <v>0</v>
      </c>
      <c r="M90" s="204">
        <f t="shared" si="11"/>
        <v>0</v>
      </c>
      <c r="N90" s="205">
        <f t="shared" si="12"/>
        <v>0</v>
      </c>
    </row>
    <row r="91" spans="1:14" ht="15" customHeight="1">
      <c r="A91" s="75"/>
      <c r="B91" s="188"/>
      <c r="C91" s="189"/>
      <c r="D91" s="189"/>
      <c r="E91" s="189"/>
      <c r="F91" s="189"/>
      <c r="G91" s="191"/>
      <c r="H91" s="191"/>
      <c r="I91" s="203">
        <f t="shared" si="7"/>
        <v>0</v>
      </c>
      <c r="J91" s="203">
        <f t="shared" si="8"/>
        <v>0</v>
      </c>
      <c r="K91" s="203">
        <f t="shared" si="9"/>
        <v>0</v>
      </c>
      <c r="L91" s="203">
        <f t="shared" si="10"/>
        <v>0</v>
      </c>
      <c r="M91" s="204">
        <f t="shared" si="11"/>
        <v>0</v>
      </c>
      <c r="N91" s="205">
        <f t="shared" si="12"/>
        <v>0</v>
      </c>
    </row>
    <row r="92" spans="1:14" ht="15" customHeight="1">
      <c r="A92" s="75"/>
      <c r="B92" s="188"/>
      <c r="C92" s="189"/>
      <c r="D92" s="189"/>
      <c r="E92" s="189"/>
      <c r="F92" s="189"/>
      <c r="G92" s="191"/>
      <c r="H92" s="191"/>
      <c r="I92" s="203">
        <f t="shared" si="7"/>
        <v>0</v>
      </c>
      <c r="J92" s="203">
        <f t="shared" si="8"/>
        <v>0</v>
      </c>
      <c r="K92" s="203">
        <f t="shared" si="9"/>
        <v>0</v>
      </c>
      <c r="L92" s="203">
        <f t="shared" si="10"/>
        <v>0</v>
      </c>
      <c r="M92" s="204">
        <f t="shared" si="11"/>
        <v>0</v>
      </c>
      <c r="N92" s="205">
        <f t="shared" si="12"/>
        <v>0</v>
      </c>
    </row>
    <row r="93" spans="1:14" ht="15" customHeight="1">
      <c r="A93" s="75"/>
      <c r="B93" s="188"/>
      <c r="C93" s="189"/>
      <c r="D93" s="189"/>
      <c r="E93" s="189"/>
      <c r="F93" s="189"/>
      <c r="G93" s="191"/>
      <c r="H93" s="191"/>
      <c r="I93" s="203">
        <f t="shared" si="7"/>
        <v>0</v>
      </c>
      <c r="J93" s="203">
        <f t="shared" si="8"/>
        <v>0</v>
      </c>
      <c r="K93" s="203">
        <f t="shared" si="9"/>
        <v>0</v>
      </c>
      <c r="L93" s="203">
        <f t="shared" si="10"/>
        <v>0</v>
      </c>
      <c r="M93" s="204">
        <f t="shared" si="11"/>
        <v>0</v>
      </c>
      <c r="N93" s="205">
        <f t="shared" si="12"/>
        <v>0</v>
      </c>
    </row>
    <row r="94" spans="1:14" ht="15" customHeight="1">
      <c r="A94" s="75"/>
      <c r="B94" s="188"/>
      <c r="C94" s="189"/>
      <c r="D94" s="189"/>
      <c r="E94" s="189"/>
      <c r="F94" s="189"/>
      <c r="G94" s="191"/>
      <c r="H94" s="191"/>
      <c r="I94" s="203">
        <f t="shared" si="7"/>
        <v>0</v>
      </c>
      <c r="J94" s="203">
        <f t="shared" si="8"/>
        <v>0</v>
      </c>
      <c r="K94" s="203">
        <f t="shared" si="9"/>
        <v>0</v>
      </c>
      <c r="L94" s="203">
        <f t="shared" si="10"/>
        <v>0</v>
      </c>
      <c r="M94" s="204">
        <f t="shared" si="11"/>
        <v>0</v>
      </c>
      <c r="N94" s="205">
        <f t="shared" si="12"/>
        <v>0</v>
      </c>
    </row>
    <row r="95" spans="1:14" ht="15" customHeight="1">
      <c r="A95" s="75"/>
      <c r="B95" s="188"/>
      <c r="C95" s="189"/>
      <c r="D95" s="189"/>
      <c r="E95" s="189"/>
      <c r="F95" s="189"/>
      <c r="G95" s="191"/>
      <c r="H95" s="191"/>
      <c r="I95" s="203">
        <f t="shared" si="7"/>
        <v>0</v>
      </c>
      <c r="J95" s="203">
        <f t="shared" si="8"/>
        <v>0</v>
      </c>
      <c r="K95" s="203">
        <f t="shared" si="9"/>
        <v>0</v>
      </c>
      <c r="L95" s="203">
        <f t="shared" si="10"/>
        <v>0</v>
      </c>
      <c r="M95" s="204">
        <f t="shared" si="11"/>
        <v>0</v>
      </c>
      <c r="N95" s="205">
        <f t="shared" si="12"/>
        <v>0</v>
      </c>
    </row>
    <row r="96" spans="1:14" ht="15" customHeight="1">
      <c r="A96" s="75"/>
      <c r="B96" s="188"/>
      <c r="C96" s="189"/>
      <c r="D96" s="189"/>
      <c r="E96" s="189"/>
      <c r="F96" s="189"/>
      <c r="G96" s="191"/>
      <c r="H96" s="191"/>
      <c r="I96" s="203">
        <f t="shared" si="7"/>
        <v>0</v>
      </c>
      <c r="J96" s="203">
        <f t="shared" si="8"/>
        <v>0</v>
      </c>
      <c r="K96" s="203">
        <f t="shared" si="9"/>
        <v>0</v>
      </c>
      <c r="L96" s="203">
        <f t="shared" si="10"/>
        <v>0</v>
      </c>
      <c r="M96" s="204">
        <f t="shared" si="11"/>
        <v>0</v>
      </c>
      <c r="N96" s="205">
        <f t="shared" si="12"/>
        <v>0</v>
      </c>
    </row>
    <row r="97" spans="1:14" ht="15" customHeight="1">
      <c r="A97" s="75"/>
      <c r="B97" s="188"/>
      <c r="C97" s="189"/>
      <c r="D97" s="189"/>
      <c r="E97" s="189"/>
      <c r="F97" s="189"/>
      <c r="G97" s="191"/>
      <c r="H97" s="191"/>
      <c r="I97" s="203">
        <f t="shared" si="7"/>
        <v>0</v>
      </c>
      <c r="J97" s="203">
        <f t="shared" si="8"/>
        <v>0</v>
      </c>
      <c r="K97" s="203">
        <f t="shared" si="9"/>
        <v>0</v>
      </c>
      <c r="L97" s="203">
        <f t="shared" si="10"/>
        <v>0</v>
      </c>
      <c r="M97" s="204">
        <f t="shared" si="11"/>
        <v>0</v>
      </c>
      <c r="N97" s="205">
        <f t="shared" si="12"/>
        <v>0</v>
      </c>
    </row>
    <row r="98" spans="1:14" ht="15" customHeight="1">
      <c r="A98" s="75"/>
      <c r="B98" s="188"/>
      <c r="C98" s="189"/>
      <c r="D98" s="189"/>
      <c r="E98" s="189"/>
      <c r="F98" s="189"/>
      <c r="G98" s="191"/>
      <c r="H98" s="191"/>
      <c r="I98" s="203">
        <f t="shared" si="7"/>
        <v>0</v>
      </c>
      <c r="J98" s="203">
        <f t="shared" si="8"/>
        <v>0</v>
      </c>
      <c r="K98" s="203">
        <f t="shared" si="9"/>
        <v>0</v>
      </c>
      <c r="L98" s="203">
        <f t="shared" si="10"/>
        <v>0</v>
      </c>
      <c r="M98" s="204">
        <f t="shared" si="11"/>
        <v>0</v>
      </c>
      <c r="N98" s="205">
        <f t="shared" si="12"/>
        <v>0</v>
      </c>
    </row>
    <row r="99" spans="1:14" ht="15" customHeight="1">
      <c r="A99" s="75"/>
      <c r="B99" s="188"/>
      <c r="C99" s="189"/>
      <c r="D99" s="189"/>
      <c r="E99" s="189"/>
      <c r="F99" s="189"/>
      <c r="G99" s="191"/>
      <c r="H99" s="191"/>
      <c r="I99" s="203">
        <f t="shared" si="7"/>
        <v>0</v>
      </c>
      <c r="J99" s="203">
        <f t="shared" si="8"/>
        <v>0</v>
      </c>
      <c r="K99" s="203">
        <f t="shared" si="9"/>
        <v>0</v>
      </c>
      <c r="L99" s="203">
        <f t="shared" si="10"/>
        <v>0</v>
      </c>
      <c r="M99" s="204">
        <f t="shared" si="11"/>
        <v>0</v>
      </c>
      <c r="N99" s="205">
        <f t="shared" si="12"/>
        <v>0</v>
      </c>
    </row>
    <row r="100" spans="1:14" ht="15" customHeight="1">
      <c r="A100" s="75"/>
      <c r="B100" s="188"/>
      <c r="C100" s="189"/>
      <c r="D100" s="189"/>
      <c r="E100" s="189"/>
      <c r="F100" s="189"/>
      <c r="G100" s="191"/>
      <c r="H100" s="191"/>
      <c r="I100" s="203">
        <f t="shared" si="7"/>
        <v>0</v>
      </c>
      <c r="J100" s="203">
        <f t="shared" si="8"/>
        <v>0</v>
      </c>
      <c r="K100" s="203">
        <f t="shared" si="9"/>
        <v>0</v>
      </c>
      <c r="L100" s="203">
        <f t="shared" si="10"/>
        <v>0</v>
      </c>
      <c r="M100" s="204">
        <f t="shared" si="11"/>
        <v>0</v>
      </c>
      <c r="N100" s="205">
        <f t="shared" si="12"/>
        <v>0</v>
      </c>
    </row>
    <row r="101" spans="1:14" ht="15" customHeight="1">
      <c r="A101" s="75"/>
      <c r="B101" s="188"/>
      <c r="C101" s="189"/>
      <c r="D101" s="189"/>
      <c r="E101" s="189"/>
      <c r="F101" s="189"/>
      <c r="G101" s="191"/>
      <c r="H101" s="191"/>
      <c r="I101" s="203">
        <f t="shared" si="7"/>
        <v>0</v>
      </c>
      <c r="J101" s="203">
        <f t="shared" si="8"/>
        <v>0</v>
      </c>
      <c r="K101" s="203">
        <f t="shared" si="9"/>
        <v>0</v>
      </c>
      <c r="L101" s="203">
        <f t="shared" si="10"/>
        <v>0</v>
      </c>
      <c r="M101" s="204">
        <f t="shared" si="11"/>
        <v>0</v>
      </c>
      <c r="N101" s="205">
        <f t="shared" si="12"/>
        <v>0</v>
      </c>
    </row>
    <row r="102" spans="1:14" ht="15" customHeight="1">
      <c r="A102" s="75"/>
      <c r="B102" s="188"/>
      <c r="C102" s="189"/>
      <c r="D102" s="189"/>
      <c r="E102" s="189"/>
      <c r="F102" s="189"/>
      <c r="G102" s="191"/>
      <c r="H102" s="191"/>
      <c r="I102" s="203">
        <f t="shared" si="7"/>
        <v>0</v>
      </c>
      <c r="J102" s="203">
        <f t="shared" si="8"/>
        <v>0</v>
      </c>
      <c r="K102" s="203">
        <f t="shared" si="9"/>
        <v>0</v>
      </c>
      <c r="L102" s="203">
        <f t="shared" si="10"/>
        <v>0</v>
      </c>
      <c r="M102" s="204">
        <f t="shared" si="11"/>
        <v>0</v>
      </c>
      <c r="N102" s="205">
        <f t="shared" si="12"/>
        <v>0</v>
      </c>
    </row>
    <row r="103" spans="1:14" ht="15" customHeight="1">
      <c r="A103" s="75"/>
      <c r="B103" s="188"/>
      <c r="C103" s="189"/>
      <c r="D103" s="189"/>
      <c r="E103" s="189"/>
      <c r="F103" s="189"/>
      <c r="G103" s="191"/>
      <c r="H103" s="191"/>
      <c r="I103" s="203">
        <f t="shared" si="7"/>
        <v>0</v>
      </c>
      <c r="J103" s="203">
        <f t="shared" si="8"/>
        <v>0</v>
      </c>
      <c r="K103" s="203">
        <f t="shared" si="9"/>
        <v>0</v>
      </c>
      <c r="L103" s="203">
        <f t="shared" si="10"/>
        <v>0</v>
      </c>
      <c r="M103" s="204">
        <f t="shared" si="11"/>
        <v>0</v>
      </c>
      <c r="N103" s="205">
        <f t="shared" si="12"/>
        <v>0</v>
      </c>
    </row>
    <row r="104" spans="1:14" ht="15" customHeight="1">
      <c r="A104" s="75"/>
      <c r="B104" s="188"/>
      <c r="C104" s="189"/>
      <c r="D104" s="189"/>
      <c r="E104" s="189"/>
      <c r="F104" s="189"/>
      <c r="G104" s="191"/>
      <c r="H104" s="191"/>
      <c r="I104" s="203">
        <f t="shared" si="7"/>
        <v>0</v>
      </c>
      <c r="J104" s="203">
        <f t="shared" si="8"/>
        <v>0</v>
      </c>
      <c r="K104" s="203">
        <f t="shared" si="9"/>
        <v>0</v>
      </c>
      <c r="L104" s="203">
        <f t="shared" si="10"/>
        <v>0</v>
      </c>
      <c r="M104" s="204">
        <f t="shared" si="11"/>
        <v>0</v>
      </c>
      <c r="N104" s="205">
        <f t="shared" si="12"/>
        <v>0</v>
      </c>
    </row>
    <row r="105" spans="1:14" ht="15" customHeight="1">
      <c r="A105" s="75"/>
      <c r="B105" s="188"/>
      <c r="C105" s="189"/>
      <c r="D105" s="189"/>
      <c r="E105" s="189"/>
      <c r="F105" s="189"/>
      <c r="G105" s="191"/>
      <c r="H105" s="191"/>
      <c r="I105" s="203">
        <f t="shared" si="7"/>
        <v>0</v>
      </c>
      <c r="J105" s="203">
        <f t="shared" si="8"/>
        <v>0</v>
      </c>
      <c r="K105" s="203">
        <f t="shared" si="9"/>
        <v>0</v>
      </c>
      <c r="L105" s="203">
        <f t="shared" si="10"/>
        <v>0</v>
      </c>
      <c r="M105" s="204">
        <f t="shared" si="11"/>
        <v>0</v>
      </c>
      <c r="N105" s="205">
        <f t="shared" si="12"/>
        <v>0</v>
      </c>
    </row>
    <row r="106" spans="1:14" ht="15" customHeight="1">
      <c r="A106" s="75"/>
      <c r="B106" s="188"/>
      <c r="C106" s="189"/>
      <c r="D106" s="189"/>
      <c r="E106" s="189"/>
      <c r="F106" s="189"/>
      <c r="G106" s="191"/>
      <c r="H106" s="191"/>
      <c r="I106" s="203">
        <f t="shared" si="7"/>
        <v>0</v>
      </c>
      <c r="J106" s="203">
        <f t="shared" si="8"/>
        <v>0</v>
      </c>
      <c r="K106" s="203">
        <f t="shared" si="9"/>
        <v>0</v>
      </c>
      <c r="L106" s="203">
        <f t="shared" si="10"/>
        <v>0</v>
      </c>
      <c r="M106" s="204">
        <f t="shared" si="11"/>
        <v>0</v>
      </c>
      <c r="N106" s="205">
        <f t="shared" si="12"/>
        <v>0</v>
      </c>
    </row>
    <row r="107" spans="1:14" ht="15" customHeight="1">
      <c r="A107" s="75"/>
      <c r="B107" s="188"/>
      <c r="C107" s="189"/>
      <c r="D107" s="189"/>
      <c r="E107" s="189"/>
      <c r="F107" s="189"/>
      <c r="G107" s="191"/>
      <c r="H107" s="191"/>
      <c r="I107" s="203">
        <f t="shared" si="7"/>
        <v>0</v>
      </c>
      <c r="J107" s="203">
        <f t="shared" si="8"/>
        <v>0</v>
      </c>
      <c r="K107" s="203">
        <f t="shared" si="9"/>
        <v>0</v>
      </c>
      <c r="L107" s="203">
        <f t="shared" si="10"/>
        <v>0</v>
      </c>
      <c r="M107" s="204">
        <f t="shared" si="11"/>
        <v>0</v>
      </c>
      <c r="N107" s="205">
        <f t="shared" si="12"/>
        <v>0</v>
      </c>
    </row>
    <row r="108" spans="1:14" ht="15" customHeight="1">
      <c r="A108" s="75"/>
      <c r="B108" s="188"/>
      <c r="C108" s="189"/>
      <c r="D108" s="189"/>
      <c r="E108" s="189"/>
      <c r="F108" s="189"/>
      <c r="G108" s="191"/>
      <c r="H108" s="191"/>
      <c r="I108" s="203">
        <f t="shared" si="7"/>
        <v>0</v>
      </c>
      <c r="J108" s="203">
        <f t="shared" si="8"/>
        <v>0</v>
      </c>
      <c r="K108" s="203">
        <f t="shared" si="9"/>
        <v>0</v>
      </c>
      <c r="L108" s="203">
        <f t="shared" si="10"/>
        <v>0</v>
      </c>
      <c r="M108" s="204">
        <f t="shared" si="11"/>
        <v>0</v>
      </c>
      <c r="N108" s="205">
        <f t="shared" si="12"/>
        <v>0</v>
      </c>
    </row>
    <row r="109" spans="1:14" ht="15" customHeight="1">
      <c r="A109" s="75"/>
      <c r="B109" s="188"/>
      <c r="C109" s="189"/>
      <c r="D109" s="189"/>
      <c r="E109" s="189"/>
      <c r="F109" s="189"/>
      <c r="G109" s="191"/>
      <c r="H109" s="191"/>
      <c r="I109" s="203">
        <f t="shared" si="7"/>
        <v>0</v>
      </c>
      <c r="J109" s="203">
        <f t="shared" si="8"/>
        <v>0</v>
      </c>
      <c r="K109" s="203">
        <f t="shared" si="9"/>
        <v>0</v>
      </c>
      <c r="L109" s="203">
        <f t="shared" si="10"/>
        <v>0</v>
      </c>
      <c r="M109" s="204">
        <f t="shared" si="11"/>
        <v>0</v>
      </c>
      <c r="N109" s="205">
        <f t="shared" si="12"/>
        <v>0</v>
      </c>
    </row>
    <row r="110" spans="1:14" ht="15" customHeight="1">
      <c r="A110" s="75"/>
      <c r="B110" s="188"/>
      <c r="C110" s="189"/>
      <c r="D110" s="189"/>
      <c r="E110" s="189"/>
      <c r="F110" s="189"/>
      <c r="G110" s="191"/>
      <c r="H110" s="191"/>
      <c r="I110" s="203">
        <f t="shared" si="7"/>
        <v>0</v>
      </c>
      <c r="J110" s="203">
        <f t="shared" si="8"/>
        <v>0</v>
      </c>
      <c r="K110" s="203">
        <f t="shared" si="9"/>
        <v>0</v>
      </c>
      <c r="L110" s="203">
        <f t="shared" si="10"/>
        <v>0</v>
      </c>
      <c r="M110" s="204">
        <f t="shared" si="11"/>
        <v>0</v>
      </c>
      <c r="N110" s="205">
        <f t="shared" si="12"/>
        <v>0</v>
      </c>
    </row>
    <row r="111" spans="1:14" ht="15" customHeight="1">
      <c r="A111" s="75"/>
      <c r="B111" s="188"/>
      <c r="C111" s="189"/>
      <c r="D111" s="189"/>
      <c r="E111" s="189"/>
      <c r="F111" s="189"/>
      <c r="G111" s="191"/>
      <c r="H111" s="191"/>
      <c r="I111" s="203">
        <f t="shared" si="7"/>
        <v>0</v>
      </c>
      <c r="J111" s="203">
        <f t="shared" si="8"/>
        <v>0</v>
      </c>
      <c r="K111" s="203">
        <f t="shared" si="9"/>
        <v>0</v>
      </c>
      <c r="L111" s="203">
        <f t="shared" si="10"/>
        <v>0</v>
      </c>
      <c r="M111" s="204">
        <f t="shared" si="11"/>
        <v>0</v>
      </c>
      <c r="N111" s="205">
        <f t="shared" si="12"/>
        <v>0</v>
      </c>
    </row>
    <row r="112" spans="1:14" ht="15" customHeight="1">
      <c r="A112" s="75"/>
      <c r="B112" s="188"/>
      <c r="C112" s="189"/>
      <c r="D112" s="189"/>
      <c r="E112" s="189"/>
      <c r="F112" s="189"/>
      <c r="G112" s="191"/>
      <c r="H112" s="191"/>
      <c r="I112" s="203">
        <f t="shared" si="7"/>
        <v>0</v>
      </c>
      <c r="J112" s="203">
        <f t="shared" si="8"/>
        <v>0</v>
      </c>
      <c r="K112" s="203">
        <f t="shared" si="9"/>
        <v>0</v>
      </c>
      <c r="L112" s="203">
        <f t="shared" si="10"/>
        <v>0</v>
      </c>
      <c r="M112" s="204">
        <f t="shared" si="11"/>
        <v>0</v>
      </c>
      <c r="N112" s="205">
        <f t="shared" si="12"/>
        <v>0</v>
      </c>
    </row>
    <row r="113" spans="1:14" ht="15" customHeight="1">
      <c r="A113" s="75"/>
      <c r="B113" s="188"/>
      <c r="C113" s="189"/>
      <c r="D113" s="189"/>
      <c r="E113" s="189"/>
      <c r="F113" s="189"/>
      <c r="G113" s="191"/>
      <c r="H113" s="191"/>
      <c r="I113" s="203">
        <f t="shared" si="7"/>
        <v>0</v>
      </c>
      <c r="J113" s="203">
        <f t="shared" si="8"/>
        <v>0</v>
      </c>
      <c r="K113" s="203">
        <f t="shared" si="9"/>
        <v>0</v>
      </c>
      <c r="L113" s="203">
        <f t="shared" si="10"/>
        <v>0</v>
      </c>
      <c r="M113" s="204">
        <f t="shared" si="11"/>
        <v>0</v>
      </c>
      <c r="N113" s="205">
        <f t="shared" si="12"/>
        <v>0</v>
      </c>
    </row>
    <row r="114" spans="1:14" ht="15" customHeight="1">
      <c r="A114" s="75"/>
      <c r="B114" s="188"/>
      <c r="C114" s="189"/>
      <c r="D114" s="189"/>
      <c r="E114" s="189"/>
      <c r="F114" s="189"/>
      <c r="G114" s="191"/>
      <c r="H114" s="191"/>
      <c r="I114" s="203">
        <f t="shared" si="7"/>
        <v>0</v>
      </c>
      <c r="J114" s="203">
        <f t="shared" si="8"/>
        <v>0</v>
      </c>
      <c r="K114" s="203">
        <f t="shared" si="9"/>
        <v>0</v>
      </c>
      <c r="L114" s="203">
        <f t="shared" si="10"/>
        <v>0</v>
      </c>
      <c r="M114" s="204">
        <f t="shared" si="11"/>
        <v>0</v>
      </c>
      <c r="N114" s="205">
        <f t="shared" si="12"/>
        <v>0</v>
      </c>
    </row>
    <row r="115" spans="1:14" ht="15" customHeight="1">
      <c r="A115" s="75"/>
      <c r="B115" s="188"/>
      <c r="C115" s="189"/>
      <c r="D115" s="189"/>
      <c r="E115" s="189"/>
      <c r="F115" s="189"/>
      <c r="G115" s="191"/>
      <c r="H115" s="191"/>
      <c r="I115" s="203">
        <f t="shared" si="7"/>
        <v>0</v>
      </c>
      <c r="J115" s="203">
        <f t="shared" si="8"/>
        <v>0</v>
      </c>
      <c r="K115" s="203">
        <f t="shared" si="9"/>
        <v>0</v>
      </c>
      <c r="L115" s="203">
        <f t="shared" si="10"/>
        <v>0</v>
      </c>
      <c r="M115" s="204">
        <f t="shared" si="11"/>
        <v>0</v>
      </c>
      <c r="N115" s="205">
        <f t="shared" si="12"/>
        <v>0</v>
      </c>
    </row>
    <row r="116" spans="1:14" ht="15" customHeight="1">
      <c r="A116" s="75"/>
      <c r="B116" s="188"/>
      <c r="C116" s="189"/>
      <c r="D116" s="189"/>
      <c r="E116" s="189"/>
      <c r="F116" s="189"/>
      <c r="G116" s="191"/>
      <c r="H116" s="191"/>
      <c r="I116" s="203">
        <f t="shared" si="7"/>
        <v>0</v>
      </c>
      <c r="J116" s="203">
        <f t="shared" si="8"/>
        <v>0</v>
      </c>
      <c r="K116" s="203">
        <f t="shared" si="9"/>
        <v>0</v>
      </c>
      <c r="L116" s="203">
        <f t="shared" si="10"/>
        <v>0</v>
      </c>
      <c r="M116" s="204">
        <f t="shared" si="11"/>
        <v>0</v>
      </c>
      <c r="N116" s="205">
        <f t="shared" si="12"/>
        <v>0</v>
      </c>
    </row>
    <row r="117" spans="1:14" ht="15" customHeight="1">
      <c r="A117" s="75"/>
      <c r="B117" s="188"/>
      <c r="C117" s="189"/>
      <c r="D117" s="189"/>
      <c r="E117" s="189"/>
      <c r="F117" s="189"/>
      <c r="G117" s="191"/>
      <c r="H117" s="191"/>
      <c r="I117" s="203">
        <f t="shared" ref="I117:I125" si="13">(D117-C117)+(F117-E117)+(H117-G117)</f>
        <v>0</v>
      </c>
      <c r="J117" s="203">
        <f t="shared" ref="J117:J125" si="14">IF(((D117-C117)&gt;$C$2),$D$2,IF(((D117-C117)&gt;$E$2),$F$2,0))</f>
        <v>0</v>
      </c>
      <c r="K117" s="203">
        <f t="shared" ref="K117:K125" si="15">IF(((F117-E117)&gt;$C$2),$D$2,IF(((F117-E117)&gt;$E$2),$F$2,0))</f>
        <v>0</v>
      </c>
      <c r="L117" s="203">
        <f t="shared" ref="L117:L125" si="16">IF(((H117-G117)&gt;$C$2),$D$2,IF(((H117-G117)&gt;$E$2),$F$2,0))</f>
        <v>0</v>
      </c>
      <c r="M117" s="204">
        <f t="shared" ref="M117:M125" si="17">SUM(J117:L117)</f>
        <v>0</v>
      </c>
      <c r="N117" s="205">
        <f t="shared" ref="N117:N125" si="18">I117-M117</f>
        <v>0</v>
      </c>
    </row>
    <row r="118" spans="1:14" ht="15" customHeight="1">
      <c r="A118" s="75"/>
      <c r="B118" s="188"/>
      <c r="C118" s="189"/>
      <c r="D118" s="189"/>
      <c r="E118" s="189"/>
      <c r="F118" s="189"/>
      <c r="G118" s="191"/>
      <c r="H118" s="191"/>
      <c r="I118" s="203">
        <f t="shared" si="13"/>
        <v>0</v>
      </c>
      <c r="J118" s="203">
        <f t="shared" si="14"/>
        <v>0</v>
      </c>
      <c r="K118" s="203">
        <f t="shared" si="15"/>
        <v>0</v>
      </c>
      <c r="L118" s="203">
        <f t="shared" si="16"/>
        <v>0</v>
      </c>
      <c r="M118" s="204">
        <f t="shared" si="17"/>
        <v>0</v>
      </c>
      <c r="N118" s="205">
        <f t="shared" si="18"/>
        <v>0</v>
      </c>
    </row>
    <row r="119" spans="1:14" ht="15" customHeight="1">
      <c r="A119" s="75"/>
      <c r="B119" s="188"/>
      <c r="C119" s="189"/>
      <c r="D119" s="189"/>
      <c r="E119" s="189"/>
      <c r="F119" s="189"/>
      <c r="G119" s="191"/>
      <c r="H119" s="191"/>
      <c r="I119" s="203">
        <f t="shared" si="13"/>
        <v>0</v>
      </c>
      <c r="J119" s="203">
        <f t="shared" si="14"/>
        <v>0</v>
      </c>
      <c r="K119" s="203">
        <f t="shared" si="15"/>
        <v>0</v>
      </c>
      <c r="L119" s="203">
        <f t="shared" si="16"/>
        <v>0</v>
      </c>
      <c r="M119" s="204">
        <f t="shared" si="17"/>
        <v>0</v>
      </c>
      <c r="N119" s="205">
        <f t="shared" si="18"/>
        <v>0</v>
      </c>
    </row>
    <row r="120" spans="1:14" ht="15" customHeight="1">
      <c r="A120" s="75"/>
      <c r="B120" s="188"/>
      <c r="C120" s="189"/>
      <c r="D120" s="189"/>
      <c r="E120" s="189"/>
      <c r="F120" s="189"/>
      <c r="G120" s="191"/>
      <c r="H120" s="191"/>
      <c r="I120" s="203">
        <f t="shared" si="13"/>
        <v>0</v>
      </c>
      <c r="J120" s="203">
        <f t="shared" si="14"/>
        <v>0</v>
      </c>
      <c r="K120" s="203">
        <f t="shared" si="15"/>
        <v>0</v>
      </c>
      <c r="L120" s="203">
        <f t="shared" si="16"/>
        <v>0</v>
      </c>
      <c r="M120" s="204">
        <f t="shared" si="17"/>
        <v>0</v>
      </c>
      <c r="N120" s="205">
        <f t="shared" si="18"/>
        <v>0</v>
      </c>
    </row>
    <row r="121" spans="1:14" ht="15" customHeight="1">
      <c r="A121" s="75"/>
      <c r="B121" s="188"/>
      <c r="C121" s="189"/>
      <c r="D121" s="189"/>
      <c r="E121" s="189"/>
      <c r="F121" s="189"/>
      <c r="G121" s="191"/>
      <c r="H121" s="191"/>
      <c r="I121" s="203">
        <f t="shared" si="13"/>
        <v>0</v>
      </c>
      <c r="J121" s="203">
        <f t="shared" si="14"/>
        <v>0</v>
      </c>
      <c r="K121" s="203">
        <f t="shared" si="15"/>
        <v>0</v>
      </c>
      <c r="L121" s="203">
        <f t="shared" si="16"/>
        <v>0</v>
      </c>
      <c r="M121" s="204">
        <f t="shared" si="17"/>
        <v>0</v>
      </c>
      <c r="N121" s="205">
        <f t="shared" si="18"/>
        <v>0</v>
      </c>
    </row>
    <row r="122" spans="1:14" ht="15" customHeight="1">
      <c r="A122" s="75"/>
      <c r="B122" s="188"/>
      <c r="C122" s="189"/>
      <c r="D122" s="189"/>
      <c r="E122" s="189"/>
      <c r="F122" s="189"/>
      <c r="G122" s="191"/>
      <c r="H122" s="191"/>
      <c r="I122" s="203">
        <f t="shared" si="13"/>
        <v>0</v>
      </c>
      <c r="J122" s="203">
        <f t="shared" si="14"/>
        <v>0</v>
      </c>
      <c r="K122" s="203">
        <f t="shared" si="15"/>
        <v>0</v>
      </c>
      <c r="L122" s="203">
        <f t="shared" si="16"/>
        <v>0</v>
      </c>
      <c r="M122" s="204">
        <f t="shared" si="17"/>
        <v>0</v>
      </c>
      <c r="N122" s="205">
        <f t="shared" si="18"/>
        <v>0</v>
      </c>
    </row>
    <row r="123" spans="1:14" ht="15" customHeight="1">
      <c r="A123" s="75"/>
      <c r="B123" s="188"/>
      <c r="C123" s="189"/>
      <c r="D123" s="189"/>
      <c r="E123" s="189"/>
      <c r="F123" s="189"/>
      <c r="G123" s="191"/>
      <c r="H123" s="191"/>
      <c r="I123" s="203">
        <f t="shared" si="13"/>
        <v>0</v>
      </c>
      <c r="J123" s="203">
        <f t="shared" si="14"/>
        <v>0</v>
      </c>
      <c r="K123" s="203">
        <f t="shared" si="15"/>
        <v>0</v>
      </c>
      <c r="L123" s="203">
        <f t="shared" si="16"/>
        <v>0</v>
      </c>
      <c r="M123" s="204">
        <f t="shared" si="17"/>
        <v>0</v>
      </c>
      <c r="N123" s="205">
        <f t="shared" si="18"/>
        <v>0</v>
      </c>
    </row>
    <row r="124" spans="1:14" ht="15" customHeight="1">
      <c r="A124" s="75"/>
      <c r="B124" s="188"/>
      <c r="C124" s="189"/>
      <c r="D124" s="189"/>
      <c r="E124" s="189"/>
      <c r="F124" s="189"/>
      <c r="G124" s="191"/>
      <c r="H124" s="191"/>
      <c r="I124" s="203">
        <f t="shared" si="13"/>
        <v>0</v>
      </c>
      <c r="J124" s="203">
        <f t="shared" si="14"/>
        <v>0</v>
      </c>
      <c r="K124" s="203">
        <f t="shared" si="15"/>
        <v>0</v>
      </c>
      <c r="L124" s="203">
        <f t="shared" si="16"/>
        <v>0</v>
      </c>
      <c r="M124" s="204">
        <f t="shared" si="17"/>
        <v>0</v>
      </c>
      <c r="N124" s="205">
        <f t="shared" si="18"/>
        <v>0</v>
      </c>
    </row>
    <row r="125" spans="1:14" ht="15" customHeight="1">
      <c r="A125" s="75"/>
      <c r="B125" s="188"/>
      <c r="C125" s="189"/>
      <c r="D125" s="189"/>
      <c r="E125" s="189"/>
      <c r="F125" s="189"/>
      <c r="G125" s="191"/>
      <c r="H125" s="191"/>
      <c r="I125" s="203">
        <f t="shared" si="13"/>
        <v>0</v>
      </c>
      <c r="J125" s="203">
        <f t="shared" si="14"/>
        <v>0</v>
      </c>
      <c r="K125" s="203">
        <f t="shared" si="15"/>
        <v>0</v>
      </c>
      <c r="L125" s="203">
        <f t="shared" si="16"/>
        <v>0</v>
      </c>
      <c r="M125" s="204">
        <f t="shared" si="17"/>
        <v>0</v>
      </c>
      <c r="N125" s="205">
        <f t="shared" si="18"/>
        <v>0</v>
      </c>
    </row>
    <row r="126" spans="1:14" ht="15" customHeight="1">
      <c r="A126" s="75"/>
      <c r="B126" s="188"/>
      <c r="C126" s="189"/>
      <c r="D126" s="189"/>
      <c r="E126" s="189"/>
      <c r="F126" s="189"/>
      <c r="G126" s="191"/>
      <c r="H126" s="191"/>
      <c r="I126" s="203">
        <f t="shared" ref="I126:I189" si="19">(D126-C126)+(F126-E126)+(H126-G126)</f>
        <v>0</v>
      </c>
      <c r="J126" s="203">
        <f t="shared" ref="J126:J189" si="20">IF(((D126-C126)&gt;$C$2),$D$2,IF(((D126-C126)&gt;$E$2),$F$2,0))</f>
        <v>0</v>
      </c>
      <c r="K126" s="203">
        <f t="shared" ref="K126:K189" si="21">IF(((F126-E126)&gt;$C$2),$D$2,IF(((F126-E126)&gt;$E$2),$F$2,0))</f>
        <v>0</v>
      </c>
      <c r="L126" s="203">
        <f t="shared" ref="L126:L189" si="22">IF(((H126-G126)&gt;$C$2),$D$2,IF(((H126-G126)&gt;$E$2),$F$2,0))</f>
        <v>0</v>
      </c>
      <c r="M126" s="204">
        <f t="shared" ref="M126:M189" si="23">SUM(J126:L126)</f>
        <v>0</v>
      </c>
      <c r="N126" s="205">
        <f t="shared" ref="N126:N189" si="24">I126-M126</f>
        <v>0</v>
      </c>
    </row>
    <row r="127" spans="1:14" ht="15" customHeight="1">
      <c r="A127" s="75"/>
      <c r="B127" s="188"/>
      <c r="C127" s="189"/>
      <c r="D127" s="189"/>
      <c r="E127" s="189"/>
      <c r="F127" s="189"/>
      <c r="G127" s="191"/>
      <c r="H127" s="191"/>
      <c r="I127" s="203">
        <f t="shared" si="19"/>
        <v>0</v>
      </c>
      <c r="J127" s="203">
        <f t="shared" si="20"/>
        <v>0</v>
      </c>
      <c r="K127" s="203">
        <f t="shared" si="21"/>
        <v>0</v>
      </c>
      <c r="L127" s="203">
        <f t="shared" si="22"/>
        <v>0</v>
      </c>
      <c r="M127" s="204">
        <f t="shared" si="23"/>
        <v>0</v>
      </c>
      <c r="N127" s="205">
        <f t="shared" si="24"/>
        <v>0</v>
      </c>
    </row>
    <row r="128" spans="1:14" ht="15" customHeight="1">
      <c r="A128" s="75"/>
      <c r="B128" s="188"/>
      <c r="C128" s="189"/>
      <c r="D128" s="189"/>
      <c r="E128" s="189"/>
      <c r="F128" s="189"/>
      <c r="G128" s="191"/>
      <c r="H128" s="191"/>
      <c r="I128" s="203">
        <f t="shared" si="19"/>
        <v>0</v>
      </c>
      <c r="J128" s="203">
        <f t="shared" si="20"/>
        <v>0</v>
      </c>
      <c r="K128" s="203">
        <f t="shared" si="21"/>
        <v>0</v>
      </c>
      <c r="L128" s="203">
        <f t="shared" si="22"/>
        <v>0</v>
      </c>
      <c r="M128" s="204">
        <f t="shared" si="23"/>
        <v>0</v>
      </c>
      <c r="N128" s="205">
        <f t="shared" si="24"/>
        <v>0</v>
      </c>
    </row>
    <row r="129" spans="1:14" ht="15" customHeight="1">
      <c r="A129" s="75"/>
      <c r="B129" s="188"/>
      <c r="C129" s="189"/>
      <c r="D129" s="189"/>
      <c r="E129" s="189"/>
      <c r="F129" s="189"/>
      <c r="G129" s="191"/>
      <c r="H129" s="191"/>
      <c r="I129" s="203">
        <f t="shared" si="19"/>
        <v>0</v>
      </c>
      <c r="J129" s="203">
        <f t="shared" si="20"/>
        <v>0</v>
      </c>
      <c r="K129" s="203">
        <f t="shared" si="21"/>
        <v>0</v>
      </c>
      <c r="L129" s="203">
        <f t="shared" si="22"/>
        <v>0</v>
      </c>
      <c r="M129" s="204">
        <f t="shared" si="23"/>
        <v>0</v>
      </c>
      <c r="N129" s="205">
        <f t="shared" si="24"/>
        <v>0</v>
      </c>
    </row>
    <row r="130" spans="1:14" ht="15" customHeight="1">
      <c r="A130" s="75"/>
      <c r="B130" s="188"/>
      <c r="C130" s="189"/>
      <c r="D130" s="189"/>
      <c r="E130" s="189"/>
      <c r="F130" s="189"/>
      <c r="G130" s="191"/>
      <c r="H130" s="191"/>
      <c r="I130" s="203">
        <f t="shared" si="19"/>
        <v>0</v>
      </c>
      <c r="J130" s="203">
        <f t="shared" si="20"/>
        <v>0</v>
      </c>
      <c r="K130" s="203">
        <f t="shared" si="21"/>
        <v>0</v>
      </c>
      <c r="L130" s="203">
        <f t="shared" si="22"/>
        <v>0</v>
      </c>
      <c r="M130" s="204">
        <f t="shared" si="23"/>
        <v>0</v>
      </c>
      <c r="N130" s="205">
        <f t="shared" si="24"/>
        <v>0</v>
      </c>
    </row>
    <row r="131" spans="1:14" ht="15" customHeight="1">
      <c r="A131" s="75"/>
      <c r="B131" s="188"/>
      <c r="C131" s="189"/>
      <c r="D131" s="189"/>
      <c r="E131" s="189"/>
      <c r="F131" s="189"/>
      <c r="G131" s="191"/>
      <c r="H131" s="191"/>
      <c r="I131" s="203">
        <f t="shared" si="19"/>
        <v>0</v>
      </c>
      <c r="J131" s="203">
        <f t="shared" si="20"/>
        <v>0</v>
      </c>
      <c r="K131" s="203">
        <f t="shared" si="21"/>
        <v>0</v>
      </c>
      <c r="L131" s="203">
        <f t="shared" si="22"/>
        <v>0</v>
      </c>
      <c r="M131" s="204">
        <f t="shared" si="23"/>
        <v>0</v>
      </c>
      <c r="N131" s="205">
        <f t="shared" si="24"/>
        <v>0</v>
      </c>
    </row>
    <row r="132" spans="1:14" ht="15" customHeight="1">
      <c r="A132" s="75"/>
      <c r="B132" s="188"/>
      <c r="C132" s="189"/>
      <c r="D132" s="189"/>
      <c r="E132" s="189"/>
      <c r="F132" s="189"/>
      <c r="G132" s="191"/>
      <c r="H132" s="191"/>
      <c r="I132" s="203">
        <f t="shared" si="19"/>
        <v>0</v>
      </c>
      <c r="J132" s="203">
        <f t="shared" si="20"/>
        <v>0</v>
      </c>
      <c r="K132" s="203">
        <f t="shared" si="21"/>
        <v>0</v>
      </c>
      <c r="L132" s="203">
        <f t="shared" si="22"/>
        <v>0</v>
      </c>
      <c r="M132" s="204">
        <f t="shared" si="23"/>
        <v>0</v>
      </c>
      <c r="N132" s="205">
        <f t="shared" si="24"/>
        <v>0</v>
      </c>
    </row>
    <row r="133" spans="1:14" ht="15" customHeight="1">
      <c r="A133" s="75"/>
      <c r="B133" s="188"/>
      <c r="C133" s="189"/>
      <c r="D133" s="189"/>
      <c r="E133" s="189"/>
      <c r="F133" s="189"/>
      <c r="G133" s="191"/>
      <c r="H133" s="191"/>
      <c r="I133" s="203">
        <f t="shared" si="19"/>
        <v>0</v>
      </c>
      <c r="J133" s="203">
        <f t="shared" si="20"/>
        <v>0</v>
      </c>
      <c r="K133" s="203">
        <f t="shared" si="21"/>
        <v>0</v>
      </c>
      <c r="L133" s="203">
        <f t="shared" si="22"/>
        <v>0</v>
      </c>
      <c r="M133" s="204">
        <f t="shared" si="23"/>
        <v>0</v>
      </c>
      <c r="N133" s="205">
        <f t="shared" si="24"/>
        <v>0</v>
      </c>
    </row>
    <row r="134" spans="1:14" ht="15" customHeight="1">
      <c r="A134" s="75"/>
      <c r="B134" s="188"/>
      <c r="C134" s="189"/>
      <c r="D134" s="189"/>
      <c r="E134" s="189"/>
      <c r="F134" s="189"/>
      <c r="G134" s="191"/>
      <c r="H134" s="191"/>
      <c r="I134" s="203">
        <f t="shared" si="19"/>
        <v>0</v>
      </c>
      <c r="J134" s="203">
        <f t="shared" si="20"/>
        <v>0</v>
      </c>
      <c r="K134" s="203">
        <f t="shared" si="21"/>
        <v>0</v>
      </c>
      <c r="L134" s="203">
        <f t="shared" si="22"/>
        <v>0</v>
      </c>
      <c r="M134" s="204">
        <f t="shared" si="23"/>
        <v>0</v>
      </c>
      <c r="N134" s="205">
        <f t="shared" si="24"/>
        <v>0</v>
      </c>
    </row>
    <row r="135" spans="1:14" ht="15" customHeight="1">
      <c r="A135" s="75"/>
      <c r="B135" s="188"/>
      <c r="C135" s="189"/>
      <c r="D135" s="189"/>
      <c r="E135" s="189"/>
      <c r="F135" s="189"/>
      <c r="G135" s="191"/>
      <c r="H135" s="191"/>
      <c r="I135" s="203">
        <f t="shared" si="19"/>
        <v>0</v>
      </c>
      <c r="J135" s="203">
        <f t="shared" si="20"/>
        <v>0</v>
      </c>
      <c r="K135" s="203">
        <f t="shared" si="21"/>
        <v>0</v>
      </c>
      <c r="L135" s="203">
        <f t="shared" si="22"/>
        <v>0</v>
      </c>
      <c r="M135" s="204">
        <f t="shared" si="23"/>
        <v>0</v>
      </c>
      <c r="N135" s="205">
        <f t="shared" si="24"/>
        <v>0</v>
      </c>
    </row>
    <row r="136" spans="1:14" ht="15" customHeight="1">
      <c r="A136" s="75"/>
      <c r="B136" s="188"/>
      <c r="C136" s="189"/>
      <c r="D136" s="189"/>
      <c r="E136" s="189"/>
      <c r="F136" s="189"/>
      <c r="G136" s="191"/>
      <c r="H136" s="191"/>
      <c r="I136" s="203">
        <f t="shared" si="19"/>
        <v>0</v>
      </c>
      <c r="J136" s="203">
        <f t="shared" si="20"/>
        <v>0</v>
      </c>
      <c r="K136" s="203">
        <f t="shared" si="21"/>
        <v>0</v>
      </c>
      <c r="L136" s="203">
        <f t="shared" si="22"/>
        <v>0</v>
      </c>
      <c r="M136" s="204">
        <f t="shared" si="23"/>
        <v>0</v>
      </c>
      <c r="N136" s="205">
        <f t="shared" si="24"/>
        <v>0</v>
      </c>
    </row>
    <row r="137" spans="1:14" ht="15" customHeight="1">
      <c r="A137" s="75"/>
      <c r="B137" s="188"/>
      <c r="C137" s="189"/>
      <c r="D137" s="189"/>
      <c r="E137" s="189"/>
      <c r="F137" s="189"/>
      <c r="G137" s="191"/>
      <c r="H137" s="191"/>
      <c r="I137" s="203">
        <f t="shared" si="19"/>
        <v>0</v>
      </c>
      <c r="J137" s="203">
        <f t="shared" si="20"/>
        <v>0</v>
      </c>
      <c r="K137" s="203">
        <f t="shared" si="21"/>
        <v>0</v>
      </c>
      <c r="L137" s="203">
        <f t="shared" si="22"/>
        <v>0</v>
      </c>
      <c r="M137" s="204">
        <f t="shared" si="23"/>
        <v>0</v>
      </c>
      <c r="N137" s="205">
        <f t="shared" si="24"/>
        <v>0</v>
      </c>
    </row>
    <row r="138" spans="1:14" ht="15" customHeight="1">
      <c r="A138" s="75"/>
      <c r="B138" s="188"/>
      <c r="C138" s="189"/>
      <c r="D138" s="189"/>
      <c r="E138" s="189"/>
      <c r="F138" s="189"/>
      <c r="G138" s="191"/>
      <c r="H138" s="191"/>
      <c r="I138" s="203">
        <f t="shared" si="19"/>
        <v>0</v>
      </c>
      <c r="J138" s="203">
        <f t="shared" si="20"/>
        <v>0</v>
      </c>
      <c r="K138" s="203">
        <f t="shared" si="21"/>
        <v>0</v>
      </c>
      <c r="L138" s="203">
        <f t="shared" si="22"/>
        <v>0</v>
      </c>
      <c r="M138" s="204">
        <f t="shared" si="23"/>
        <v>0</v>
      </c>
      <c r="N138" s="205">
        <f t="shared" si="24"/>
        <v>0</v>
      </c>
    </row>
    <row r="139" spans="1:14" ht="15" customHeight="1">
      <c r="A139" s="75"/>
      <c r="B139" s="188"/>
      <c r="C139" s="189"/>
      <c r="D139" s="189"/>
      <c r="E139" s="189"/>
      <c r="F139" s="189"/>
      <c r="G139" s="191"/>
      <c r="H139" s="191"/>
      <c r="I139" s="203">
        <f t="shared" si="19"/>
        <v>0</v>
      </c>
      <c r="J139" s="203">
        <f t="shared" si="20"/>
        <v>0</v>
      </c>
      <c r="K139" s="203">
        <f t="shared" si="21"/>
        <v>0</v>
      </c>
      <c r="L139" s="203">
        <f t="shared" si="22"/>
        <v>0</v>
      </c>
      <c r="M139" s="204">
        <f t="shared" si="23"/>
        <v>0</v>
      </c>
      <c r="N139" s="205">
        <f t="shared" si="24"/>
        <v>0</v>
      </c>
    </row>
    <row r="140" spans="1:14" ht="15" customHeight="1">
      <c r="A140" s="75"/>
      <c r="B140" s="188"/>
      <c r="C140" s="189"/>
      <c r="D140" s="189"/>
      <c r="E140" s="189"/>
      <c r="F140" s="189"/>
      <c r="G140" s="191"/>
      <c r="H140" s="191"/>
      <c r="I140" s="203">
        <f t="shared" si="19"/>
        <v>0</v>
      </c>
      <c r="J140" s="203">
        <f t="shared" si="20"/>
        <v>0</v>
      </c>
      <c r="K140" s="203">
        <f t="shared" si="21"/>
        <v>0</v>
      </c>
      <c r="L140" s="203">
        <f t="shared" si="22"/>
        <v>0</v>
      </c>
      <c r="M140" s="204">
        <f t="shared" si="23"/>
        <v>0</v>
      </c>
      <c r="N140" s="205">
        <f t="shared" si="24"/>
        <v>0</v>
      </c>
    </row>
    <row r="141" spans="1:14" ht="15" customHeight="1">
      <c r="A141" s="75"/>
      <c r="B141" s="188"/>
      <c r="C141" s="189"/>
      <c r="D141" s="189"/>
      <c r="E141" s="189"/>
      <c r="F141" s="189"/>
      <c r="G141" s="191"/>
      <c r="H141" s="191"/>
      <c r="I141" s="203">
        <f t="shared" si="19"/>
        <v>0</v>
      </c>
      <c r="J141" s="203">
        <f t="shared" si="20"/>
        <v>0</v>
      </c>
      <c r="K141" s="203">
        <f t="shared" si="21"/>
        <v>0</v>
      </c>
      <c r="L141" s="203">
        <f t="shared" si="22"/>
        <v>0</v>
      </c>
      <c r="M141" s="204">
        <f t="shared" si="23"/>
        <v>0</v>
      </c>
      <c r="N141" s="205">
        <f t="shared" si="24"/>
        <v>0</v>
      </c>
    </row>
    <row r="142" spans="1:14" ht="15" customHeight="1">
      <c r="A142" s="75"/>
      <c r="B142" s="188"/>
      <c r="C142" s="189"/>
      <c r="D142" s="189"/>
      <c r="E142" s="189"/>
      <c r="F142" s="189"/>
      <c r="G142" s="191"/>
      <c r="H142" s="191"/>
      <c r="I142" s="203">
        <f t="shared" si="19"/>
        <v>0</v>
      </c>
      <c r="J142" s="203">
        <f t="shared" si="20"/>
        <v>0</v>
      </c>
      <c r="K142" s="203">
        <f t="shared" si="21"/>
        <v>0</v>
      </c>
      <c r="L142" s="203">
        <f t="shared" si="22"/>
        <v>0</v>
      </c>
      <c r="M142" s="204">
        <f t="shared" si="23"/>
        <v>0</v>
      </c>
      <c r="N142" s="205">
        <f t="shared" si="24"/>
        <v>0</v>
      </c>
    </row>
    <row r="143" spans="1:14" ht="15" customHeight="1">
      <c r="A143" s="75"/>
      <c r="B143" s="188"/>
      <c r="C143" s="189"/>
      <c r="D143" s="189"/>
      <c r="E143" s="189"/>
      <c r="F143" s="189"/>
      <c r="G143" s="191"/>
      <c r="H143" s="191"/>
      <c r="I143" s="203">
        <f t="shared" si="19"/>
        <v>0</v>
      </c>
      <c r="J143" s="203">
        <f t="shared" si="20"/>
        <v>0</v>
      </c>
      <c r="K143" s="203">
        <f t="shared" si="21"/>
        <v>0</v>
      </c>
      <c r="L143" s="203">
        <f t="shared" si="22"/>
        <v>0</v>
      </c>
      <c r="M143" s="204">
        <f t="shared" si="23"/>
        <v>0</v>
      </c>
      <c r="N143" s="205">
        <f t="shared" si="24"/>
        <v>0</v>
      </c>
    </row>
    <row r="144" spans="1:14" ht="15" customHeight="1">
      <c r="A144" s="75"/>
      <c r="B144" s="188"/>
      <c r="C144" s="189"/>
      <c r="D144" s="189"/>
      <c r="E144" s="189"/>
      <c r="F144" s="189"/>
      <c r="G144" s="191"/>
      <c r="H144" s="191"/>
      <c r="I144" s="203">
        <f t="shared" si="19"/>
        <v>0</v>
      </c>
      <c r="J144" s="203">
        <f t="shared" si="20"/>
        <v>0</v>
      </c>
      <c r="K144" s="203">
        <f t="shared" si="21"/>
        <v>0</v>
      </c>
      <c r="L144" s="203">
        <f t="shared" si="22"/>
        <v>0</v>
      </c>
      <c r="M144" s="204">
        <f t="shared" si="23"/>
        <v>0</v>
      </c>
      <c r="N144" s="205">
        <f t="shared" si="24"/>
        <v>0</v>
      </c>
    </row>
    <row r="145" spans="1:14" ht="15" customHeight="1">
      <c r="A145" s="75"/>
      <c r="B145" s="188"/>
      <c r="C145" s="189"/>
      <c r="D145" s="189"/>
      <c r="E145" s="189"/>
      <c r="F145" s="189"/>
      <c r="G145" s="191"/>
      <c r="H145" s="191"/>
      <c r="I145" s="203">
        <f t="shared" si="19"/>
        <v>0</v>
      </c>
      <c r="J145" s="203">
        <f t="shared" si="20"/>
        <v>0</v>
      </c>
      <c r="K145" s="203">
        <f t="shared" si="21"/>
        <v>0</v>
      </c>
      <c r="L145" s="203">
        <f t="shared" si="22"/>
        <v>0</v>
      </c>
      <c r="M145" s="204">
        <f t="shared" si="23"/>
        <v>0</v>
      </c>
      <c r="N145" s="205">
        <f t="shared" si="24"/>
        <v>0</v>
      </c>
    </row>
    <row r="146" spans="1:14" ht="15" customHeight="1">
      <c r="A146" s="75"/>
      <c r="B146" s="188"/>
      <c r="C146" s="189"/>
      <c r="D146" s="189"/>
      <c r="E146" s="189"/>
      <c r="F146" s="189"/>
      <c r="G146" s="191"/>
      <c r="H146" s="191"/>
      <c r="I146" s="203">
        <f t="shared" si="19"/>
        <v>0</v>
      </c>
      <c r="J146" s="203">
        <f t="shared" si="20"/>
        <v>0</v>
      </c>
      <c r="K146" s="203">
        <f t="shared" si="21"/>
        <v>0</v>
      </c>
      <c r="L146" s="203">
        <f t="shared" si="22"/>
        <v>0</v>
      </c>
      <c r="M146" s="204">
        <f t="shared" si="23"/>
        <v>0</v>
      </c>
      <c r="N146" s="205">
        <f t="shared" si="24"/>
        <v>0</v>
      </c>
    </row>
    <row r="147" spans="1:14" ht="15" customHeight="1">
      <c r="A147" s="75"/>
      <c r="B147" s="188"/>
      <c r="C147" s="189"/>
      <c r="D147" s="189"/>
      <c r="E147" s="189"/>
      <c r="F147" s="189"/>
      <c r="G147" s="191"/>
      <c r="H147" s="191"/>
      <c r="I147" s="203">
        <f t="shared" si="19"/>
        <v>0</v>
      </c>
      <c r="J147" s="203">
        <f t="shared" si="20"/>
        <v>0</v>
      </c>
      <c r="K147" s="203">
        <f t="shared" si="21"/>
        <v>0</v>
      </c>
      <c r="L147" s="203">
        <f t="shared" si="22"/>
        <v>0</v>
      </c>
      <c r="M147" s="204">
        <f t="shared" si="23"/>
        <v>0</v>
      </c>
      <c r="N147" s="205">
        <f t="shared" si="24"/>
        <v>0</v>
      </c>
    </row>
    <row r="148" spans="1:14" ht="15" customHeight="1">
      <c r="A148" s="75"/>
      <c r="B148" s="188"/>
      <c r="C148" s="189"/>
      <c r="D148" s="189"/>
      <c r="E148" s="189"/>
      <c r="F148" s="189"/>
      <c r="G148" s="191"/>
      <c r="H148" s="191"/>
      <c r="I148" s="203">
        <f t="shared" si="19"/>
        <v>0</v>
      </c>
      <c r="J148" s="203">
        <f t="shared" si="20"/>
        <v>0</v>
      </c>
      <c r="K148" s="203">
        <f t="shared" si="21"/>
        <v>0</v>
      </c>
      <c r="L148" s="203">
        <f t="shared" si="22"/>
        <v>0</v>
      </c>
      <c r="M148" s="204">
        <f t="shared" si="23"/>
        <v>0</v>
      </c>
      <c r="N148" s="205">
        <f t="shared" si="24"/>
        <v>0</v>
      </c>
    </row>
    <row r="149" spans="1:14" ht="15" customHeight="1">
      <c r="A149" s="75"/>
      <c r="B149" s="188"/>
      <c r="C149" s="189"/>
      <c r="D149" s="189"/>
      <c r="E149" s="189"/>
      <c r="F149" s="189"/>
      <c r="G149" s="191"/>
      <c r="H149" s="191"/>
      <c r="I149" s="203">
        <f t="shared" si="19"/>
        <v>0</v>
      </c>
      <c r="J149" s="203">
        <f t="shared" si="20"/>
        <v>0</v>
      </c>
      <c r="K149" s="203">
        <f t="shared" si="21"/>
        <v>0</v>
      </c>
      <c r="L149" s="203">
        <f t="shared" si="22"/>
        <v>0</v>
      </c>
      <c r="M149" s="204">
        <f t="shared" si="23"/>
        <v>0</v>
      </c>
      <c r="N149" s="205">
        <f t="shared" si="24"/>
        <v>0</v>
      </c>
    </row>
    <row r="150" spans="1:14" ht="15" customHeight="1">
      <c r="A150" s="75"/>
      <c r="B150" s="188"/>
      <c r="C150" s="189"/>
      <c r="D150" s="189"/>
      <c r="E150" s="189"/>
      <c r="F150" s="189"/>
      <c r="G150" s="191"/>
      <c r="H150" s="191"/>
      <c r="I150" s="203">
        <f t="shared" si="19"/>
        <v>0</v>
      </c>
      <c r="J150" s="203">
        <f t="shared" si="20"/>
        <v>0</v>
      </c>
      <c r="K150" s="203">
        <f t="shared" si="21"/>
        <v>0</v>
      </c>
      <c r="L150" s="203">
        <f t="shared" si="22"/>
        <v>0</v>
      </c>
      <c r="M150" s="204">
        <f t="shared" si="23"/>
        <v>0</v>
      </c>
      <c r="N150" s="205">
        <f t="shared" si="24"/>
        <v>0</v>
      </c>
    </row>
    <row r="151" spans="1:14" ht="15" customHeight="1">
      <c r="A151" s="75"/>
      <c r="B151" s="188"/>
      <c r="C151" s="189"/>
      <c r="D151" s="189"/>
      <c r="E151" s="189"/>
      <c r="F151" s="189"/>
      <c r="G151" s="191"/>
      <c r="H151" s="191"/>
      <c r="I151" s="203">
        <f t="shared" si="19"/>
        <v>0</v>
      </c>
      <c r="J151" s="203">
        <f t="shared" si="20"/>
        <v>0</v>
      </c>
      <c r="K151" s="203">
        <f t="shared" si="21"/>
        <v>0</v>
      </c>
      <c r="L151" s="203">
        <f t="shared" si="22"/>
        <v>0</v>
      </c>
      <c r="M151" s="204">
        <f t="shared" si="23"/>
        <v>0</v>
      </c>
      <c r="N151" s="205">
        <f t="shared" si="24"/>
        <v>0</v>
      </c>
    </row>
    <row r="152" spans="1:14" ht="15" customHeight="1">
      <c r="A152" s="75"/>
      <c r="B152" s="188"/>
      <c r="C152" s="189"/>
      <c r="D152" s="189"/>
      <c r="E152" s="189"/>
      <c r="F152" s="189"/>
      <c r="G152" s="191"/>
      <c r="H152" s="191"/>
      <c r="I152" s="203">
        <f t="shared" si="19"/>
        <v>0</v>
      </c>
      <c r="J152" s="203">
        <f t="shared" si="20"/>
        <v>0</v>
      </c>
      <c r="K152" s="203">
        <f t="shared" si="21"/>
        <v>0</v>
      </c>
      <c r="L152" s="203">
        <f t="shared" si="22"/>
        <v>0</v>
      </c>
      <c r="M152" s="204">
        <f t="shared" si="23"/>
        <v>0</v>
      </c>
      <c r="N152" s="205">
        <f t="shared" si="24"/>
        <v>0</v>
      </c>
    </row>
    <row r="153" spans="1:14" ht="15" customHeight="1">
      <c r="A153" s="75"/>
      <c r="B153" s="188"/>
      <c r="C153" s="189"/>
      <c r="D153" s="189"/>
      <c r="E153" s="189"/>
      <c r="F153" s="189"/>
      <c r="G153" s="191"/>
      <c r="H153" s="191"/>
      <c r="I153" s="203">
        <f t="shared" si="19"/>
        <v>0</v>
      </c>
      <c r="J153" s="203">
        <f t="shared" si="20"/>
        <v>0</v>
      </c>
      <c r="K153" s="203">
        <f t="shared" si="21"/>
        <v>0</v>
      </c>
      <c r="L153" s="203">
        <f t="shared" si="22"/>
        <v>0</v>
      </c>
      <c r="M153" s="204">
        <f t="shared" si="23"/>
        <v>0</v>
      </c>
      <c r="N153" s="205">
        <f t="shared" si="24"/>
        <v>0</v>
      </c>
    </row>
    <row r="154" spans="1:14" ht="15" customHeight="1">
      <c r="A154" s="75"/>
      <c r="B154" s="188"/>
      <c r="C154" s="189"/>
      <c r="D154" s="189"/>
      <c r="E154" s="189"/>
      <c r="F154" s="189"/>
      <c r="G154" s="191"/>
      <c r="H154" s="191"/>
      <c r="I154" s="203">
        <f t="shared" si="19"/>
        <v>0</v>
      </c>
      <c r="J154" s="203">
        <f t="shared" si="20"/>
        <v>0</v>
      </c>
      <c r="K154" s="203">
        <f t="shared" si="21"/>
        <v>0</v>
      </c>
      <c r="L154" s="203">
        <f t="shared" si="22"/>
        <v>0</v>
      </c>
      <c r="M154" s="204">
        <f t="shared" si="23"/>
        <v>0</v>
      </c>
      <c r="N154" s="205">
        <f t="shared" si="24"/>
        <v>0</v>
      </c>
    </row>
    <row r="155" spans="1:14" ht="15" customHeight="1">
      <c r="A155" s="75"/>
      <c r="B155" s="188"/>
      <c r="C155" s="189"/>
      <c r="D155" s="189"/>
      <c r="E155" s="189"/>
      <c r="F155" s="189"/>
      <c r="G155" s="191"/>
      <c r="H155" s="191"/>
      <c r="I155" s="203">
        <f t="shared" si="19"/>
        <v>0</v>
      </c>
      <c r="J155" s="203">
        <f t="shared" si="20"/>
        <v>0</v>
      </c>
      <c r="K155" s="203">
        <f t="shared" si="21"/>
        <v>0</v>
      </c>
      <c r="L155" s="203">
        <f t="shared" si="22"/>
        <v>0</v>
      </c>
      <c r="M155" s="204">
        <f t="shared" si="23"/>
        <v>0</v>
      </c>
      <c r="N155" s="205">
        <f t="shared" si="24"/>
        <v>0</v>
      </c>
    </row>
    <row r="156" spans="1:14" ht="15" customHeight="1">
      <c r="A156" s="75"/>
      <c r="B156" s="188"/>
      <c r="C156" s="189"/>
      <c r="D156" s="189"/>
      <c r="E156" s="189"/>
      <c r="F156" s="189"/>
      <c r="G156" s="191"/>
      <c r="H156" s="191"/>
      <c r="I156" s="203">
        <f t="shared" si="19"/>
        <v>0</v>
      </c>
      <c r="J156" s="203">
        <f t="shared" si="20"/>
        <v>0</v>
      </c>
      <c r="K156" s="203">
        <f t="shared" si="21"/>
        <v>0</v>
      </c>
      <c r="L156" s="203">
        <f t="shared" si="22"/>
        <v>0</v>
      </c>
      <c r="M156" s="204">
        <f t="shared" si="23"/>
        <v>0</v>
      </c>
      <c r="N156" s="205">
        <f t="shared" si="24"/>
        <v>0</v>
      </c>
    </row>
    <row r="157" spans="1:14" ht="15" customHeight="1">
      <c r="A157" s="75"/>
      <c r="B157" s="188"/>
      <c r="C157" s="189"/>
      <c r="D157" s="189"/>
      <c r="E157" s="189"/>
      <c r="F157" s="189"/>
      <c r="G157" s="191"/>
      <c r="H157" s="191"/>
      <c r="I157" s="203">
        <f t="shared" si="19"/>
        <v>0</v>
      </c>
      <c r="J157" s="203">
        <f t="shared" si="20"/>
        <v>0</v>
      </c>
      <c r="K157" s="203">
        <f t="shared" si="21"/>
        <v>0</v>
      </c>
      <c r="L157" s="203">
        <f t="shared" si="22"/>
        <v>0</v>
      </c>
      <c r="M157" s="204">
        <f t="shared" si="23"/>
        <v>0</v>
      </c>
      <c r="N157" s="205">
        <f t="shared" si="24"/>
        <v>0</v>
      </c>
    </row>
    <row r="158" spans="1:14" ht="15" customHeight="1">
      <c r="A158" s="75"/>
      <c r="B158" s="188"/>
      <c r="C158" s="189"/>
      <c r="D158" s="189"/>
      <c r="E158" s="189"/>
      <c r="F158" s="189"/>
      <c r="G158" s="191"/>
      <c r="H158" s="191"/>
      <c r="I158" s="203">
        <f t="shared" si="19"/>
        <v>0</v>
      </c>
      <c r="J158" s="203">
        <f t="shared" si="20"/>
        <v>0</v>
      </c>
      <c r="K158" s="203">
        <f t="shared" si="21"/>
        <v>0</v>
      </c>
      <c r="L158" s="203">
        <f t="shared" si="22"/>
        <v>0</v>
      </c>
      <c r="M158" s="204">
        <f t="shared" si="23"/>
        <v>0</v>
      </c>
      <c r="N158" s="205">
        <f t="shared" si="24"/>
        <v>0</v>
      </c>
    </row>
    <row r="159" spans="1:14" ht="15" customHeight="1">
      <c r="A159" s="75"/>
      <c r="B159" s="188"/>
      <c r="C159" s="189"/>
      <c r="D159" s="189"/>
      <c r="E159" s="189"/>
      <c r="F159" s="189"/>
      <c r="G159" s="191"/>
      <c r="H159" s="191"/>
      <c r="I159" s="203">
        <f t="shared" si="19"/>
        <v>0</v>
      </c>
      <c r="J159" s="203">
        <f t="shared" si="20"/>
        <v>0</v>
      </c>
      <c r="K159" s="203">
        <f t="shared" si="21"/>
        <v>0</v>
      </c>
      <c r="L159" s="203">
        <f t="shared" si="22"/>
        <v>0</v>
      </c>
      <c r="M159" s="204">
        <f t="shared" si="23"/>
        <v>0</v>
      </c>
      <c r="N159" s="205">
        <f t="shared" si="24"/>
        <v>0</v>
      </c>
    </row>
    <row r="160" spans="1:14" ht="15" customHeight="1">
      <c r="A160" s="75"/>
      <c r="B160" s="188"/>
      <c r="C160" s="189"/>
      <c r="D160" s="189"/>
      <c r="E160" s="189"/>
      <c r="F160" s="189"/>
      <c r="G160" s="191"/>
      <c r="H160" s="191"/>
      <c r="I160" s="203">
        <f t="shared" si="19"/>
        <v>0</v>
      </c>
      <c r="J160" s="203">
        <f t="shared" si="20"/>
        <v>0</v>
      </c>
      <c r="K160" s="203">
        <f t="shared" si="21"/>
        <v>0</v>
      </c>
      <c r="L160" s="203">
        <f t="shared" si="22"/>
        <v>0</v>
      </c>
      <c r="M160" s="204">
        <f t="shared" si="23"/>
        <v>0</v>
      </c>
      <c r="N160" s="205">
        <f t="shared" si="24"/>
        <v>0</v>
      </c>
    </row>
    <row r="161" spans="1:14" ht="15" customHeight="1">
      <c r="A161" s="75"/>
      <c r="B161" s="188"/>
      <c r="C161" s="189"/>
      <c r="D161" s="189"/>
      <c r="E161" s="189"/>
      <c r="F161" s="189"/>
      <c r="G161" s="191"/>
      <c r="H161" s="191"/>
      <c r="I161" s="203">
        <f t="shared" si="19"/>
        <v>0</v>
      </c>
      <c r="J161" s="203">
        <f t="shared" si="20"/>
        <v>0</v>
      </c>
      <c r="K161" s="203">
        <f t="shared" si="21"/>
        <v>0</v>
      </c>
      <c r="L161" s="203">
        <f t="shared" si="22"/>
        <v>0</v>
      </c>
      <c r="M161" s="204">
        <f t="shared" si="23"/>
        <v>0</v>
      </c>
      <c r="N161" s="205">
        <f t="shared" si="24"/>
        <v>0</v>
      </c>
    </row>
    <row r="162" spans="1:14" ht="15" customHeight="1">
      <c r="A162" s="75"/>
      <c r="B162" s="188"/>
      <c r="C162" s="189"/>
      <c r="D162" s="189"/>
      <c r="E162" s="189"/>
      <c r="F162" s="189"/>
      <c r="G162" s="191"/>
      <c r="H162" s="191"/>
      <c r="I162" s="203">
        <f t="shared" si="19"/>
        <v>0</v>
      </c>
      <c r="J162" s="203">
        <f t="shared" si="20"/>
        <v>0</v>
      </c>
      <c r="K162" s="203">
        <f t="shared" si="21"/>
        <v>0</v>
      </c>
      <c r="L162" s="203">
        <f t="shared" si="22"/>
        <v>0</v>
      </c>
      <c r="M162" s="204">
        <f t="shared" si="23"/>
        <v>0</v>
      </c>
      <c r="N162" s="205">
        <f t="shared" si="24"/>
        <v>0</v>
      </c>
    </row>
    <row r="163" spans="1:14" ht="15" customHeight="1">
      <c r="A163" s="75"/>
      <c r="B163" s="188"/>
      <c r="C163" s="189"/>
      <c r="D163" s="189"/>
      <c r="E163" s="189"/>
      <c r="F163" s="189"/>
      <c r="G163" s="191"/>
      <c r="H163" s="191"/>
      <c r="I163" s="203">
        <f t="shared" si="19"/>
        <v>0</v>
      </c>
      <c r="J163" s="203">
        <f t="shared" si="20"/>
        <v>0</v>
      </c>
      <c r="K163" s="203">
        <f t="shared" si="21"/>
        <v>0</v>
      </c>
      <c r="L163" s="203">
        <f t="shared" si="22"/>
        <v>0</v>
      </c>
      <c r="M163" s="204">
        <f t="shared" si="23"/>
        <v>0</v>
      </c>
      <c r="N163" s="205">
        <f t="shared" si="24"/>
        <v>0</v>
      </c>
    </row>
    <row r="164" spans="1:14" ht="15" customHeight="1">
      <c r="A164" s="75"/>
      <c r="B164" s="188"/>
      <c r="C164" s="189"/>
      <c r="D164" s="189"/>
      <c r="E164" s="189"/>
      <c r="F164" s="189"/>
      <c r="G164" s="191"/>
      <c r="H164" s="191"/>
      <c r="I164" s="203">
        <f t="shared" si="19"/>
        <v>0</v>
      </c>
      <c r="J164" s="203">
        <f t="shared" si="20"/>
        <v>0</v>
      </c>
      <c r="K164" s="203">
        <f t="shared" si="21"/>
        <v>0</v>
      </c>
      <c r="L164" s="203">
        <f t="shared" si="22"/>
        <v>0</v>
      </c>
      <c r="M164" s="204">
        <f t="shared" si="23"/>
        <v>0</v>
      </c>
      <c r="N164" s="205">
        <f t="shared" si="24"/>
        <v>0</v>
      </c>
    </row>
    <row r="165" spans="1:14" ht="15" customHeight="1">
      <c r="A165" s="75"/>
      <c r="B165" s="188"/>
      <c r="C165" s="189"/>
      <c r="D165" s="189"/>
      <c r="E165" s="189"/>
      <c r="F165" s="189"/>
      <c r="G165" s="191"/>
      <c r="H165" s="191"/>
      <c r="I165" s="203">
        <f t="shared" si="19"/>
        <v>0</v>
      </c>
      <c r="J165" s="203">
        <f t="shared" si="20"/>
        <v>0</v>
      </c>
      <c r="K165" s="203">
        <f t="shared" si="21"/>
        <v>0</v>
      </c>
      <c r="L165" s="203">
        <f t="shared" si="22"/>
        <v>0</v>
      </c>
      <c r="M165" s="204">
        <f t="shared" si="23"/>
        <v>0</v>
      </c>
      <c r="N165" s="205">
        <f t="shared" si="24"/>
        <v>0</v>
      </c>
    </row>
    <row r="166" spans="1:14" ht="15" customHeight="1">
      <c r="A166" s="75"/>
      <c r="B166" s="188"/>
      <c r="C166" s="189"/>
      <c r="D166" s="189"/>
      <c r="E166" s="189"/>
      <c r="F166" s="189"/>
      <c r="G166" s="191"/>
      <c r="H166" s="191"/>
      <c r="I166" s="203">
        <f t="shared" si="19"/>
        <v>0</v>
      </c>
      <c r="J166" s="203">
        <f t="shared" si="20"/>
        <v>0</v>
      </c>
      <c r="K166" s="203">
        <f t="shared" si="21"/>
        <v>0</v>
      </c>
      <c r="L166" s="203">
        <f t="shared" si="22"/>
        <v>0</v>
      </c>
      <c r="M166" s="204">
        <f t="shared" si="23"/>
        <v>0</v>
      </c>
      <c r="N166" s="205">
        <f t="shared" si="24"/>
        <v>0</v>
      </c>
    </row>
    <row r="167" spans="1:14" ht="15" customHeight="1">
      <c r="A167" s="75"/>
      <c r="B167" s="188"/>
      <c r="C167" s="189"/>
      <c r="D167" s="189"/>
      <c r="E167" s="189"/>
      <c r="F167" s="189"/>
      <c r="G167" s="191"/>
      <c r="H167" s="191"/>
      <c r="I167" s="203">
        <f t="shared" si="19"/>
        <v>0</v>
      </c>
      <c r="J167" s="203">
        <f t="shared" si="20"/>
        <v>0</v>
      </c>
      <c r="K167" s="203">
        <f t="shared" si="21"/>
        <v>0</v>
      </c>
      <c r="L167" s="203">
        <f t="shared" si="22"/>
        <v>0</v>
      </c>
      <c r="M167" s="204">
        <f t="shared" si="23"/>
        <v>0</v>
      </c>
      <c r="N167" s="205">
        <f t="shared" si="24"/>
        <v>0</v>
      </c>
    </row>
    <row r="168" spans="1:14" ht="15" customHeight="1">
      <c r="A168" s="75"/>
      <c r="B168" s="188"/>
      <c r="C168" s="189"/>
      <c r="D168" s="189"/>
      <c r="E168" s="189"/>
      <c r="F168" s="189"/>
      <c r="G168" s="191"/>
      <c r="H168" s="191"/>
      <c r="I168" s="203">
        <f t="shared" si="19"/>
        <v>0</v>
      </c>
      <c r="J168" s="203">
        <f t="shared" si="20"/>
        <v>0</v>
      </c>
      <c r="K168" s="203">
        <f t="shared" si="21"/>
        <v>0</v>
      </c>
      <c r="L168" s="203">
        <f t="shared" si="22"/>
        <v>0</v>
      </c>
      <c r="M168" s="204">
        <f t="shared" si="23"/>
        <v>0</v>
      </c>
      <c r="N168" s="205">
        <f t="shared" si="24"/>
        <v>0</v>
      </c>
    </row>
    <row r="169" spans="1:14" ht="15" customHeight="1">
      <c r="A169" s="75"/>
      <c r="B169" s="188"/>
      <c r="C169" s="189"/>
      <c r="D169" s="189"/>
      <c r="E169" s="189"/>
      <c r="F169" s="189"/>
      <c r="G169" s="191"/>
      <c r="H169" s="191"/>
      <c r="I169" s="203">
        <f t="shared" si="19"/>
        <v>0</v>
      </c>
      <c r="J169" s="203">
        <f t="shared" si="20"/>
        <v>0</v>
      </c>
      <c r="K169" s="203">
        <f t="shared" si="21"/>
        <v>0</v>
      </c>
      <c r="L169" s="203">
        <f t="shared" si="22"/>
        <v>0</v>
      </c>
      <c r="M169" s="204">
        <f t="shared" si="23"/>
        <v>0</v>
      </c>
      <c r="N169" s="205">
        <f t="shared" si="24"/>
        <v>0</v>
      </c>
    </row>
    <row r="170" spans="1:14" ht="15" customHeight="1">
      <c r="A170" s="75"/>
      <c r="B170" s="188"/>
      <c r="C170" s="189"/>
      <c r="D170" s="189"/>
      <c r="E170" s="189"/>
      <c r="F170" s="189"/>
      <c r="G170" s="191"/>
      <c r="H170" s="191"/>
      <c r="I170" s="203">
        <f t="shared" si="19"/>
        <v>0</v>
      </c>
      <c r="J170" s="203">
        <f t="shared" si="20"/>
        <v>0</v>
      </c>
      <c r="K170" s="203">
        <f t="shared" si="21"/>
        <v>0</v>
      </c>
      <c r="L170" s="203">
        <f t="shared" si="22"/>
        <v>0</v>
      </c>
      <c r="M170" s="204">
        <f t="shared" si="23"/>
        <v>0</v>
      </c>
      <c r="N170" s="205">
        <f t="shared" si="24"/>
        <v>0</v>
      </c>
    </row>
    <row r="171" spans="1:14" ht="15" customHeight="1">
      <c r="A171" s="75"/>
      <c r="B171" s="188"/>
      <c r="C171" s="189"/>
      <c r="D171" s="189"/>
      <c r="E171" s="189"/>
      <c r="F171" s="189"/>
      <c r="G171" s="191"/>
      <c r="H171" s="191"/>
      <c r="I171" s="203">
        <f t="shared" si="19"/>
        <v>0</v>
      </c>
      <c r="J171" s="203">
        <f t="shared" si="20"/>
        <v>0</v>
      </c>
      <c r="K171" s="203">
        <f t="shared" si="21"/>
        <v>0</v>
      </c>
      <c r="L171" s="203">
        <f t="shared" si="22"/>
        <v>0</v>
      </c>
      <c r="M171" s="204">
        <f t="shared" si="23"/>
        <v>0</v>
      </c>
      <c r="N171" s="205">
        <f t="shared" si="24"/>
        <v>0</v>
      </c>
    </row>
    <row r="172" spans="1:14" ht="15" customHeight="1">
      <c r="A172" s="75"/>
      <c r="B172" s="188"/>
      <c r="C172" s="189"/>
      <c r="D172" s="189"/>
      <c r="E172" s="189"/>
      <c r="F172" s="189"/>
      <c r="G172" s="191"/>
      <c r="H172" s="191"/>
      <c r="I172" s="203">
        <f t="shared" si="19"/>
        <v>0</v>
      </c>
      <c r="J172" s="203">
        <f t="shared" si="20"/>
        <v>0</v>
      </c>
      <c r="K172" s="203">
        <f t="shared" si="21"/>
        <v>0</v>
      </c>
      <c r="L172" s="203">
        <f t="shared" si="22"/>
        <v>0</v>
      </c>
      <c r="M172" s="204">
        <f t="shared" si="23"/>
        <v>0</v>
      </c>
      <c r="N172" s="205">
        <f t="shared" si="24"/>
        <v>0</v>
      </c>
    </row>
    <row r="173" spans="1:14" ht="15" customHeight="1">
      <c r="A173" s="75"/>
      <c r="B173" s="188"/>
      <c r="C173" s="189"/>
      <c r="D173" s="189"/>
      <c r="E173" s="189"/>
      <c r="F173" s="189"/>
      <c r="G173" s="191"/>
      <c r="H173" s="191"/>
      <c r="I173" s="203">
        <f t="shared" si="19"/>
        <v>0</v>
      </c>
      <c r="J173" s="203">
        <f t="shared" si="20"/>
        <v>0</v>
      </c>
      <c r="K173" s="203">
        <f t="shared" si="21"/>
        <v>0</v>
      </c>
      <c r="L173" s="203">
        <f t="shared" si="22"/>
        <v>0</v>
      </c>
      <c r="M173" s="204">
        <f t="shared" si="23"/>
        <v>0</v>
      </c>
      <c r="N173" s="205">
        <f t="shared" si="24"/>
        <v>0</v>
      </c>
    </row>
    <row r="174" spans="1:14" ht="15" customHeight="1">
      <c r="A174" s="75"/>
      <c r="B174" s="188"/>
      <c r="C174" s="189"/>
      <c r="D174" s="189"/>
      <c r="E174" s="189"/>
      <c r="F174" s="189"/>
      <c r="G174" s="191"/>
      <c r="H174" s="191"/>
      <c r="I174" s="203">
        <f t="shared" si="19"/>
        <v>0</v>
      </c>
      <c r="J174" s="203">
        <f t="shared" si="20"/>
        <v>0</v>
      </c>
      <c r="K174" s="203">
        <f t="shared" si="21"/>
        <v>0</v>
      </c>
      <c r="L174" s="203">
        <f t="shared" si="22"/>
        <v>0</v>
      </c>
      <c r="M174" s="204">
        <f t="shared" si="23"/>
        <v>0</v>
      </c>
      <c r="N174" s="205">
        <f t="shared" si="24"/>
        <v>0</v>
      </c>
    </row>
    <row r="175" spans="1:14" ht="15" customHeight="1">
      <c r="A175" s="75"/>
      <c r="B175" s="188"/>
      <c r="C175" s="189"/>
      <c r="D175" s="189"/>
      <c r="E175" s="189"/>
      <c r="F175" s="189"/>
      <c r="G175" s="191"/>
      <c r="H175" s="191"/>
      <c r="I175" s="203">
        <f t="shared" si="19"/>
        <v>0</v>
      </c>
      <c r="J175" s="203">
        <f t="shared" si="20"/>
        <v>0</v>
      </c>
      <c r="K175" s="203">
        <f t="shared" si="21"/>
        <v>0</v>
      </c>
      <c r="L175" s="203">
        <f t="shared" si="22"/>
        <v>0</v>
      </c>
      <c r="M175" s="204">
        <f t="shared" si="23"/>
        <v>0</v>
      </c>
      <c r="N175" s="205">
        <f t="shared" si="24"/>
        <v>0</v>
      </c>
    </row>
    <row r="176" spans="1:14" ht="15" customHeight="1">
      <c r="A176" s="75"/>
      <c r="B176" s="188"/>
      <c r="C176" s="189"/>
      <c r="D176" s="189"/>
      <c r="E176" s="189"/>
      <c r="F176" s="189"/>
      <c r="G176" s="191"/>
      <c r="H176" s="191"/>
      <c r="I176" s="203">
        <f t="shared" si="19"/>
        <v>0</v>
      </c>
      <c r="J176" s="203">
        <f t="shared" si="20"/>
        <v>0</v>
      </c>
      <c r="K176" s="203">
        <f t="shared" si="21"/>
        <v>0</v>
      </c>
      <c r="L176" s="203">
        <f t="shared" si="22"/>
        <v>0</v>
      </c>
      <c r="M176" s="204">
        <f t="shared" si="23"/>
        <v>0</v>
      </c>
      <c r="N176" s="205">
        <f t="shared" si="24"/>
        <v>0</v>
      </c>
    </row>
    <row r="177" spans="1:14" ht="15" customHeight="1">
      <c r="A177" s="75"/>
      <c r="B177" s="188"/>
      <c r="C177" s="189"/>
      <c r="D177" s="189"/>
      <c r="E177" s="189"/>
      <c r="F177" s="189"/>
      <c r="G177" s="191"/>
      <c r="H177" s="191"/>
      <c r="I177" s="203">
        <f t="shared" si="19"/>
        <v>0</v>
      </c>
      <c r="J177" s="203">
        <f t="shared" si="20"/>
        <v>0</v>
      </c>
      <c r="K177" s="203">
        <f t="shared" si="21"/>
        <v>0</v>
      </c>
      <c r="L177" s="203">
        <f t="shared" si="22"/>
        <v>0</v>
      </c>
      <c r="M177" s="204">
        <f t="shared" si="23"/>
        <v>0</v>
      </c>
      <c r="N177" s="205">
        <f t="shared" si="24"/>
        <v>0</v>
      </c>
    </row>
    <row r="178" spans="1:14" ht="15" customHeight="1">
      <c r="A178" s="75"/>
      <c r="B178" s="188"/>
      <c r="C178" s="189"/>
      <c r="D178" s="189"/>
      <c r="E178" s="189"/>
      <c r="F178" s="189"/>
      <c r="G178" s="191"/>
      <c r="H178" s="191"/>
      <c r="I178" s="203">
        <f t="shared" si="19"/>
        <v>0</v>
      </c>
      <c r="J178" s="203">
        <f t="shared" si="20"/>
        <v>0</v>
      </c>
      <c r="K178" s="203">
        <f t="shared" si="21"/>
        <v>0</v>
      </c>
      <c r="L178" s="203">
        <f t="shared" si="22"/>
        <v>0</v>
      </c>
      <c r="M178" s="204">
        <f t="shared" si="23"/>
        <v>0</v>
      </c>
      <c r="N178" s="205">
        <f t="shared" si="24"/>
        <v>0</v>
      </c>
    </row>
    <row r="179" spans="1:14" ht="15" customHeight="1">
      <c r="A179" s="75"/>
      <c r="B179" s="188"/>
      <c r="C179" s="189"/>
      <c r="D179" s="189"/>
      <c r="E179" s="189"/>
      <c r="F179" s="189"/>
      <c r="G179" s="191"/>
      <c r="H179" s="191"/>
      <c r="I179" s="203">
        <f t="shared" si="19"/>
        <v>0</v>
      </c>
      <c r="J179" s="203">
        <f t="shared" si="20"/>
        <v>0</v>
      </c>
      <c r="K179" s="203">
        <f t="shared" si="21"/>
        <v>0</v>
      </c>
      <c r="L179" s="203">
        <f t="shared" si="22"/>
        <v>0</v>
      </c>
      <c r="M179" s="204">
        <f t="shared" si="23"/>
        <v>0</v>
      </c>
      <c r="N179" s="205">
        <f t="shared" si="24"/>
        <v>0</v>
      </c>
    </row>
    <row r="180" spans="1:14" ht="15" customHeight="1">
      <c r="A180" s="75"/>
      <c r="B180" s="188"/>
      <c r="C180" s="189"/>
      <c r="D180" s="189"/>
      <c r="E180" s="189"/>
      <c r="F180" s="189"/>
      <c r="G180" s="191"/>
      <c r="H180" s="191"/>
      <c r="I180" s="203">
        <f t="shared" si="19"/>
        <v>0</v>
      </c>
      <c r="J180" s="203">
        <f t="shared" si="20"/>
        <v>0</v>
      </c>
      <c r="K180" s="203">
        <f t="shared" si="21"/>
        <v>0</v>
      </c>
      <c r="L180" s="203">
        <f t="shared" si="22"/>
        <v>0</v>
      </c>
      <c r="M180" s="204">
        <f t="shared" si="23"/>
        <v>0</v>
      </c>
      <c r="N180" s="205">
        <f t="shared" si="24"/>
        <v>0</v>
      </c>
    </row>
    <row r="181" spans="1:14" ht="15" customHeight="1">
      <c r="A181" s="75"/>
      <c r="B181" s="188"/>
      <c r="C181" s="189"/>
      <c r="D181" s="189"/>
      <c r="E181" s="189"/>
      <c r="F181" s="189"/>
      <c r="G181" s="191"/>
      <c r="H181" s="191"/>
      <c r="I181" s="203">
        <f t="shared" si="19"/>
        <v>0</v>
      </c>
      <c r="J181" s="203">
        <f t="shared" si="20"/>
        <v>0</v>
      </c>
      <c r="K181" s="203">
        <f t="shared" si="21"/>
        <v>0</v>
      </c>
      <c r="L181" s="203">
        <f t="shared" si="22"/>
        <v>0</v>
      </c>
      <c r="M181" s="204">
        <f t="shared" si="23"/>
        <v>0</v>
      </c>
      <c r="N181" s="205">
        <f t="shared" si="24"/>
        <v>0</v>
      </c>
    </row>
    <row r="182" spans="1:14" ht="15" customHeight="1">
      <c r="A182" s="75"/>
      <c r="B182" s="188"/>
      <c r="C182" s="189"/>
      <c r="D182" s="189"/>
      <c r="E182" s="189"/>
      <c r="F182" s="189"/>
      <c r="G182" s="191"/>
      <c r="H182" s="191"/>
      <c r="I182" s="203">
        <f t="shared" si="19"/>
        <v>0</v>
      </c>
      <c r="J182" s="203">
        <f t="shared" si="20"/>
        <v>0</v>
      </c>
      <c r="K182" s="203">
        <f t="shared" si="21"/>
        <v>0</v>
      </c>
      <c r="L182" s="203">
        <f t="shared" si="22"/>
        <v>0</v>
      </c>
      <c r="M182" s="204">
        <f t="shared" si="23"/>
        <v>0</v>
      </c>
      <c r="N182" s="205">
        <f t="shared" si="24"/>
        <v>0</v>
      </c>
    </row>
    <row r="183" spans="1:14" ht="15" customHeight="1">
      <c r="A183" s="75"/>
      <c r="B183" s="188"/>
      <c r="C183" s="189"/>
      <c r="D183" s="189"/>
      <c r="E183" s="189"/>
      <c r="F183" s="189"/>
      <c r="G183" s="191"/>
      <c r="H183" s="191"/>
      <c r="I183" s="203">
        <f t="shared" si="19"/>
        <v>0</v>
      </c>
      <c r="J183" s="203">
        <f t="shared" si="20"/>
        <v>0</v>
      </c>
      <c r="K183" s="203">
        <f t="shared" si="21"/>
        <v>0</v>
      </c>
      <c r="L183" s="203">
        <f t="shared" si="22"/>
        <v>0</v>
      </c>
      <c r="M183" s="204">
        <f t="shared" si="23"/>
        <v>0</v>
      </c>
      <c r="N183" s="205">
        <f t="shared" si="24"/>
        <v>0</v>
      </c>
    </row>
    <row r="184" spans="1:14" ht="15" customHeight="1">
      <c r="A184" s="75"/>
      <c r="B184" s="188"/>
      <c r="C184" s="189"/>
      <c r="D184" s="189"/>
      <c r="E184" s="189"/>
      <c r="F184" s="189"/>
      <c r="G184" s="191"/>
      <c r="H184" s="191"/>
      <c r="I184" s="203">
        <f t="shared" si="19"/>
        <v>0</v>
      </c>
      <c r="J184" s="203">
        <f t="shared" si="20"/>
        <v>0</v>
      </c>
      <c r="K184" s="203">
        <f t="shared" si="21"/>
        <v>0</v>
      </c>
      <c r="L184" s="203">
        <f t="shared" si="22"/>
        <v>0</v>
      </c>
      <c r="M184" s="204">
        <f t="shared" si="23"/>
        <v>0</v>
      </c>
      <c r="N184" s="205">
        <f t="shared" si="24"/>
        <v>0</v>
      </c>
    </row>
    <row r="185" spans="1:14" ht="15" customHeight="1">
      <c r="A185" s="75"/>
      <c r="B185" s="188"/>
      <c r="C185" s="189"/>
      <c r="D185" s="189"/>
      <c r="E185" s="189"/>
      <c r="F185" s="189"/>
      <c r="G185" s="191"/>
      <c r="H185" s="191"/>
      <c r="I185" s="203">
        <f t="shared" si="19"/>
        <v>0</v>
      </c>
      <c r="J185" s="203">
        <f t="shared" si="20"/>
        <v>0</v>
      </c>
      <c r="K185" s="203">
        <f t="shared" si="21"/>
        <v>0</v>
      </c>
      <c r="L185" s="203">
        <f t="shared" si="22"/>
        <v>0</v>
      </c>
      <c r="M185" s="204">
        <f t="shared" si="23"/>
        <v>0</v>
      </c>
      <c r="N185" s="205">
        <f t="shared" si="24"/>
        <v>0</v>
      </c>
    </row>
    <row r="186" spans="1:14" ht="15" customHeight="1">
      <c r="A186" s="75"/>
      <c r="B186" s="188"/>
      <c r="C186" s="189"/>
      <c r="D186" s="189"/>
      <c r="E186" s="189"/>
      <c r="F186" s="189"/>
      <c r="G186" s="191"/>
      <c r="H186" s="191"/>
      <c r="I186" s="203">
        <f t="shared" si="19"/>
        <v>0</v>
      </c>
      <c r="J186" s="203">
        <f t="shared" si="20"/>
        <v>0</v>
      </c>
      <c r="K186" s="203">
        <f t="shared" si="21"/>
        <v>0</v>
      </c>
      <c r="L186" s="203">
        <f t="shared" si="22"/>
        <v>0</v>
      </c>
      <c r="M186" s="204">
        <f t="shared" si="23"/>
        <v>0</v>
      </c>
      <c r="N186" s="205">
        <f t="shared" si="24"/>
        <v>0</v>
      </c>
    </row>
    <row r="187" spans="1:14" ht="15" customHeight="1">
      <c r="A187" s="75"/>
      <c r="B187" s="188"/>
      <c r="C187" s="189"/>
      <c r="D187" s="189"/>
      <c r="E187" s="189"/>
      <c r="F187" s="189"/>
      <c r="G187" s="191"/>
      <c r="H187" s="191"/>
      <c r="I187" s="203">
        <f t="shared" si="19"/>
        <v>0</v>
      </c>
      <c r="J187" s="203">
        <f t="shared" si="20"/>
        <v>0</v>
      </c>
      <c r="K187" s="203">
        <f t="shared" si="21"/>
        <v>0</v>
      </c>
      <c r="L187" s="203">
        <f t="shared" si="22"/>
        <v>0</v>
      </c>
      <c r="M187" s="204">
        <f t="shared" si="23"/>
        <v>0</v>
      </c>
      <c r="N187" s="205">
        <f t="shared" si="24"/>
        <v>0</v>
      </c>
    </row>
    <row r="188" spans="1:14" ht="15" customHeight="1">
      <c r="A188" s="75"/>
      <c r="B188" s="188"/>
      <c r="C188" s="189"/>
      <c r="D188" s="189"/>
      <c r="E188" s="189"/>
      <c r="F188" s="189"/>
      <c r="G188" s="191"/>
      <c r="H188" s="191"/>
      <c r="I188" s="203">
        <f t="shared" si="19"/>
        <v>0</v>
      </c>
      <c r="J188" s="203">
        <f t="shared" si="20"/>
        <v>0</v>
      </c>
      <c r="K188" s="203">
        <f t="shared" si="21"/>
        <v>0</v>
      </c>
      <c r="L188" s="203">
        <f t="shared" si="22"/>
        <v>0</v>
      </c>
      <c r="M188" s="204">
        <f t="shared" si="23"/>
        <v>0</v>
      </c>
      <c r="N188" s="205">
        <f t="shared" si="24"/>
        <v>0</v>
      </c>
    </row>
    <row r="189" spans="1:14" ht="15" customHeight="1">
      <c r="A189" s="75"/>
      <c r="B189" s="188"/>
      <c r="C189" s="189"/>
      <c r="D189" s="189"/>
      <c r="E189" s="189"/>
      <c r="F189" s="189"/>
      <c r="G189" s="191"/>
      <c r="H189" s="191"/>
      <c r="I189" s="203">
        <f t="shared" si="19"/>
        <v>0</v>
      </c>
      <c r="J189" s="203">
        <f t="shared" si="20"/>
        <v>0</v>
      </c>
      <c r="K189" s="203">
        <f t="shared" si="21"/>
        <v>0</v>
      </c>
      <c r="L189" s="203">
        <f t="shared" si="22"/>
        <v>0</v>
      </c>
      <c r="M189" s="204">
        <f t="shared" si="23"/>
        <v>0</v>
      </c>
      <c r="N189" s="205">
        <f t="shared" si="24"/>
        <v>0</v>
      </c>
    </row>
    <row r="190" spans="1:14" ht="15" customHeight="1">
      <c r="A190" s="75"/>
      <c r="B190" s="188"/>
      <c r="C190" s="189"/>
      <c r="D190" s="189"/>
      <c r="E190" s="189"/>
      <c r="F190" s="189"/>
      <c r="G190" s="191"/>
      <c r="H190" s="191"/>
      <c r="I190" s="203">
        <f t="shared" ref="I190:I252" si="25">(D190-C190)+(F190-E190)+(H190-G190)</f>
        <v>0</v>
      </c>
      <c r="J190" s="203">
        <f t="shared" ref="J190:J252" si="26">IF(((D190-C190)&gt;$C$2),$D$2,IF(((D190-C190)&gt;$E$2),$F$2,0))</f>
        <v>0</v>
      </c>
      <c r="K190" s="203">
        <f t="shared" ref="K190:K252" si="27">IF(((F190-E190)&gt;$C$2),$D$2,IF(((F190-E190)&gt;$E$2),$F$2,0))</f>
        <v>0</v>
      </c>
      <c r="L190" s="203">
        <f t="shared" ref="L190:L252" si="28">IF(((H190-G190)&gt;$C$2),$D$2,IF(((H190-G190)&gt;$E$2),$F$2,0))</f>
        <v>0</v>
      </c>
      <c r="M190" s="204">
        <f t="shared" ref="M190:M252" si="29">SUM(J190:L190)</f>
        <v>0</v>
      </c>
      <c r="N190" s="205">
        <f t="shared" ref="N190:N252" si="30">I190-M190</f>
        <v>0</v>
      </c>
    </row>
    <row r="191" spans="1:14" ht="15" customHeight="1">
      <c r="A191" s="75"/>
      <c r="B191" s="188"/>
      <c r="C191" s="189"/>
      <c r="D191" s="189"/>
      <c r="E191" s="189"/>
      <c r="F191" s="189"/>
      <c r="G191" s="191"/>
      <c r="H191" s="191"/>
      <c r="I191" s="203">
        <f t="shared" si="25"/>
        <v>0</v>
      </c>
      <c r="J191" s="203">
        <f t="shared" si="26"/>
        <v>0</v>
      </c>
      <c r="K191" s="203">
        <f t="shared" si="27"/>
        <v>0</v>
      </c>
      <c r="L191" s="203">
        <f t="shared" si="28"/>
        <v>0</v>
      </c>
      <c r="M191" s="204">
        <f t="shared" si="29"/>
        <v>0</v>
      </c>
      <c r="N191" s="205">
        <f t="shared" si="30"/>
        <v>0</v>
      </c>
    </row>
    <row r="192" spans="1:14" ht="15" customHeight="1">
      <c r="A192" s="75"/>
      <c r="B192" s="188"/>
      <c r="C192" s="189"/>
      <c r="D192" s="189"/>
      <c r="E192" s="189"/>
      <c r="F192" s="189"/>
      <c r="G192" s="191"/>
      <c r="H192" s="191"/>
      <c r="I192" s="203">
        <f t="shared" si="25"/>
        <v>0</v>
      </c>
      <c r="J192" s="203">
        <f t="shared" si="26"/>
        <v>0</v>
      </c>
      <c r="K192" s="203">
        <f t="shared" si="27"/>
        <v>0</v>
      </c>
      <c r="L192" s="203">
        <f t="shared" si="28"/>
        <v>0</v>
      </c>
      <c r="M192" s="204">
        <f t="shared" si="29"/>
        <v>0</v>
      </c>
      <c r="N192" s="205">
        <f t="shared" si="30"/>
        <v>0</v>
      </c>
    </row>
    <row r="193" spans="1:14" ht="15" customHeight="1">
      <c r="A193" s="75"/>
      <c r="B193" s="188"/>
      <c r="C193" s="189"/>
      <c r="D193" s="189"/>
      <c r="E193" s="189"/>
      <c r="F193" s="189"/>
      <c r="G193" s="191"/>
      <c r="H193" s="191"/>
      <c r="I193" s="203">
        <f t="shared" si="25"/>
        <v>0</v>
      </c>
      <c r="J193" s="203">
        <f t="shared" si="26"/>
        <v>0</v>
      </c>
      <c r="K193" s="203">
        <f t="shared" si="27"/>
        <v>0</v>
      </c>
      <c r="L193" s="203">
        <f t="shared" si="28"/>
        <v>0</v>
      </c>
      <c r="M193" s="204">
        <f t="shared" si="29"/>
        <v>0</v>
      </c>
      <c r="N193" s="205">
        <f t="shared" si="30"/>
        <v>0</v>
      </c>
    </row>
    <row r="194" spans="1:14" ht="15" customHeight="1">
      <c r="A194" s="75"/>
      <c r="B194" s="188"/>
      <c r="C194" s="189"/>
      <c r="D194" s="189"/>
      <c r="E194" s="189"/>
      <c r="F194" s="189"/>
      <c r="G194" s="191"/>
      <c r="H194" s="191"/>
      <c r="I194" s="203">
        <f t="shared" si="25"/>
        <v>0</v>
      </c>
      <c r="J194" s="203">
        <f t="shared" si="26"/>
        <v>0</v>
      </c>
      <c r="K194" s="203">
        <f t="shared" si="27"/>
        <v>0</v>
      </c>
      <c r="L194" s="203">
        <f t="shared" si="28"/>
        <v>0</v>
      </c>
      <c r="M194" s="204">
        <f t="shared" si="29"/>
        <v>0</v>
      </c>
      <c r="N194" s="205">
        <f t="shared" si="30"/>
        <v>0</v>
      </c>
    </row>
    <row r="195" spans="1:14" ht="15" customHeight="1">
      <c r="A195" s="75"/>
      <c r="B195" s="188"/>
      <c r="C195" s="189"/>
      <c r="D195" s="189"/>
      <c r="E195" s="189"/>
      <c r="F195" s="189"/>
      <c r="G195" s="191"/>
      <c r="H195" s="191"/>
      <c r="I195" s="203">
        <f t="shared" si="25"/>
        <v>0</v>
      </c>
      <c r="J195" s="203">
        <f t="shared" si="26"/>
        <v>0</v>
      </c>
      <c r="K195" s="203">
        <f t="shared" si="27"/>
        <v>0</v>
      </c>
      <c r="L195" s="203">
        <f t="shared" si="28"/>
        <v>0</v>
      </c>
      <c r="M195" s="204">
        <f t="shared" si="29"/>
        <v>0</v>
      </c>
      <c r="N195" s="205">
        <f t="shared" si="30"/>
        <v>0</v>
      </c>
    </row>
    <row r="196" spans="1:14" ht="15" customHeight="1">
      <c r="A196" s="75"/>
      <c r="B196" s="188"/>
      <c r="C196" s="189"/>
      <c r="D196" s="189"/>
      <c r="E196" s="189"/>
      <c r="F196" s="189"/>
      <c r="G196" s="191"/>
      <c r="H196" s="191"/>
      <c r="I196" s="203">
        <f t="shared" si="25"/>
        <v>0</v>
      </c>
      <c r="J196" s="203">
        <f t="shared" si="26"/>
        <v>0</v>
      </c>
      <c r="K196" s="203">
        <f t="shared" si="27"/>
        <v>0</v>
      </c>
      <c r="L196" s="203">
        <f t="shared" si="28"/>
        <v>0</v>
      </c>
      <c r="M196" s="204">
        <f t="shared" si="29"/>
        <v>0</v>
      </c>
      <c r="N196" s="205">
        <f t="shared" si="30"/>
        <v>0</v>
      </c>
    </row>
    <row r="197" spans="1:14" ht="15" customHeight="1">
      <c r="A197" s="75"/>
      <c r="B197" s="188"/>
      <c r="C197" s="189"/>
      <c r="D197" s="189"/>
      <c r="E197" s="189"/>
      <c r="F197" s="189"/>
      <c r="G197" s="191"/>
      <c r="H197" s="191"/>
      <c r="I197" s="203">
        <f t="shared" si="25"/>
        <v>0</v>
      </c>
      <c r="J197" s="203">
        <f t="shared" si="26"/>
        <v>0</v>
      </c>
      <c r="K197" s="203">
        <f t="shared" si="27"/>
        <v>0</v>
      </c>
      <c r="L197" s="203">
        <f t="shared" si="28"/>
        <v>0</v>
      </c>
      <c r="M197" s="204">
        <f t="shared" si="29"/>
        <v>0</v>
      </c>
      <c r="N197" s="205">
        <f t="shared" si="30"/>
        <v>0</v>
      </c>
    </row>
    <row r="198" spans="1:14" ht="15" customHeight="1">
      <c r="A198" s="75"/>
      <c r="B198" s="188"/>
      <c r="C198" s="189"/>
      <c r="D198" s="189"/>
      <c r="E198" s="189"/>
      <c r="F198" s="189"/>
      <c r="G198" s="191"/>
      <c r="H198" s="191"/>
      <c r="I198" s="203">
        <f t="shared" si="25"/>
        <v>0</v>
      </c>
      <c r="J198" s="203">
        <f t="shared" si="26"/>
        <v>0</v>
      </c>
      <c r="K198" s="203">
        <f t="shared" si="27"/>
        <v>0</v>
      </c>
      <c r="L198" s="203">
        <f t="shared" si="28"/>
        <v>0</v>
      </c>
      <c r="M198" s="204">
        <f t="shared" si="29"/>
        <v>0</v>
      </c>
      <c r="N198" s="205">
        <f t="shared" si="30"/>
        <v>0</v>
      </c>
    </row>
    <row r="199" spans="1:14" ht="15" customHeight="1">
      <c r="A199" s="75"/>
      <c r="B199" s="188"/>
      <c r="C199" s="189"/>
      <c r="D199" s="189"/>
      <c r="E199" s="189"/>
      <c r="F199" s="189"/>
      <c r="G199" s="191"/>
      <c r="H199" s="191"/>
      <c r="I199" s="203">
        <f t="shared" si="25"/>
        <v>0</v>
      </c>
      <c r="J199" s="203">
        <f t="shared" si="26"/>
        <v>0</v>
      </c>
      <c r="K199" s="203">
        <f t="shared" si="27"/>
        <v>0</v>
      </c>
      <c r="L199" s="203">
        <f t="shared" si="28"/>
        <v>0</v>
      </c>
      <c r="M199" s="204">
        <f t="shared" si="29"/>
        <v>0</v>
      </c>
      <c r="N199" s="205">
        <f t="shared" si="30"/>
        <v>0</v>
      </c>
    </row>
    <row r="200" spans="1:14" ht="15" customHeight="1">
      <c r="A200" s="75"/>
      <c r="B200" s="188"/>
      <c r="C200" s="189"/>
      <c r="D200" s="189"/>
      <c r="E200" s="189"/>
      <c r="F200" s="189"/>
      <c r="G200" s="191"/>
      <c r="H200" s="191"/>
      <c r="I200" s="203">
        <f t="shared" si="25"/>
        <v>0</v>
      </c>
      <c r="J200" s="203">
        <f t="shared" si="26"/>
        <v>0</v>
      </c>
      <c r="K200" s="203">
        <f t="shared" si="27"/>
        <v>0</v>
      </c>
      <c r="L200" s="203">
        <f t="shared" si="28"/>
        <v>0</v>
      </c>
      <c r="M200" s="204">
        <f t="shared" si="29"/>
        <v>0</v>
      </c>
      <c r="N200" s="205">
        <f t="shared" si="30"/>
        <v>0</v>
      </c>
    </row>
    <row r="201" spans="1:14" ht="15" customHeight="1">
      <c r="A201" s="75"/>
      <c r="B201" s="188"/>
      <c r="C201" s="189"/>
      <c r="D201" s="189"/>
      <c r="E201" s="189"/>
      <c r="F201" s="189"/>
      <c r="G201" s="191"/>
      <c r="H201" s="191"/>
      <c r="I201" s="203">
        <f t="shared" si="25"/>
        <v>0</v>
      </c>
      <c r="J201" s="203">
        <f t="shared" si="26"/>
        <v>0</v>
      </c>
      <c r="K201" s="203">
        <f t="shared" si="27"/>
        <v>0</v>
      </c>
      <c r="L201" s="203">
        <f t="shared" si="28"/>
        <v>0</v>
      </c>
      <c r="M201" s="204">
        <f t="shared" si="29"/>
        <v>0</v>
      </c>
      <c r="N201" s="205">
        <f t="shared" si="30"/>
        <v>0</v>
      </c>
    </row>
    <row r="202" spans="1:14" ht="15" customHeight="1">
      <c r="A202" s="75"/>
      <c r="B202" s="188"/>
      <c r="C202" s="189"/>
      <c r="D202" s="189"/>
      <c r="E202" s="189"/>
      <c r="F202" s="189"/>
      <c r="G202" s="191"/>
      <c r="H202" s="191"/>
      <c r="I202" s="203">
        <f t="shared" si="25"/>
        <v>0</v>
      </c>
      <c r="J202" s="203">
        <f t="shared" si="26"/>
        <v>0</v>
      </c>
      <c r="K202" s="203">
        <f t="shared" si="27"/>
        <v>0</v>
      </c>
      <c r="L202" s="203">
        <f t="shared" si="28"/>
        <v>0</v>
      </c>
      <c r="M202" s="204">
        <f t="shared" si="29"/>
        <v>0</v>
      </c>
      <c r="N202" s="205">
        <f t="shared" si="30"/>
        <v>0</v>
      </c>
    </row>
    <row r="203" spans="1:14" ht="15" customHeight="1">
      <c r="A203" s="75"/>
      <c r="B203" s="188"/>
      <c r="C203" s="189"/>
      <c r="D203" s="189"/>
      <c r="E203" s="189"/>
      <c r="F203" s="189"/>
      <c r="G203" s="191"/>
      <c r="H203" s="191"/>
      <c r="I203" s="203">
        <f t="shared" si="25"/>
        <v>0</v>
      </c>
      <c r="J203" s="203">
        <f t="shared" si="26"/>
        <v>0</v>
      </c>
      <c r="K203" s="203">
        <f t="shared" si="27"/>
        <v>0</v>
      </c>
      <c r="L203" s="203">
        <f t="shared" si="28"/>
        <v>0</v>
      </c>
      <c r="M203" s="204">
        <f t="shared" si="29"/>
        <v>0</v>
      </c>
      <c r="N203" s="205">
        <f t="shared" si="30"/>
        <v>0</v>
      </c>
    </row>
    <row r="204" spans="1:14" ht="15" customHeight="1">
      <c r="A204" s="75"/>
      <c r="B204" s="188"/>
      <c r="C204" s="189"/>
      <c r="D204" s="189"/>
      <c r="E204" s="189"/>
      <c r="F204" s="189"/>
      <c r="G204" s="191"/>
      <c r="H204" s="191"/>
      <c r="I204" s="203">
        <f t="shared" si="25"/>
        <v>0</v>
      </c>
      <c r="J204" s="203">
        <f t="shared" si="26"/>
        <v>0</v>
      </c>
      <c r="K204" s="203">
        <f t="shared" si="27"/>
        <v>0</v>
      </c>
      <c r="L204" s="203">
        <f t="shared" si="28"/>
        <v>0</v>
      </c>
      <c r="M204" s="204">
        <f t="shared" si="29"/>
        <v>0</v>
      </c>
      <c r="N204" s="205">
        <f t="shared" si="30"/>
        <v>0</v>
      </c>
    </row>
    <row r="205" spans="1:14" ht="15" customHeight="1">
      <c r="A205" s="75"/>
      <c r="B205" s="188"/>
      <c r="C205" s="189"/>
      <c r="D205" s="189"/>
      <c r="E205" s="189"/>
      <c r="F205" s="189"/>
      <c r="G205" s="191"/>
      <c r="H205" s="191"/>
      <c r="I205" s="203">
        <f t="shared" si="25"/>
        <v>0</v>
      </c>
      <c r="J205" s="203">
        <f t="shared" si="26"/>
        <v>0</v>
      </c>
      <c r="K205" s="203">
        <f t="shared" si="27"/>
        <v>0</v>
      </c>
      <c r="L205" s="203">
        <f t="shared" si="28"/>
        <v>0</v>
      </c>
      <c r="M205" s="204">
        <f t="shared" si="29"/>
        <v>0</v>
      </c>
      <c r="N205" s="205">
        <f t="shared" si="30"/>
        <v>0</v>
      </c>
    </row>
    <row r="206" spans="1:14" ht="15" customHeight="1">
      <c r="A206" s="75"/>
      <c r="B206" s="188"/>
      <c r="C206" s="189"/>
      <c r="D206" s="189"/>
      <c r="E206" s="189"/>
      <c r="F206" s="189"/>
      <c r="G206" s="191"/>
      <c r="H206" s="191"/>
      <c r="I206" s="203">
        <f t="shared" si="25"/>
        <v>0</v>
      </c>
      <c r="J206" s="203">
        <f t="shared" si="26"/>
        <v>0</v>
      </c>
      <c r="K206" s="203">
        <f t="shared" si="27"/>
        <v>0</v>
      </c>
      <c r="L206" s="203">
        <f t="shared" si="28"/>
        <v>0</v>
      </c>
      <c r="M206" s="204">
        <f t="shared" si="29"/>
        <v>0</v>
      </c>
      <c r="N206" s="205">
        <f t="shared" si="30"/>
        <v>0</v>
      </c>
    </row>
    <row r="207" spans="1:14" ht="15" customHeight="1">
      <c r="A207" s="75"/>
      <c r="B207" s="188"/>
      <c r="C207" s="189"/>
      <c r="D207" s="189"/>
      <c r="E207" s="189"/>
      <c r="F207" s="189"/>
      <c r="G207" s="191"/>
      <c r="H207" s="191"/>
      <c r="I207" s="203">
        <f t="shared" si="25"/>
        <v>0</v>
      </c>
      <c r="J207" s="203">
        <f t="shared" si="26"/>
        <v>0</v>
      </c>
      <c r="K207" s="203">
        <f t="shared" si="27"/>
        <v>0</v>
      </c>
      <c r="L207" s="203">
        <f t="shared" si="28"/>
        <v>0</v>
      </c>
      <c r="M207" s="204">
        <f t="shared" si="29"/>
        <v>0</v>
      </c>
      <c r="N207" s="205">
        <f t="shared" si="30"/>
        <v>0</v>
      </c>
    </row>
    <row r="208" spans="1:14" ht="15" customHeight="1">
      <c r="A208" s="75"/>
      <c r="B208" s="188"/>
      <c r="C208" s="189"/>
      <c r="D208" s="189"/>
      <c r="E208" s="189"/>
      <c r="F208" s="189"/>
      <c r="G208" s="191"/>
      <c r="H208" s="191"/>
      <c r="I208" s="203">
        <f t="shared" si="25"/>
        <v>0</v>
      </c>
      <c r="J208" s="203">
        <f t="shared" si="26"/>
        <v>0</v>
      </c>
      <c r="K208" s="203">
        <f t="shared" si="27"/>
        <v>0</v>
      </c>
      <c r="L208" s="203">
        <f t="shared" si="28"/>
        <v>0</v>
      </c>
      <c r="M208" s="204">
        <f t="shared" si="29"/>
        <v>0</v>
      </c>
      <c r="N208" s="205">
        <f t="shared" si="30"/>
        <v>0</v>
      </c>
    </row>
    <row r="209" spans="1:14" ht="15" customHeight="1">
      <c r="A209" s="75"/>
      <c r="B209" s="188"/>
      <c r="C209" s="189"/>
      <c r="D209" s="189"/>
      <c r="E209" s="189"/>
      <c r="F209" s="189"/>
      <c r="G209" s="191"/>
      <c r="H209" s="191"/>
      <c r="I209" s="203">
        <f t="shared" si="25"/>
        <v>0</v>
      </c>
      <c r="J209" s="203">
        <f t="shared" si="26"/>
        <v>0</v>
      </c>
      <c r="K209" s="203">
        <f t="shared" si="27"/>
        <v>0</v>
      </c>
      <c r="L209" s="203">
        <f t="shared" si="28"/>
        <v>0</v>
      </c>
      <c r="M209" s="204">
        <f t="shared" si="29"/>
        <v>0</v>
      </c>
      <c r="N209" s="205">
        <f t="shared" si="30"/>
        <v>0</v>
      </c>
    </row>
    <row r="210" spans="1:14" ht="15" customHeight="1">
      <c r="A210" s="75"/>
      <c r="B210" s="188"/>
      <c r="C210" s="189"/>
      <c r="D210" s="189"/>
      <c r="E210" s="189"/>
      <c r="F210" s="189"/>
      <c r="G210" s="191"/>
      <c r="H210" s="191"/>
      <c r="I210" s="203">
        <f t="shared" si="25"/>
        <v>0</v>
      </c>
      <c r="J210" s="203">
        <f t="shared" si="26"/>
        <v>0</v>
      </c>
      <c r="K210" s="203">
        <f t="shared" si="27"/>
        <v>0</v>
      </c>
      <c r="L210" s="203">
        <f t="shared" si="28"/>
        <v>0</v>
      </c>
      <c r="M210" s="204">
        <f t="shared" si="29"/>
        <v>0</v>
      </c>
      <c r="N210" s="205">
        <f t="shared" si="30"/>
        <v>0</v>
      </c>
    </row>
    <row r="211" spans="1:14" ht="15" customHeight="1">
      <c r="A211" s="75"/>
      <c r="B211" s="188"/>
      <c r="C211" s="189"/>
      <c r="D211" s="189"/>
      <c r="E211" s="189"/>
      <c r="F211" s="189"/>
      <c r="G211" s="191"/>
      <c r="H211" s="191"/>
      <c r="I211" s="203">
        <f t="shared" si="25"/>
        <v>0</v>
      </c>
      <c r="J211" s="203">
        <f t="shared" si="26"/>
        <v>0</v>
      </c>
      <c r="K211" s="203">
        <f t="shared" si="27"/>
        <v>0</v>
      </c>
      <c r="L211" s="203">
        <f t="shared" si="28"/>
        <v>0</v>
      </c>
      <c r="M211" s="204">
        <f t="shared" si="29"/>
        <v>0</v>
      </c>
      <c r="N211" s="205">
        <f t="shared" si="30"/>
        <v>0</v>
      </c>
    </row>
    <row r="212" spans="1:14" ht="15" customHeight="1">
      <c r="A212" s="75"/>
      <c r="B212" s="188"/>
      <c r="C212" s="189"/>
      <c r="D212" s="189"/>
      <c r="E212" s="189"/>
      <c r="F212" s="189"/>
      <c r="G212" s="191"/>
      <c r="H212" s="191"/>
      <c r="I212" s="203">
        <f t="shared" si="25"/>
        <v>0</v>
      </c>
      <c r="J212" s="203">
        <f t="shared" si="26"/>
        <v>0</v>
      </c>
      <c r="K212" s="203">
        <f t="shared" si="27"/>
        <v>0</v>
      </c>
      <c r="L212" s="203">
        <f t="shared" si="28"/>
        <v>0</v>
      </c>
      <c r="M212" s="204">
        <f t="shared" si="29"/>
        <v>0</v>
      </c>
      <c r="N212" s="205">
        <f t="shared" si="30"/>
        <v>0</v>
      </c>
    </row>
    <row r="213" spans="1:14" ht="15" customHeight="1">
      <c r="A213" s="75"/>
      <c r="B213" s="188"/>
      <c r="C213" s="189"/>
      <c r="D213" s="189"/>
      <c r="E213" s="189"/>
      <c r="F213" s="189"/>
      <c r="G213" s="191"/>
      <c r="H213" s="191"/>
      <c r="I213" s="203">
        <f t="shared" si="25"/>
        <v>0</v>
      </c>
      <c r="J213" s="203">
        <f t="shared" si="26"/>
        <v>0</v>
      </c>
      <c r="K213" s="203">
        <f t="shared" si="27"/>
        <v>0</v>
      </c>
      <c r="L213" s="203">
        <f t="shared" si="28"/>
        <v>0</v>
      </c>
      <c r="M213" s="204">
        <f t="shared" si="29"/>
        <v>0</v>
      </c>
      <c r="N213" s="205">
        <f t="shared" si="30"/>
        <v>0</v>
      </c>
    </row>
    <row r="214" spans="1:14" ht="15" customHeight="1">
      <c r="A214" s="75"/>
      <c r="B214" s="188"/>
      <c r="C214" s="189"/>
      <c r="D214" s="189"/>
      <c r="E214" s="189"/>
      <c r="F214" s="189"/>
      <c r="G214" s="191"/>
      <c r="H214" s="191"/>
      <c r="I214" s="203">
        <f t="shared" si="25"/>
        <v>0</v>
      </c>
      <c r="J214" s="203">
        <f t="shared" si="26"/>
        <v>0</v>
      </c>
      <c r="K214" s="203">
        <f t="shared" si="27"/>
        <v>0</v>
      </c>
      <c r="L214" s="203">
        <f t="shared" si="28"/>
        <v>0</v>
      </c>
      <c r="M214" s="204">
        <f t="shared" si="29"/>
        <v>0</v>
      </c>
      <c r="N214" s="205">
        <f t="shared" si="30"/>
        <v>0</v>
      </c>
    </row>
    <row r="215" spans="1:14" ht="15" customHeight="1">
      <c r="A215" s="75"/>
      <c r="B215" s="188"/>
      <c r="C215" s="189"/>
      <c r="D215" s="189"/>
      <c r="E215" s="189"/>
      <c r="F215" s="189"/>
      <c r="G215" s="191"/>
      <c r="H215" s="191"/>
      <c r="I215" s="203">
        <f t="shared" si="25"/>
        <v>0</v>
      </c>
      <c r="J215" s="203">
        <f t="shared" si="26"/>
        <v>0</v>
      </c>
      <c r="K215" s="203">
        <f t="shared" si="27"/>
        <v>0</v>
      </c>
      <c r="L215" s="203">
        <f t="shared" si="28"/>
        <v>0</v>
      </c>
      <c r="M215" s="204">
        <f t="shared" si="29"/>
        <v>0</v>
      </c>
      <c r="N215" s="205">
        <f t="shared" si="30"/>
        <v>0</v>
      </c>
    </row>
    <row r="216" spans="1:14" ht="15" customHeight="1">
      <c r="A216" s="75"/>
      <c r="B216" s="188"/>
      <c r="C216" s="189"/>
      <c r="D216" s="189"/>
      <c r="E216" s="189"/>
      <c r="F216" s="189"/>
      <c r="G216" s="191"/>
      <c r="H216" s="191"/>
      <c r="I216" s="203">
        <f t="shared" si="25"/>
        <v>0</v>
      </c>
      <c r="J216" s="203">
        <f t="shared" si="26"/>
        <v>0</v>
      </c>
      <c r="K216" s="203">
        <f t="shared" si="27"/>
        <v>0</v>
      </c>
      <c r="L216" s="203">
        <f t="shared" si="28"/>
        <v>0</v>
      </c>
      <c r="M216" s="204">
        <f t="shared" si="29"/>
        <v>0</v>
      </c>
      <c r="N216" s="205">
        <f t="shared" si="30"/>
        <v>0</v>
      </c>
    </row>
    <row r="217" spans="1:14" ht="15" customHeight="1">
      <c r="A217" s="75"/>
      <c r="B217" s="188"/>
      <c r="C217" s="189"/>
      <c r="D217" s="189"/>
      <c r="E217" s="189"/>
      <c r="F217" s="189"/>
      <c r="G217" s="191"/>
      <c r="H217" s="191"/>
      <c r="I217" s="203">
        <f t="shared" si="25"/>
        <v>0</v>
      </c>
      <c r="J217" s="203">
        <f t="shared" si="26"/>
        <v>0</v>
      </c>
      <c r="K217" s="203">
        <f t="shared" si="27"/>
        <v>0</v>
      </c>
      <c r="L217" s="203">
        <f t="shared" si="28"/>
        <v>0</v>
      </c>
      <c r="M217" s="204">
        <f t="shared" si="29"/>
        <v>0</v>
      </c>
      <c r="N217" s="205">
        <f t="shared" si="30"/>
        <v>0</v>
      </c>
    </row>
    <row r="218" spans="1:14" ht="15" customHeight="1">
      <c r="A218" s="75"/>
      <c r="B218" s="188"/>
      <c r="C218" s="189"/>
      <c r="D218" s="189"/>
      <c r="E218" s="189"/>
      <c r="F218" s="189"/>
      <c r="G218" s="191"/>
      <c r="H218" s="191"/>
      <c r="I218" s="203">
        <f t="shared" si="25"/>
        <v>0</v>
      </c>
      <c r="J218" s="203">
        <f t="shared" si="26"/>
        <v>0</v>
      </c>
      <c r="K218" s="203">
        <f t="shared" si="27"/>
        <v>0</v>
      </c>
      <c r="L218" s="203">
        <f t="shared" si="28"/>
        <v>0</v>
      </c>
      <c r="M218" s="204">
        <f t="shared" si="29"/>
        <v>0</v>
      </c>
      <c r="N218" s="205">
        <f t="shared" si="30"/>
        <v>0</v>
      </c>
    </row>
    <row r="219" spans="1:14" ht="15" customHeight="1">
      <c r="A219" s="75"/>
      <c r="B219" s="188"/>
      <c r="C219" s="189"/>
      <c r="D219" s="189"/>
      <c r="E219" s="189"/>
      <c r="F219" s="189"/>
      <c r="G219" s="191"/>
      <c r="H219" s="191"/>
      <c r="I219" s="203">
        <f t="shared" si="25"/>
        <v>0</v>
      </c>
      <c r="J219" s="203">
        <f t="shared" si="26"/>
        <v>0</v>
      </c>
      <c r="K219" s="203">
        <f t="shared" si="27"/>
        <v>0</v>
      </c>
      <c r="L219" s="203">
        <f t="shared" si="28"/>
        <v>0</v>
      </c>
      <c r="M219" s="204">
        <f t="shared" si="29"/>
        <v>0</v>
      </c>
      <c r="N219" s="205">
        <f t="shared" si="30"/>
        <v>0</v>
      </c>
    </row>
    <row r="220" spans="1:14" ht="15" customHeight="1">
      <c r="A220" s="75"/>
      <c r="B220" s="188"/>
      <c r="C220" s="189"/>
      <c r="D220" s="189"/>
      <c r="E220" s="189"/>
      <c r="F220" s="189"/>
      <c r="G220" s="191"/>
      <c r="H220" s="191"/>
      <c r="I220" s="203">
        <f t="shared" si="25"/>
        <v>0</v>
      </c>
      <c r="J220" s="203">
        <f t="shared" si="26"/>
        <v>0</v>
      </c>
      <c r="K220" s="203">
        <f t="shared" si="27"/>
        <v>0</v>
      </c>
      <c r="L220" s="203">
        <f t="shared" si="28"/>
        <v>0</v>
      </c>
      <c r="M220" s="204">
        <f t="shared" si="29"/>
        <v>0</v>
      </c>
      <c r="N220" s="205">
        <f t="shared" si="30"/>
        <v>0</v>
      </c>
    </row>
    <row r="221" spans="1:14" ht="15" customHeight="1">
      <c r="A221" s="75"/>
      <c r="B221" s="188"/>
      <c r="C221" s="189"/>
      <c r="D221" s="189"/>
      <c r="E221" s="189"/>
      <c r="F221" s="189"/>
      <c r="G221" s="191"/>
      <c r="H221" s="191"/>
      <c r="I221" s="203">
        <f t="shared" si="25"/>
        <v>0</v>
      </c>
      <c r="J221" s="203">
        <f t="shared" si="26"/>
        <v>0</v>
      </c>
      <c r="K221" s="203">
        <f t="shared" si="27"/>
        <v>0</v>
      </c>
      <c r="L221" s="203">
        <f t="shared" si="28"/>
        <v>0</v>
      </c>
      <c r="M221" s="204">
        <f t="shared" si="29"/>
        <v>0</v>
      </c>
      <c r="N221" s="205">
        <f t="shared" si="30"/>
        <v>0</v>
      </c>
    </row>
    <row r="222" spans="1:14" ht="15" customHeight="1">
      <c r="A222" s="75"/>
      <c r="B222" s="188"/>
      <c r="C222" s="189"/>
      <c r="D222" s="189"/>
      <c r="E222" s="189"/>
      <c r="F222" s="189"/>
      <c r="G222" s="191"/>
      <c r="H222" s="191"/>
      <c r="I222" s="203">
        <f t="shared" si="25"/>
        <v>0</v>
      </c>
      <c r="J222" s="203">
        <f t="shared" si="26"/>
        <v>0</v>
      </c>
      <c r="K222" s="203">
        <f t="shared" si="27"/>
        <v>0</v>
      </c>
      <c r="L222" s="203">
        <f t="shared" si="28"/>
        <v>0</v>
      </c>
      <c r="M222" s="204">
        <f t="shared" si="29"/>
        <v>0</v>
      </c>
      <c r="N222" s="205">
        <f t="shared" si="30"/>
        <v>0</v>
      </c>
    </row>
    <row r="223" spans="1:14" ht="15" customHeight="1">
      <c r="A223" s="75"/>
      <c r="B223" s="188"/>
      <c r="C223" s="189"/>
      <c r="D223" s="189"/>
      <c r="E223" s="189"/>
      <c r="F223" s="189"/>
      <c r="G223" s="191"/>
      <c r="H223" s="191"/>
      <c r="I223" s="203">
        <f t="shared" si="25"/>
        <v>0</v>
      </c>
      <c r="J223" s="203">
        <f t="shared" si="26"/>
        <v>0</v>
      </c>
      <c r="K223" s="203">
        <f t="shared" si="27"/>
        <v>0</v>
      </c>
      <c r="L223" s="203">
        <f t="shared" si="28"/>
        <v>0</v>
      </c>
      <c r="M223" s="204">
        <f t="shared" si="29"/>
        <v>0</v>
      </c>
      <c r="N223" s="205">
        <f t="shared" si="30"/>
        <v>0</v>
      </c>
    </row>
    <row r="224" spans="1:14" ht="15" customHeight="1">
      <c r="A224" s="75"/>
      <c r="B224" s="188"/>
      <c r="C224" s="189"/>
      <c r="D224" s="189"/>
      <c r="E224" s="189"/>
      <c r="F224" s="189"/>
      <c r="G224" s="191"/>
      <c r="H224" s="191"/>
      <c r="I224" s="203">
        <f t="shared" si="25"/>
        <v>0</v>
      </c>
      <c r="J224" s="203">
        <f t="shared" si="26"/>
        <v>0</v>
      </c>
      <c r="K224" s="203">
        <f t="shared" si="27"/>
        <v>0</v>
      </c>
      <c r="L224" s="203">
        <f t="shared" si="28"/>
        <v>0</v>
      </c>
      <c r="M224" s="204">
        <f t="shared" si="29"/>
        <v>0</v>
      </c>
      <c r="N224" s="205">
        <f t="shared" si="30"/>
        <v>0</v>
      </c>
    </row>
    <row r="225" spans="1:14" ht="15" customHeight="1">
      <c r="A225" s="75"/>
      <c r="B225" s="188"/>
      <c r="C225" s="189"/>
      <c r="D225" s="189"/>
      <c r="E225" s="189"/>
      <c r="F225" s="189"/>
      <c r="G225" s="191"/>
      <c r="H225" s="191"/>
      <c r="I225" s="203">
        <f t="shared" si="25"/>
        <v>0</v>
      </c>
      <c r="J225" s="203">
        <f t="shared" si="26"/>
        <v>0</v>
      </c>
      <c r="K225" s="203">
        <f t="shared" si="27"/>
        <v>0</v>
      </c>
      <c r="L225" s="203">
        <f t="shared" si="28"/>
        <v>0</v>
      </c>
      <c r="M225" s="204">
        <f t="shared" si="29"/>
        <v>0</v>
      </c>
      <c r="N225" s="205">
        <f t="shared" si="30"/>
        <v>0</v>
      </c>
    </row>
    <row r="226" spans="1:14" ht="15" customHeight="1">
      <c r="A226" s="75"/>
      <c r="B226" s="188"/>
      <c r="C226" s="189"/>
      <c r="D226" s="189"/>
      <c r="E226" s="189"/>
      <c r="F226" s="189"/>
      <c r="G226" s="191"/>
      <c r="H226" s="191"/>
      <c r="I226" s="203">
        <f t="shared" si="25"/>
        <v>0</v>
      </c>
      <c r="J226" s="203">
        <f t="shared" si="26"/>
        <v>0</v>
      </c>
      <c r="K226" s="203">
        <f t="shared" si="27"/>
        <v>0</v>
      </c>
      <c r="L226" s="203">
        <f t="shared" si="28"/>
        <v>0</v>
      </c>
      <c r="M226" s="204">
        <f t="shared" si="29"/>
        <v>0</v>
      </c>
      <c r="N226" s="205">
        <f t="shared" si="30"/>
        <v>0</v>
      </c>
    </row>
    <row r="227" spans="1:14" ht="15" customHeight="1">
      <c r="A227" s="75"/>
      <c r="B227" s="188"/>
      <c r="C227" s="189"/>
      <c r="D227" s="189"/>
      <c r="E227" s="189"/>
      <c r="F227" s="189"/>
      <c r="G227" s="191"/>
      <c r="H227" s="191"/>
      <c r="I227" s="203">
        <f t="shared" si="25"/>
        <v>0</v>
      </c>
      <c r="J227" s="203">
        <f t="shared" si="26"/>
        <v>0</v>
      </c>
      <c r="K227" s="203">
        <f t="shared" si="27"/>
        <v>0</v>
      </c>
      <c r="L227" s="203">
        <f t="shared" si="28"/>
        <v>0</v>
      </c>
      <c r="M227" s="204">
        <f t="shared" si="29"/>
        <v>0</v>
      </c>
      <c r="N227" s="205">
        <f t="shared" si="30"/>
        <v>0</v>
      </c>
    </row>
    <row r="228" spans="1:14" ht="15" customHeight="1">
      <c r="A228" s="75"/>
      <c r="B228" s="188"/>
      <c r="C228" s="189"/>
      <c r="D228" s="189"/>
      <c r="E228" s="189"/>
      <c r="F228" s="189"/>
      <c r="G228" s="191"/>
      <c r="H228" s="191"/>
      <c r="I228" s="203">
        <f t="shared" si="25"/>
        <v>0</v>
      </c>
      <c r="J228" s="203">
        <f t="shared" si="26"/>
        <v>0</v>
      </c>
      <c r="K228" s="203">
        <f t="shared" si="27"/>
        <v>0</v>
      </c>
      <c r="L228" s="203">
        <f t="shared" si="28"/>
        <v>0</v>
      </c>
      <c r="M228" s="204">
        <f t="shared" si="29"/>
        <v>0</v>
      </c>
      <c r="N228" s="205">
        <f t="shared" si="30"/>
        <v>0</v>
      </c>
    </row>
    <row r="229" spans="1:14" ht="15" customHeight="1">
      <c r="A229" s="75"/>
      <c r="B229" s="188"/>
      <c r="C229" s="189"/>
      <c r="D229" s="189"/>
      <c r="E229" s="189"/>
      <c r="F229" s="189"/>
      <c r="G229" s="191"/>
      <c r="H229" s="191"/>
      <c r="I229" s="203">
        <f t="shared" si="25"/>
        <v>0</v>
      </c>
      <c r="J229" s="203">
        <f t="shared" si="26"/>
        <v>0</v>
      </c>
      <c r="K229" s="203">
        <f t="shared" si="27"/>
        <v>0</v>
      </c>
      <c r="L229" s="203">
        <f t="shared" si="28"/>
        <v>0</v>
      </c>
      <c r="M229" s="204">
        <f t="shared" si="29"/>
        <v>0</v>
      </c>
      <c r="N229" s="205">
        <f t="shared" si="30"/>
        <v>0</v>
      </c>
    </row>
    <row r="230" spans="1:14" ht="15" customHeight="1">
      <c r="A230" s="75"/>
      <c r="B230" s="188"/>
      <c r="C230" s="189"/>
      <c r="D230" s="189"/>
      <c r="E230" s="189"/>
      <c r="F230" s="189"/>
      <c r="G230" s="191"/>
      <c r="H230" s="191"/>
      <c r="I230" s="203">
        <f t="shared" si="25"/>
        <v>0</v>
      </c>
      <c r="J230" s="203">
        <f t="shared" si="26"/>
        <v>0</v>
      </c>
      <c r="K230" s="203">
        <f t="shared" si="27"/>
        <v>0</v>
      </c>
      <c r="L230" s="203">
        <f t="shared" si="28"/>
        <v>0</v>
      </c>
      <c r="M230" s="204">
        <f t="shared" si="29"/>
        <v>0</v>
      </c>
      <c r="N230" s="205">
        <f t="shared" si="30"/>
        <v>0</v>
      </c>
    </row>
    <row r="231" spans="1:14" ht="15" customHeight="1">
      <c r="A231" s="75"/>
      <c r="B231" s="188"/>
      <c r="C231" s="189"/>
      <c r="D231" s="189"/>
      <c r="E231" s="189"/>
      <c r="F231" s="189"/>
      <c r="G231" s="191"/>
      <c r="H231" s="191"/>
      <c r="I231" s="203">
        <f t="shared" si="25"/>
        <v>0</v>
      </c>
      <c r="J231" s="203">
        <f t="shared" si="26"/>
        <v>0</v>
      </c>
      <c r="K231" s="203">
        <f t="shared" si="27"/>
        <v>0</v>
      </c>
      <c r="L231" s="203">
        <f t="shared" si="28"/>
        <v>0</v>
      </c>
      <c r="M231" s="204">
        <f t="shared" si="29"/>
        <v>0</v>
      </c>
      <c r="N231" s="205">
        <f t="shared" si="30"/>
        <v>0</v>
      </c>
    </row>
    <row r="232" spans="1:14" ht="15" customHeight="1">
      <c r="A232" s="75"/>
      <c r="B232" s="188"/>
      <c r="C232" s="189"/>
      <c r="D232" s="189"/>
      <c r="E232" s="189"/>
      <c r="F232" s="189"/>
      <c r="G232" s="191"/>
      <c r="H232" s="191"/>
      <c r="I232" s="203">
        <f t="shared" si="25"/>
        <v>0</v>
      </c>
      <c r="J232" s="203">
        <f t="shared" si="26"/>
        <v>0</v>
      </c>
      <c r="K232" s="203">
        <f t="shared" si="27"/>
        <v>0</v>
      </c>
      <c r="L232" s="203">
        <f t="shared" si="28"/>
        <v>0</v>
      </c>
      <c r="M232" s="204">
        <f t="shared" si="29"/>
        <v>0</v>
      </c>
      <c r="N232" s="205">
        <f t="shared" si="30"/>
        <v>0</v>
      </c>
    </row>
    <row r="233" spans="1:14" ht="15" customHeight="1">
      <c r="A233" s="75"/>
      <c r="B233" s="188"/>
      <c r="C233" s="189"/>
      <c r="D233" s="189"/>
      <c r="E233" s="189"/>
      <c r="F233" s="189"/>
      <c r="G233" s="191"/>
      <c r="H233" s="191"/>
      <c r="I233" s="203">
        <f t="shared" si="25"/>
        <v>0</v>
      </c>
      <c r="J233" s="203">
        <f t="shared" si="26"/>
        <v>0</v>
      </c>
      <c r="K233" s="203">
        <f t="shared" si="27"/>
        <v>0</v>
      </c>
      <c r="L233" s="203">
        <f t="shared" si="28"/>
        <v>0</v>
      </c>
      <c r="M233" s="204">
        <f t="shared" si="29"/>
        <v>0</v>
      </c>
      <c r="N233" s="205">
        <f t="shared" si="30"/>
        <v>0</v>
      </c>
    </row>
    <row r="234" spans="1:14" ht="15" customHeight="1">
      <c r="A234" s="75"/>
      <c r="B234" s="188"/>
      <c r="C234" s="189"/>
      <c r="D234" s="189"/>
      <c r="E234" s="189"/>
      <c r="F234" s="189"/>
      <c r="G234" s="191"/>
      <c r="H234" s="191"/>
      <c r="I234" s="203">
        <f t="shared" si="25"/>
        <v>0</v>
      </c>
      <c r="J234" s="203">
        <f t="shared" si="26"/>
        <v>0</v>
      </c>
      <c r="K234" s="203">
        <f t="shared" si="27"/>
        <v>0</v>
      </c>
      <c r="L234" s="203">
        <f t="shared" si="28"/>
        <v>0</v>
      </c>
      <c r="M234" s="204">
        <f t="shared" si="29"/>
        <v>0</v>
      </c>
      <c r="N234" s="205">
        <f t="shared" si="30"/>
        <v>0</v>
      </c>
    </row>
    <row r="235" spans="1:14" ht="15" customHeight="1">
      <c r="A235" s="75"/>
      <c r="B235" s="188"/>
      <c r="C235" s="189"/>
      <c r="D235" s="189"/>
      <c r="E235" s="189"/>
      <c r="F235" s="189"/>
      <c r="G235" s="191"/>
      <c r="H235" s="191"/>
      <c r="I235" s="203">
        <f t="shared" si="25"/>
        <v>0</v>
      </c>
      <c r="J235" s="203">
        <f t="shared" si="26"/>
        <v>0</v>
      </c>
      <c r="K235" s="203">
        <f t="shared" si="27"/>
        <v>0</v>
      </c>
      <c r="L235" s="203">
        <f t="shared" si="28"/>
        <v>0</v>
      </c>
      <c r="M235" s="204">
        <f t="shared" si="29"/>
        <v>0</v>
      </c>
      <c r="N235" s="205">
        <f t="shared" si="30"/>
        <v>0</v>
      </c>
    </row>
    <row r="236" spans="1:14" ht="15" customHeight="1">
      <c r="A236" s="75"/>
      <c r="B236" s="188"/>
      <c r="C236" s="189"/>
      <c r="D236" s="189"/>
      <c r="E236" s="189"/>
      <c r="F236" s="189"/>
      <c r="G236" s="191"/>
      <c r="H236" s="191"/>
      <c r="I236" s="203">
        <f t="shared" si="25"/>
        <v>0</v>
      </c>
      <c r="J236" s="203">
        <f t="shared" si="26"/>
        <v>0</v>
      </c>
      <c r="K236" s="203">
        <f t="shared" si="27"/>
        <v>0</v>
      </c>
      <c r="L236" s="203">
        <f t="shared" si="28"/>
        <v>0</v>
      </c>
      <c r="M236" s="204">
        <f t="shared" si="29"/>
        <v>0</v>
      </c>
      <c r="N236" s="205">
        <f t="shared" si="30"/>
        <v>0</v>
      </c>
    </row>
    <row r="237" spans="1:14" ht="15" customHeight="1">
      <c r="A237" s="75"/>
      <c r="B237" s="188"/>
      <c r="C237" s="189"/>
      <c r="D237" s="189"/>
      <c r="E237" s="189"/>
      <c r="F237" s="189"/>
      <c r="G237" s="191"/>
      <c r="H237" s="191"/>
      <c r="I237" s="203">
        <f t="shared" si="25"/>
        <v>0</v>
      </c>
      <c r="J237" s="203">
        <f t="shared" si="26"/>
        <v>0</v>
      </c>
      <c r="K237" s="203">
        <f t="shared" si="27"/>
        <v>0</v>
      </c>
      <c r="L237" s="203">
        <f t="shared" si="28"/>
        <v>0</v>
      </c>
      <c r="M237" s="204">
        <f t="shared" si="29"/>
        <v>0</v>
      </c>
      <c r="N237" s="205">
        <f t="shared" si="30"/>
        <v>0</v>
      </c>
    </row>
    <row r="238" spans="1:14" ht="15" customHeight="1">
      <c r="A238" s="75"/>
      <c r="B238" s="188"/>
      <c r="C238" s="189"/>
      <c r="D238" s="189"/>
      <c r="E238" s="189"/>
      <c r="F238" s="189"/>
      <c r="G238" s="191"/>
      <c r="H238" s="191"/>
      <c r="I238" s="203">
        <f t="shared" si="25"/>
        <v>0</v>
      </c>
      <c r="J238" s="203">
        <f t="shared" si="26"/>
        <v>0</v>
      </c>
      <c r="K238" s="203">
        <f t="shared" si="27"/>
        <v>0</v>
      </c>
      <c r="L238" s="203">
        <f t="shared" si="28"/>
        <v>0</v>
      </c>
      <c r="M238" s="204">
        <f t="shared" si="29"/>
        <v>0</v>
      </c>
      <c r="N238" s="205">
        <f t="shared" si="30"/>
        <v>0</v>
      </c>
    </row>
    <row r="239" spans="1:14" ht="15" customHeight="1">
      <c r="A239" s="75"/>
      <c r="B239" s="188"/>
      <c r="C239" s="189"/>
      <c r="D239" s="189"/>
      <c r="E239" s="189"/>
      <c r="F239" s="189"/>
      <c r="G239" s="191"/>
      <c r="H239" s="191"/>
      <c r="I239" s="203">
        <f t="shared" si="25"/>
        <v>0</v>
      </c>
      <c r="J239" s="203">
        <f t="shared" si="26"/>
        <v>0</v>
      </c>
      <c r="K239" s="203">
        <f t="shared" si="27"/>
        <v>0</v>
      </c>
      <c r="L239" s="203">
        <f t="shared" si="28"/>
        <v>0</v>
      </c>
      <c r="M239" s="204">
        <f t="shared" si="29"/>
        <v>0</v>
      </c>
      <c r="N239" s="205">
        <f t="shared" si="30"/>
        <v>0</v>
      </c>
    </row>
    <row r="240" spans="1:14" ht="15" customHeight="1">
      <c r="A240" s="75"/>
      <c r="B240" s="188"/>
      <c r="C240" s="189"/>
      <c r="D240" s="189"/>
      <c r="E240" s="189"/>
      <c r="F240" s="189"/>
      <c r="G240" s="191"/>
      <c r="H240" s="191"/>
      <c r="I240" s="203">
        <f t="shared" si="25"/>
        <v>0</v>
      </c>
      <c r="J240" s="203">
        <f t="shared" si="26"/>
        <v>0</v>
      </c>
      <c r="K240" s="203">
        <f t="shared" si="27"/>
        <v>0</v>
      </c>
      <c r="L240" s="203">
        <f t="shared" si="28"/>
        <v>0</v>
      </c>
      <c r="M240" s="204">
        <f t="shared" si="29"/>
        <v>0</v>
      </c>
      <c r="N240" s="205">
        <f t="shared" si="30"/>
        <v>0</v>
      </c>
    </row>
    <row r="241" spans="1:14" ht="15" customHeight="1">
      <c r="A241" s="75"/>
      <c r="B241" s="188"/>
      <c r="C241" s="189"/>
      <c r="D241" s="189"/>
      <c r="E241" s="189"/>
      <c r="F241" s="189"/>
      <c r="G241" s="191"/>
      <c r="H241" s="191"/>
      <c r="I241" s="203">
        <f t="shared" si="25"/>
        <v>0</v>
      </c>
      <c r="J241" s="203">
        <f t="shared" si="26"/>
        <v>0</v>
      </c>
      <c r="K241" s="203">
        <f t="shared" si="27"/>
        <v>0</v>
      </c>
      <c r="L241" s="203">
        <f t="shared" si="28"/>
        <v>0</v>
      </c>
      <c r="M241" s="204">
        <f t="shared" si="29"/>
        <v>0</v>
      </c>
      <c r="N241" s="205">
        <f t="shared" si="30"/>
        <v>0</v>
      </c>
    </row>
    <row r="242" spans="1:14" ht="15" customHeight="1">
      <c r="A242" s="75"/>
      <c r="B242" s="188"/>
      <c r="C242" s="189"/>
      <c r="D242" s="189"/>
      <c r="E242" s="189"/>
      <c r="F242" s="189"/>
      <c r="G242" s="191"/>
      <c r="H242" s="191"/>
      <c r="I242" s="203">
        <f t="shared" si="25"/>
        <v>0</v>
      </c>
      <c r="J242" s="203">
        <f t="shared" si="26"/>
        <v>0</v>
      </c>
      <c r="K242" s="203">
        <f t="shared" si="27"/>
        <v>0</v>
      </c>
      <c r="L242" s="203">
        <f t="shared" si="28"/>
        <v>0</v>
      </c>
      <c r="M242" s="204">
        <f t="shared" si="29"/>
        <v>0</v>
      </c>
      <c r="N242" s="205">
        <f t="shared" si="30"/>
        <v>0</v>
      </c>
    </row>
    <row r="243" spans="1:14" ht="15" customHeight="1">
      <c r="A243" s="75"/>
      <c r="B243" s="188"/>
      <c r="C243" s="189"/>
      <c r="D243" s="189"/>
      <c r="E243" s="189"/>
      <c r="F243" s="189"/>
      <c r="G243" s="191"/>
      <c r="H243" s="191"/>
      <c r="I243" s="203">
        <f t="shared" si="25"/>
        <v>0</v>
      </c>
      <c r="J243" s="203">
        <f t="shared" si="26"/>
        <v>0</v>
      </c>
      <c r="K243" s="203">
        <f t="shared" si="27"/>
        <v>0</v>
      </c>
      <c r="L243" s="203">
        <f t="shared" si="28"/>
        <v>0</v>
      </c>
      <c r="M243" s="204">
        <f t="shared" si="29"/>
        <v>0</v>
      </c>
      <c r="N243" s="205">
        <f t="shared" si="30"/>
        <v>0</v>
      </c>
    </row>
    <row r="244" spans="1:14" ht="15" customHeight="1">
      <c r="A244" s="75"/>
      <c r="B244" s="188"/>
      <c r="C244" s="189"/>
      <c r="D244" s="189"/>
      <c r="E244" s="189"/>
      <c r="F244" s="189"/>
      <c r="G244" s="191"/>
      <c r="H244" s="191"/>
      <c r="I244" s="203">
        <f t="shared" si="25"/>
        <v>0</v>
      </c>
      <c r="J244" s="203">
        <f t="shared" si="26"/>
        <v>0</v>
      </c>
      <c r="K244" s="203">
        <f t="shared" si="27"/>
        <v>0</v>
      </c>
      <c r="L244" s="203">
        <f t="shared" si="28"/>
        <v>0</v>
      </c>
      <c r="M244" s="204">
        <f t="shared" si="29"/>
        <v>0</v>
      </c>
      <c r="N244" s="205">
        <f t="shared" si="30"/>
        <v>0</v>
      </c>
    </row>
    <row r="245" spans="1:14" ht="15" customHeight="1">
      <c r="A245" s="75"/>
      <c r="B245" s="188"/>
      <c r="C245" s="189"/>
      <c r="D245" s="189"/>
      <c r="E245" s="189"/>
      <c r="F245" s="189"/>
      <c r="G245" s="191"/>
      <c r="H245" s="191"/>
      <c r="I245" s="203">
        <f t="shared" si="25"/>
        <v>0</v>
      </c>
      <c r="J245" s="203">
        <f t="shared" si="26"/>
        <v>0</v>
      </c>
      <c r="K245" s="203">
        <f t="shared" si="27"/>
        <v>0</v>
      </c>
      <c r="L245" s="203">
        <f t="shared" si="28"/>
        <v>0</v>
      </c>
      <c r="M245" s="204">
        <f t="shared" si="29"/>
        <v>0</v>
      </c>
      <c r="N245" s="205">
        <f t="shared" si="30"/>
        <v>0</v>
      </c>
    </row>
    <row r="246" spans="1:14" ht="15" customHeight="1">
      <c r="A246" s="75"/>
      <c r="B246" s="188"/>
      <c r="C246" s="189"/>
      <c r="D246" s="189"/>
      <c r="E246" s="189"/>
      <c r="F246" s="189"/>
      <c r="G246" s="191"/>
      <c r="H246" s="191"/>
      <c r="I246" s="203">
        <f t="shared" si="25"/>
        <v>0</v>
      </c>
      <c r="J246" s="203">
        <f t="shared" si="26"/>
        <v>0</v>
      </c>
      <c r="K246" s="203">
        <f t="shared" si="27"/>
        <v>0</v>
      </c>
      <c r="L246" s="203">
        <f t="shared" si="28"/>
        <v>0</v>
      </c>
      <c r="M246" s="204">
        <f t="shared" si="29"/>
        <v>0</v>
      </c>
      <c r="N246" s="205">
        <f t="shared" si="30"/>
        <v>0</v>
      </c>
    </row>
    <row r="247" spans="1:14" ht="15" customHeight="1">
      <c r="A247" s="75"/>
      <c r="B247" s="188"/>
      <c r="C247" s="189"/>
      <c r="D247" s="189"/>
      <c r="E247" s="189"/>
      <c r="F247" s="189"/>
      <c r="G247" s="191"/>
      <c r="H247" s="191"/>
      <c r="I247" s="203">
        <f t="shared" si="25"/>
        <v>0</v>
      </c>
      <c r="J247" s="203">
        <f t="shared" si="26"/>
        <v>0</v>
      </c>
      <c r="K247" s="203">
        <f t="shared" si="27"/>
        <v>0</v>
      </c>
      <c r="L247" s="203">
        <f t="shared" si="28"/>
        <v>0</v>
      </c>
      <c r="M247" s="204">
        <f t="shared" si="29"/>
        <v>0</v>
      </c>
      <c r="N247" s="205">
        <f t="shared" si="30"/>
        <v>0</v>
      </c>
    </row>
    <row r="248" spans="1:14" ht="15" customHeight="1">
      <c r="A248" s="75"/>
      <c r="B248" s="188"/>
      <c r="C248" s="189"/>
      <c r="D248" s="189"/>
      <c r="E248" s="189"/>
      <c r="F248" s="189"/>
      <c r="G248" s="191"/>
      <c r="H248" s="191"/>
      <c r="I248" s="203">
        <f t="shared" si="25"/>
        <v>0</v>
      </c>
      <c r="J248" s="203">
        <f t="shared" si="26"/>
        <v>0</v>
      </c>
      <c r="K248" s="203">
        <f t="shared" si="27"/>
        <v>0</v>
      </c>
      <c r="L248" s="203">
        <f t="shared" si="28"/>
        <v>0</v>
      </c>
      <c r="M248" s="204">
        <f t="shared" si="29"/>
        <v>0</v>
      </c>
      <c r="N248" s="205">
        <f t="shared" si="30"/>
        <v>0</v>
      </c>
    </row>
    <row r="249" spans="1:14" ht="15" customHeight="1">
      <c r="A249" s="75"/>
      <c r="B249" s="188"/>
      <c r="C249" s="189"/>
      <c r="D249" s="189"/>
      <c r="E249" s="189"/>
      <c r="F249" s="189"/>
      <c r="G249" s="191"/>
      <c r="H249" s="191"/>
      <c r="I249" s="203">
        <f t="shared" si="25"/>
        <v>0</v>
      </c>
      <c r="J249" s="203">
        <f t="shared" si="26"/>
        <v>0</v>
      </c>
      <c r="K249" s="203">
        <f t="shared" si="27"/>
        <v>0</v>
      </c>
      <c r="L249" s="203">
        <f t="shared" si="28"/>
        <v>0</v>
      </c>
      <c r="M249" s="204">
        <f t="shared" si="29"/>
        <v>0</v>
      </c>
      <c r="N249" s="205">
        <f t="shared" si="30"/>
        <v>0</v>
      </c>
    </row>
    <row r="250" spans="1:14" ht="15" customHeight="1">
      <c r="A250" s="75"/>
      <c r="B250" s="188"/>
      <c r="C250" s="189"/>
      <c r="D250" s="189"/>
      <c r="E250" s="189"/>
      <c r="F250" s="189"/>
      <c r="G250" s="191"/>
      <c r="H250" s="191"/>
      <c r="I250" s="203">
        <f t="shared" si="25"/>
        <v>0</v>
      </c>
      <c r="J250" s="203">
        <f t="shared" si="26"/>
        <v>0</v>
      </c>
      <c r="K250" s="203">
        <f t="shared" si="27"/>
        <v>0</v>
      </c>
      <c r="L250" s="203">
        <f t="shared" si="28"/>
        <v>0</v>
      </c>
      <c r="M250" s="204">
        <f t="shared" si="29"/>
        <v>0</v>
      </c>
      <c r="N250" s="205">
        <f t="shared" si="30"/>
        <v>0</v>
      </c>
    </row>
    <row r="251" spans="1:14" ht="15" customHeight="1">
      <c r="A251" s="75"/>
      <c r="B251" s="188"/>
      <c r="C251" s="189"/>
      <c r="D251" s="189"/>
      <c r="E251" s="189"/>
      <c r="F251" s="189"/>
      <c r="G251" s="191"/>
      <c r="H251" s="191"/>
      <c r="I251" s="203">
        <f t="shared" si="25"/>
        <v>0</v>
      </c>
      <c r="J251" s="203">
        <f t="shared" si="26"/>
        <v>0</v>
      </c>
      <c r="K251" s="203">
        <f t="shared" si="27"/>
        <v>0</v>
      </c>
      <c r="L251" s="203">
        <f t="shared" si="28"/>
        <v>0</v>
      </c>
      <c r="M251" s="204">
        <f t="shared" si="29"/>
        <v>0</v>
      </c>
      <c r="N251" s="205">
        <f t="shared" si="30"/>
        <v>0</v>
      </c>
    </row>
    <row r="252" spans="1:14" ht="15" customHeight="1">
      <c r="A252" s="192"/>
      <c r="B252" s="193"/>
      <c r="C252" s="194"/>
      <c r="D252" s="194"/>
      <c r="E252" s="194"/>
      <c r="F252" s="194"/>
      <c r="G252" s="195"/>
      <c r="H252" s="195"/>
      <c r="I252" s="206">
        <f t="shared" si="25"/>
        <v>0</v>
      </c>
      <c r="J252" s="206">
        <f t="shared" si="26"/>
        <v>0</v>
      </c>
      <c r="K252" s="206">
        <f t="shared" si="27"/>
        <v>0</v>
      </c>
      <c r="L252" s="206">
        <f t="shared" si="28"/>
        <v>0</v>
      </c>
      <c r="M252" s="207">
        <f t="shared" si="29"/>
        <v>0</v>
      </c>
      <c r="N252" s="208">
        <f t="shared" si="30"/>
        <v>0</v>
      </c>
    </row>
    <row r="253" spans="1:14" ht="15" customHeight="1">
      <c r="I253" s="200">
        <f t="shared" ref="I253:I291" si="31">(D253-C253)+(F253-E253)+(H253-G253)</f>
        <v>0</v>
      </c>
      <c r="J253" s="209">
        <f t="shared" ref="J253:J291" si="32">IF(((D253-C253)&gt;$C$2),$D$2,IF(((D253-C253)&gt;$E$2),$F$2,0))</f>
        <v>0</v>
      </c>
      <c r="K253" s="209">
        <f t="shared" ref="K253:K291" si="33">IF(((F253-E253)&gt;$C$2),$D$2,IF(((F253-E253)&gt;$E$2),$F$2,0))</f>
        <v>0</v>
      </c>
      <c r="L253" s="209">
        <f t="shared" ref="L253:L291" si="34">IF(((H253-G253)&gt;$C$2),$D$2,IF(((H253-G253)&gt;$E$2),$F$2,0))</f>
        <v>0</v>
      </c>
      <c r="M253" s="210">
        <f t="shared" ref="M253:M291" si="35">SUM(J253:L253)</f>
        <v>0</v>
      </c>
      <c r="N253" s="211">
        <f t="shared" ref="N253:N292" si="36">I253-M253</f>
        <v>0</v>
      </c>
    </row>
    <row r="254" spans="1:14" ht="15" customHeight="1">
      <c r="I254" s="200">
        <f t="shared" si="31"/>
        <v>0</v>
      </c>
      <c r="J254" s="209">
        <f t="shared" si="32"/>
        <v>0</v>
      </c>
      <c r="K254" s="209">
        <f t="shared" si="33"/>
        <v>0</v>
      </c>
      <c r="L254" s="209">
        <f t="shared" si="34"/>
        <v>0</v>
      </c>
      <c r="M254" s="210">
        <f t="shared" si="35"/>
        <v>0</v>
      </c>
      <c r="N254" s="211">
        <f t="shared" si="36"/>
        <v>0</v>
      </c>
    </row>
    <row r="255" spans="1:14" ht="15" customHeight="1">
      <c r="I255" s="200">
        <f t="shared" si="31"/>
        <v>0</v>
      </c>
      <c r="J255" s="209">
        <f t="shared" si="32"/>
        <v>0</v>
      </c>
      <c r="K255" s="209">
        <f t="shared" si="33"/>
        <v>0</v>
      </c>
      <c r="L255" s="209">
        <f t="shared" si="34"/>
        <v>0</v>
      </c>
      <c r="M255" s="210">
        <f t="shared" si="35"/>
        <v>0</v>
      </c>
      <c r="N255" s="211">
        <f t="shared" si="36"/>
        <v>0</v>
      </c>
    </row>
    <row r="256" spans="1:14" ht="15" customHeight="1">
      <c r="I256" s="200">
        <f t="shared" si="31"/>
        <v>0</v>
      </c>
      <c r="J256" s="209">
        <f t="shared" si="32"/>
        <v>0</v>
      </c>
      <c r="K256" s="209">
        <f t="shared" si="33"/>
        <v>0</v>
      </c>
      <c r="L256" s="209">
        <f t="shared" si="34"/>
        <v>0</v>
      </c>
      <c r="M256" s="210">
        <f t="shared" si="35"/>
        <v>0</v>
      </c>
      <c r="N256" s="211">
        <f t="shared" si="36"/>
        <v>0</v>
      </c>
    </row>
    <row r="257" spans="9:14" ht="15" customHeight="1">
      <c r="I257" s="200">
        <f t="shared" si="31"/>
        <v>0</v>
      </c>
      <c r="J257" s="209">
        <f t="shared" si="32"/>
        <v>0</v>
      </c>
      <c r="K257" s="209">
        <f t="shared" si="33"/>
        <v>0</v>
      </c>
      <c r="L257" s="209">
        <f t="shared" si="34"/>
        <v>0</v>
      </c>
      <c r="M257" s="210">
        <f t="shared" si="35"/>
        <v>0</v>
      </c>
      <c r="N257" s="211">
        <f t="shared" si="36"/>
        <v>0</v>
      </c>
    </row>
    <row r="258" spans="9:14" ht="15" customHeight="1">
      <c r="I258" s="200">
        <f t="shared" si="31"/>
        <v>0</v>
      </c>
      <c r="J258" s="209">
        <f t="shared" si="32"/>
        <v>0</v>
      </c>
      <c r="K258" s="209">
        <f t="shared" si="33"/>
        <v>0</v>
      </c>
      <c r="L258" s="209">
        <f t="shared" si="34"/>
        <v>0</v>
      </c>
      <c r="M258" s="210">
        <f t="shared" si="35"/>
        <v>0</v>
      </c>
      <c r="N258" s="211">
        <f t="shared" si="36"/>
        <v>0</v>
      </c>
    </row>
    <row r="259" spans="9:14" ht="15" customHeight="1">
      <c r="I259" s="200">
        <f t="shared" si="31"/>
        <v>0</v>
      </c>
      <c r="J259" s="209">
        <f t="shared" si="32"/>
        <v>0</v>
      </c>
      <c r="K259" s="209">
        <f t="shared" si="33"/>
        <v>0</v>
      </c>
      <c r="L259" s="209">
        <f t="shared" si="34"/>
        <v>0</v>
      </c>
      <c r="M259" s="210">
        <f t="shared" si="35"/>
        <v>0</v>
      </c>
      <c r="N259" s="211">
        <f t="shared" si="36"/>
        <v>0</v>
      </c>
    </row>
    <row r="260" spans="9:14" ht="15" customHeight="1">
      <c r="I260" s="200">
        <f t="shared" si="31"/>
        <v>0</v>
      </c>
      <c r="J260" s="209">
        <f t="shared" si="32"/>
        <v>0</v>
      </c>
      <c r="K260" s="209">
        <f t="shared" si="33"/>
        <v>0</v>
      </c>
      <c r="L260" s="209">
        <f t="shared" si="34"/>
        <v>0</v>
      </c>
      <c r="M260" s="210">
        <f t="shared" si="35"/>
        <v>0</v>
      </c>
      <c r="N260" s="211">
        <f t="shared" si="36"/>
        <v>0</v>
      </c>
    </row>
    <row r="261" spans="9:14" ht="15" customHeight="1">
      <c r="I261" s="200">
        <f t="shared" si="31"/>
        <v>0</v>
      </c>
      <c r="J261" s="209">
        <f t="shared" si="32"/>
        <v>0</v>
      </c>
      <c r="K261" s="209">
        <f t="shared" si="33"/>
        <v>0</v>
      </c>
      <c r="L261" s="209">
        <f t="shared" si="34"/>
        <v>0</v>
      </c>
      <c r="M261" s="210">
        <f t="shared" si="35"/>
        <v>0</v>
      </c>
      <c r="N261" s="211">
        <f t="shared" si="36"/>
        <v>0</v>
      </c>
    </row>
    <row r="262" spans="9:14" ht="15" customHeight="1">
      <c r="I262" s="200">
        <f t="shared" si="31"/>
        <v>0</v>
      </c>
      <c r="J262" s="209">
        <f t="shared" si="32"/>
        <v>0</v>
      </c>
      <c r="K262" s="209">
        <f t="shared" si="33"/>
        <v>0</v>
      </c>
      <c r="L262" s="209">
        <f t="shared" si="34"/>
        <v>0</v>
      </c>
      <c r="M262" s="210">
        <f t="shared" si="35"/>
        <v>0</v>
      </c>
      <c r="N262" s="211">
        <f t="shared" si="36"/>
        <v>0</v>
      </c>
    </row>
    <row r="263" spans="9:14" ht="15" customHeight="1">
      <c r="I263" s="200">
        <f t="shared" si="31"/>
        <v>0</v>
      </c>
      <c r="J263" s="209">
        <f t="shared" si="32"/>
        <v>0</v>
      </c>
      <c r="K263" s="209">
        <f t="shared" si="33"/>
        <v>0</v>
      </c>
      <c r="L263" s="209">
        <f t="shared" si="34"/>
        <v>0</v>
      </c>
      <c r="M263" s="210">
        <f t="shared" si="35"/>
        <v>0</v>
      </c>
      <c r="N263" s="211">
        <f t="shared" si="36"/>
        <v>0</v>
      </c>
    </row>
    <row r="264" spans="9:14" ht="15" customHeight="1">
      <c r="I264" s="200">
        <f t="shared" si="31"/>
        <v>0</v>
      </c>
      <c r="J264" s="209">
        <f t="shared" si="32"/>
        <v>0</v>
      </c>
      <c r="K264" s="209">
        <f t="shared" si="33"/>
        <v>0</v>
      </c>
      <c r="L264" s="209">
        <f t="shared" si="34"/>
        <v>0</v>
      </c>
      <c r="M264" s="210">
        <f t="shared" si="35"/>
        <v>0</v>
      </c>
      <c r="N264" s="211">
        <f t="shared" si="36"/>
        <v>0</v>
      </c>
    </row>
    <row r="265" spans="9:14" ht="15" customHeight="1">
      <c r="I265" s="200">
        <f t="shared" si="31"/>
        <v>0</v>
      </c>
      <c r="J265" s="209">
        <f t="shared" si="32"/>
        <v>0</v>
      </c>
      <c r="K265" s="209">
        <f t="shared" si="33"/>
        <v>0</v>
      </c>
      <c r="L265" s="209">
        <f t="shared" si="34"/>
        <v>0</v>
      </c>
      <c r="M265" s="210">
        <f t="shared" si="35"/>
        <v>0</v>
      </c>
      <c r="N265" s="211">
        <f t="shared" si="36"/>
        <v>0</v>
      </c>
    </row>
    <row r="266" spans="9:14" ht="15" customHeight="1">
      <c r="I266" s="200">
        <f t="shared" si="31"/>
        <v>0</v>
      </c>
      <c r="J266" s="209">
        <f t="shared" si="32"/>
        <v>0</v>
      </c>
      <c r="K266" s="209">
        <f t="shared" si="33"/>
        <v>0</v>
      </c>
      <c r="L266" s="209">
        <f t="shared" si="34"/>
        <v>0</v>
      </c>
      <c r="M266" s="210">
        <f t="shared" si="35"/>
        <v>0</v>
      </c>
      <c r="N266" s="211">
        <f t="shared" si="36"/>
        <v>0</v>
      </c>
    </row>
    <row r="267" spans="9:14" ht="15" customHeight="1">
      <c r="I267" s="200">
        <f t="shared" si="31"/>
        <v>0</v>
      </c>
      <c r="J267" s="209">
        <f t="shared" si="32"/>
        <v>0</v>
      </c>
      <c r="K267" s="209">
        <f t="shared" si="33"/>
        <v>0</v>
      </c>
      <c r="L267" s="209">
        <f t="shared" si="34"/>
        <v>0</v>
      </c>
      <c r="M267" s="210">
        <f t="shared" si="35"/>
        <v>0</v>
      </c>
      <c r="N267" s="211">
        <f t="shared" si="36"/>
        <v>0</v>
      </c>
    </row>
    <row r="268" spans="9:14" ht="15" customHeight="1">
      <c r="I268" s="200">
        <f t="shared" si="31"/>
        <v>0</v>
      </c>
      <c r="J268" s="209">
        <f t="shared" si="32"/>
        <v>0</v>
      </c>
      <c r="K268" s="209">
        <f t="shared" si="33"/>
        <v>0</v>
      </c>
      <c r="L268" s="209">
        <f t="shared" si="34"/>
        <v>0</v>
      </c>
      <c r="M268" s="210">
        <f t="shared" si="35"/>
        <v>0</v>
      </c>
      <c r="N268" s="211">
        <f t="shared" si="36"/>
        <v>0</v>
      </c>
    </row>
    <row r="269" spans="9:14" ht="15" customHeight="1">
      <c r="I269" s="200">
        <f t="shared" si="31"/>
        <v>0</v>
      </c>
      <c r="J269" s="209">
        <f t="shared" si="32"/>
        <v>0</v>
      </c>
      <c r="K269" s="209">
        <f t="shared" si="33"/>
        <v>0</v>
      </c>
      <c r="L269" s="209">
        <f t="shared" si="34"/>
        <v>0</v>
      </c>
      <c r="M269" s="210">
        <f t="shared" si="35"/>
        <v>0</v>
      </c>
      <c r="N269" s="211">
        <f t="shared" si="36"/>
        <v>0</v>
      </c>
    </row>
    <row r="270" spans="9:14" ht="15" customHeight="1">
      <c r="I270" s="200">
        <f t="shared" si="31"/>
        <v>0</v>
      </c>
      <c r="J270" s="209">
        <f t="shared" si="32"/>
        <v>0</v>
      </c>
      <c r="K270" s="209">
        <f t="shared" si="33"/>
        <v>0</v>
      </c>
      <c r="L270" s="209">
        <f t="shared" si="34"/>
        <v>0</v>
      </c>
      <c r="M270" s="210">
        <f t="shared" si="35"/>
        <v>0</v>
      </c>
      <c r="N270" s="211">
        <f t="shared" si="36"/>
        <v>0</v>
      </c>
    </row>
    <row r="271" spans="9:14" ht="15" customHeight="1">
      <c r="I271" s="200">
        <f t="shared" si="31"/>
        <v>0</v>
      </c>
      <c r="J271" s="209">
        <f t="shared" si="32"/>
        <v>0</v>
      </c>
      <c r="K271" s="209">
        <f t="shared" si="33"/>
        <v>0</v>
      </c>
      <c r="L271" s="209">
        <f t="shared" si="34"/>
        <v>0</v>
      </c>
      <c r="M271" s="210">
        <f t="shared" si="35"/>
        <v>0</v>
      </c>
      <c r="N271" s="211">
        <f t="shared" si="36"/>
        <v>0</v>
      </c>
    </row>
    <row r="272" spans="9:14" ht="15" customHeight="1">
      <c r="I272" s="200">
        <f t="shared" si="31"/>
        <v>0</v>
      </c>
      <c r="J272" s="209">
        <f t="shared" si="32"/>
        <v>0</v>
      </c>
      <c r="K272" s="209">
        <f t="shared" si="33"/>
        <v>0</v>
      </c>
      <c r="L272" s="209">
        <f t="shared" si="34"/>
        <v>0</v>
      </c>
      <c r="M272" s="210">
        <f t="shared" si="35"/>
        <v>0</v>
      </c>
      <c r="N272" s="211">
        <f t="shared" si="36"/>
        <v>0</v>
      </c>
    </row>
    <row r="273" spans="9:14" ht="15" customHeight="1">
      <c r="I273" s="200">
        <f t="shared" si="31"/>
        <v>0</v>
      </c>
      <c r="J273" s="209">
        <f t="shared" si="32"/>
        <v>0</v>
      </c>
      <c r="K273" s="209">
        <f t="shared" si="33"/>
        <v>0</v>
      </c>
      <c r="L273" s="209">
        <f t="shared" si="34"/>
        <v>0</v>
      </c>
      <c r="M273" s="210">
        <f t="shared" si="35"/>
        <v>0</v>
      </c>
      <c r="N273" s="211">
        <f t="shared" si="36"/>
        <v>0</v>
      </c>
    </row>
    <row r="274" spans="9:14" ht="15" customHeight="1">
      <c r="I274" s="200">
        <f t="shared" si="31"/>
        <v>0</v>
      </c>
      <c r="J274" s="209">
        <f t="shared" si="32"/>
        <v>0</v>
      </c>
      <c r="K274" s="209">
        <f t="shared" si="33"/>
        <v>0</v>
      </c>
      <c r="L274" s="209">
        <f t="shared" si="34"/>
        <v>0</v>
      </c>
      <c r="M274" s="210">
        <f t="shared" si="35"/>
        <v>0</v>
      </c>
      <c r="N274" s="211">
        <f t="shared" si="36"/>
        <v>0</v>
      </c>
    </row>
    <row r="275" spans="9:14" ht="15" customHeight="1">
      <c r="I275" s="200">
        <f t="shared" si="31"/>
        <v>0</v>
      </c>
      <c r="J275" s="209">
        <f t="shared" si="32"/>
        <v>0</v>
      </c>
      <c r="K275" s="209">
        <f t="shared" si="33"/>
        <v>0</v>
      </c>
      <c r="L275" s="209">
        <f t="shared" si="34"/>
        <v>0</v>
      </c>
      <c r="M275" s="210">
        <f t="shared" si="35"/>
        <v>0</v>
      </c>
      <c r="N275" s="211">
        <f t="shared" si="36"/>
        <v>0</v>
      </c>
    </row>
    <row r="276" spans="9:14" ht="15" customHeight="1">
      <c r="I276" s="200">
        <f t="shared" si="31"/>
        <v>0</v>
      </c>
      <c r="J276" s="209">
        <f t="shared" si="32"/>
        <v>0</v>
      </c>
      <c r="K276" s="209">
        <f t="shared" si="33"/>
        <v>0</v>
      </c>
      <c r="L276" s="209">
        <f t="shared" si="34"/>
        <v>0</v>
      </c>
      <c r="M276" s="210">
        <f t="shared" si="35"/>
        <v>0</v>
      </c>
      <c r="N276" s="211">
        <f t="shared" si="36"/>
        <v>0</v>
      </c>
    </row>
    <row r="277" spans="9:14" ht="15" customHeight="1">
      <c r="I277" s="200">
        <f t="shared" si="31"/>
        <v>0</v>
      </c>
      <c r="J277" s="209">
        <f t="shared" si="32"/>
        <v>0</v>
      </c>
      <c r="K277" s="209">
        <f t="shared" si="33"/>
        <v>0</v>
      </c>
      <c r="L277" s="209">
        <f t="shared" si="34"/>
        <v>0</v>
      </c>
      <c r="M277" s="210">
        <f t="shared" si="35"/>
        <v>0</v>
      </c>
      <c r="N277" s="211">
        <f t="shared" si="36"/>
        <v>0</v>
      </c>
    </row>
    <row r="278" spans="9:14" ht="15" customHeight="1">
      <c r="I278" s="200">
        <f t="shared" si="31"/>
        <v>0</v>
      </c>
      <c r="J278" s="209">
        <f t="shared" si="32"/>
        <v>0</v>
      </c>
      <c r="K278" s="209">
        <f t="shared" si="33"/>
        <v>0</v>
      </c>
      <c r="L278" s="209">
        <f t="shared" si="34"/>
        <v>0</v>
      </c>
      <c r="M278" s="210">
        <f t="shared" si="35"/>
        <v>0</v>
      </c>
      <c r="N278" s="211">
        <f t="shared" si="36"/>
        <v>0</v>
      </c>
    </row>
    <row r="279" spans="9:14" ht="15" customHeight="1">
      <c r="I279" s="200">
        <f t="shared" si="31"/>
        <v>0</v>
      </c>
      <c r="J279" s="209">
        <f t="shared" si="32"/>
        <v>0</v>
      </c>
      <c r="K279" s="209">
        <f t="shared" si="33"/>
        <v>0</v>
      </c>
      <c r="L279" s="209">
        <f t="shared" si="34"/>
        <v>0</v>
      </c>
      <c r="M279" s="210">
        <f t="shared" si="35"/>
        <v>0</v>
      </c>
      <c r="N279" s="211">
        <f t="shared" si="36"/>
        <v>0</v>
      </c>
    </row>
    <row r="280" spans="9:14" ht="15" customHeight="1">
      <c r="I280" s="200">
        <f t="shared" si="31"/>
        <v>0</v>
      </c>
      <c r="J280" s="209">
        <f t="shared" si="32"/>
        <v>0</v>
      </c>
      <c r="K280" s="209">
        <f t="shared" si="33"/>
        <v>0</v>
      </c>
      <c r="L280" s="209">
        <f t="shared" si="34"/>
        <v>0</v>
      </c>
      <c r="M280" s="210">
        <f t="shared" si="35"/>
        <v>0</v>
      </c>
      <c r="N280" s="211">
        <f t="shared" si="36"/>
        <v>0</v>
      </c>
    </row>
    <row r="281" spans="9:14" ht="15" customHeight="1">
      <c r="I281" s="200">
        <f t="shared" si="31"/>
        <v>0</v>
      </c>
      <c r="J281" s="209">
        <f t="shared" si="32"/>
        <v>0</v>
      </c>
      <c r="K281" s="209">
        <f t="shared" si="33"/>
        <v>0</v>
      </c>
      <c r="L281" s="209">
        <f t="shared" si="34"/>
        <v>0</v>
      </c>
      <c r="M281" s="210">
        <f t="shared" si="35"/>
        <v>0</v>
      </c>
      <c r="N281" s="211">
        <f t="shared" si="36"/>
        <v>0</v>
      </c>
    </row>
    <row r="282" spans="9:14" ht="15" customHeight="1">
      <c r="I282" s="200">
        <f t="shared" si="31"/>
        <v>0</v>
      </c>
      <c r="J282" s="209">
        <f t="shared" si="32"/>
        <v>0</v>
      </c>
      <c r="K282" s="209">
        <f t="shared" si="33"/>
        <v>0</v>
      </c>
      <c r="L282" s="209">
        <f t="shared" si="34"/>
        <v>0</v>
      </c>
      <c r="M282" s="210">
        <f t="shared" si="35"/>
        <v>0</v>
      </c>
      <c r="N282" s="211">
        <f t="shared" si="36"/>
        <v>0</v>
      </c>
    </row>
    <row r="283" spans="9:14" ht="15" customHeight="1">
      <c r="I283" s="200">
        <f t="shared" si="31"/>
        <v>0</v>
      </c>
      <c r="J283" s="209">
        <f t="shared" si="32"/>
        <v>0</v>
      </c>
      <c r="K283" s="209">
        <f t="shared" si="33"/>
        <v>0</v>
      </c>
      <c r="L283" s="209">
        <f t="shared" si="34"/>
        <v>0</v>
      </c>
      <c r="M283" s="210">
        <f t="shared" si="35"/>
        <v>0</v>
      </c>
      <c r="N283" s="211">
        <f t="shared" si="36"/>
        <v>0</v>
      </c>
    </row>
    <row r="284" spans="9:14" ht="15" customHeight="1">
      <c r="I284" s="200">
        <f t="shared" si="31"/>
        <v>0</v>
      </c>
      <c r="J284" s="209">
        <f t="shared" si="32"/>
        <v>0</v>
      </c>
      <c r="K284" s="209">
        <f t="shared" si="33"/>
        <v>0</v>
      </c>
      <c r="L284" s="209">
        <f t="shared" si="34"/>
        <v>0</v>
      </c>
      <c r="M284" s="210">
        <f t="shared" si="35"/>
        <v>0</v>
      </c>
      <c r="N284" s="211">
        <f t="shared" si="36"/>
        <v>0</v>
      </c>
    </row>
    <row r="285" spans="9:14" ht="15" customHeight="1">
      <c r="I285" s="200">
        <f t="shared" si="31"/>
        <v>0</v>
      </c>
      <c r="J285" s="209">
        <f t="shared" si="32"/>
        <v>0</v>
      </c>
      <c r="K285" s="209">
        <f t="shared" si="33"/>
        <v>0</v>
      </c>
      <c r="L285" s="209">
        <f t="shared" si="34"/>
        <v>0</v>
      </c>
      <c r="M285" s="210">
        <f t="shared" si="35"/>
        <v>0</v>
      </c>
      <c r="N285" s="211">
        <f t="shared" si="36"/>
        <v>0</v>
      </c>
    </row>
    <row r="286" spans="9:14" ht="15" customHeight="1">
      <c r="I286" s="200">
        <f t="shared" si="31"/>
        <v>0</v>
      </c>
      <c r="J286" s="209">
        <f t="shared" si="32"/>
        <v>0</v>
      </c>
      <c r="K286" s="209">
        <f t="shared" si="33"/>
        <v>0</v>
      </c>
      <c r="L286" s="209">
        <f t="shared" si="34"/>
        <v>0</v>
      </c>
      <c r="M286" s="210">
        <f t="shared" si="35"/>
        <v>0</v>
      </c>
      <c r="N286" s="211">
        <f t="shared" si="36"/>
        <v>0</v>
      </c>
    </row>
    <row r="287" spans="9:14" ht="15" customHeight="1">
      <c r="I287" s="200">
        <f t="shared" si="31"/>
        <v>0</v>
      </c>
      <c r="J287" s="209">
        <f t="shared" si="32"/>
        <v>0</v>
      </c>
      <c r="K287" s="209">
        <f t="shared" si="33"/>
        <v>0</v>
      </c>
      <c r="L287" s="209">
        <f t="shared" si="34"/>
        <v>0</v>
      </c>
      <c r="M287" s="210">
        <f t="shared" si="35"/>
        <v>0</v>
      </c>
      <c r="N287" s="211">
        <f t="shared" si="36"/>
        <v>0</v>
      </c>
    </row>
    <row r="288" spans="9:14" ht="15" customHeight="1">
      <c r="I288" s="200">
        <f t="shared" si="31"/>
        <v>0</v>
      </c>
      <c r="J288" s="209">
        <f t="shared" si="32"/>
        <v>0</v>
      </c>
      <c r="K288" s="209">
        <f t="shared" si="33"/>
        <v>0</v>
      </c>
      <c r="L288" s="209">
        <f t="shared" si="34"/>
        <v>0</v>
      </c>
      <c r="M288" s="210">
        <f t="shared" si="35"/>
        <v>0</v>
      </c>
      <c r="N288" s="211">
        <f t="shared" si="36"/>
        <v>0</v>
      </c>
    </row>
    <row r="289" spans="9:14" ht="15" customHeight="1">
      <c r="I289" s="200">
        <f t="shared" si="31"/>
        <v>0</v>
      </c>
      <c r="J289" s="209">
        <f t="shared" si="32"/>
        <v>0</v>
      </c>
      <c r="K289" s="209">
        <f t="shared" si="33"/>
        <v>0</v>
      </c>
      <c r="L289" s="209">
        <f t="shared" si="34"/>
        <v>0</v>
      </c>
      <c r="M289" s="210">
        <f t="shared" si="35"/>
        <v>0</v>
      </c>
      <c r="N289" s="211">
        <f t="shared" si="36"/>
        <v>0</v>
      </c>
    </row>
    <row r="290" spans="9:14" ht="15" customHeight="1">
      <c r="I290" s="200">
        <f t="shared" si="31"/>
        <v>0</v>
      </c>
      <c r="J290" s="209">
        <f t="shared" si="32"/>
        <v>0</v>
      </c>
      <c r="K290" s="209">
        <f t="shared" si="33"/>
        <v>0</v>
      </c>
      <c r="L290" s="209">
        <f t="shared" si="34"/>
        <v>0</v>
      </c>
      <c r="M290" s="210">
        <f t="shared" si="35"/>
        <v>0</v>
      </c>
      <c r="N290" s="211">
        <f t="shared" si="36"/>
        <v>0</v>
      </c>
    </row>
    <row r="291" spans="9:14" ht="15" customHeight="1">
      <c r="I291" s="200">
        <f t="shared" si="31"/>
        <v>0</v>
      </c>
      <c r="J291" s="209">
        <f t="shared" si="32"/>
        <v>0</v>
      </c>
      <c r="K291" s="209">
        <f t="shared" si="33"/>
        <v>0</v>
      </c>
      <c r="L291" s="209">
        <f t="shared" si="34"/>
        <v>0</v>
      </c>
      <c r="M291" s="210">
        <f t="shared" si="35"/>
        <v>0</v>
      </c>
      <c r="N291" s="211">
        <f t="shared" si="36"/>
        <v>0</v>
      </c>
    </row>
    <row r="292" spans="9:14" ht="15" customHeight="1">
      <c r="I292" s="200">
        <f t="shared" ref="I292:I355" si="37">(D292-C292)+(F292-E292)+(H292-G292)</f>
        <v>0</v>
      </c>
      <c r="J292" s="209">
        <f t="shared" ref="J292:J355" si="38">IF(((D292-C292)&gt;$C$2),$D$2,IF(((D292-C292)&gt;$E$2),$F$2,0))</f>
        <v>0</v>
      </c>
      <c r="K292" s="209">
        <f t="shared" ref="K292:K355" si="39">IF(((F292-E292)&gt;$C$2),$D$2,IF(((F292-E292)&gt;$E$2),$F$2,0))</f>
        <v>0</v>
      </c>
      <c r="L292" s="209">
        <f t="shared" ref="L292:L355" si="40">IF(((H292-G292)&gt;$C$2),$D$2,IF(((H292-G292)&gt;$E$2),$F$2,0))</f>
        <v>0</v>
      </c>
      <c r="M292" s="210">
        <f t="shared" ref="M292:M355" si="41">SUM(J292:L292)</f>
        <v>0</v>
      </c>
      <c r="N292" s="211">
        <f t="shared" si="36"/>
        <v>0</v>
      </c>
    </row>
    <row r="293" spans="9:14" ht="15" customHeight="1">
      <c r="I293" s="200">
        <f t="shared" si="37"/>
        <v>0</v>
      </c>
      <c r="J293" s="209">
        <f t="shared" si="38"/>
        <v>0</v>
      </c>
      <c r="K293" s="209">
        <f t="shared" si="39"/>
        <v>0</v>
      </c>
      <c r="L293" s="209">
        <f t="shared" si="40"/>
        <v>0</v>
      </c>
      <c r="M293" s="210">
        <f t="shared" si="41"/>
        <v>0</v>
      </c>
      <c r="N293" s="211">
        <f t="shared" ref="N293:N356" si="42">I293-M293</f>
        <v>0</v>
      </c>
    </row>
    <row r="294" spans="9:14" ht="15" customHeight="1">
      <c r="I294" s="200">
        <f t="shared" si="37"/>
        <v>0</v>
      </c>
      <c r="J294" s="209">
        <f t="shared" si="38"/>
        <v>0</v>
      </c>
      <c r="K294" s="209">
        <f t="shared" si="39"/>
        <v>0</v>
      </c>
      <c r="L294" s="209">
        <f t="shared" si="40"/>
        <v>0</v>
      </c>
      <c r="M294" s="210">
        <f t="shared" si="41"/>
        <v>0</v>
      </c>
      <c r="N294" s="211">
        <f t="shared" si="42"/>
        <v>0</v>
      </c>
    </row>
    <row r="295" spans="9:14" ht="15" customHeight="1">
      <c r="I295" s="200">
        <f t="shared" si="37"/>
        <v>0</v>
      </c>
      <c r="J295" s="209">
        <f t="shared" si="38"/>
        <v>0</v>
      </c>
      <c r="K295" s="209">
        <f t="shared" si="39"/>
        <v>0</v>
      </c>
      <c r="L295" s="209">
        <f t="shared" si="40"/>
        <v>0</v>
      </c>
      <c r="M295" s="210">
        <f t="shared" si="41"/>
        <v>0</v>
      </c>
      <c r="N295" s="211">
        <f t="shared" si="42"/>
        <v>0</v>
      </c>
    </row>
    <row r="296" spans="9:14" ht="15" customHeight="1">
      <c r="I296" s="200">
        <f t="shared" si="37"/>
        <v>0</v>
      </c>
      <c r="J296" s="209">
        <f t="shared" si="38"/>
        <v>0</v>
      </c>
      <c r="K296" s="209">
        <f t="shared" si="39"/>
        <v>0</v>
      </c>
      <c r="L296" s="209">
        <f t="shared" si="40"/>
        <v>0</v>
      </c>
      <c r="M296" s="210">
        <f t="shared" si="41"/>
        <v>0</v>
      </c>
      <c r="N296" s="211">
        <f t="shared" si="42"/>
        <v>0</v>
      </c>
    </row>
    <row r="297" spans="9:14" ht="15" customHeight="1">
      <c r="I297" s="200">
        <f t="shared" si="37"/>
        <v>0</v>
      </c>
      <c r="J297" s="209">
        <f t="shared" si="38"/>
        <v>0</v>
      </c>
      <c r="K297" s="209">
        <f t="shared" si="39"/>
        <v>0</v>
      </c>
      <c r="L297" s="209">
        <f t="shared" si="40"/>
        <v>0</v>
      </c>
      <c r="M297" s="210">
        <f t="shared" si="41"/>
        <v>0</v>
      </c>
      <c r="N297" s="211">
        <f t="shared" si="42"/>
        <v>0</v>
      </c>
    </row>
    <row r="298" spans="9:14" ht="15" customHeight="1">
      <c r="I298" s="200">
        <f t="shared" si="37"/>
        <v>0</v>
      </c>
      <c r="J298" s="209">
        <f t="shared" si="38"/>
        <v>0</v>
      </c>
      <c r="K298" s="209">
        <f t="shared" si="39"/>
        <v>0</v>
      </c>
      <c r="L298" s="209">
        <f t="shared" si="40"/>
        <v>0</v>
      </c>
      <c r="M298" s="210">
        <f t="shared" si="41"/>
        <v>0</v>
      </c>
      <c r="N298" s="211">
        <f t="shared" si="42"/>
        <v>0</v>
      </c>
    </row>
    <row r="299" spans="9:14" ht="15" customHeight="1">
      <c r="I299" s="200">
        <f t="shared" si="37"/>
        <v>0</v>
      </c>
      <c r="J299" s="209">
        <f t="shared" si="38"/>
        <v>0</v>
      </c>
      <c r="K299" s="209">
        <f t="shared" si="39"/>
        <v>0</v>
      </c>
      <c r="L299" s="209">
        <f t="shared" si="40"/>
        <v>0</v>
      </c>
      <c r="M299" s="210">
        <f t="shared" si="41"/>
        <v>0</v>
      </c>
      <c r="N299" s="211">
        <f t="shared" si="42"/>
        <v>0</v>
      </c>
    </row>
    <row r="300" spans="9:14" ht="15" customHeight="1">
      <c r="I300" s="200">
        <f t="shared" si="37"/>
        <v>0</v>
      </c>
      <c r="J300" s="209">
        <f t="shared" si="38"/>
        <v>0</v>
      </c>
      <c r="K300" s="209">
        <f t="shared" si="39"/>
        <v>0</v>
      </c>
      <c r="L300" s="209">
        <f t="shared" si="40"/>
        <v>0</v>
      </c>
      <c r="M300" s="210">
        <f t="shared" si="41"/>
        <v>0</v>
      </c>
      <c r="N300" s="211">
        <f t="shared" si="42"/>
        <v>0</v>
      </c>
    </row>
    <row r="301" spans="9:14" ht="15" customHeight="1">
      <c r="I301" s="200">
        <f t="shared" si="37"/>
        <v>0</v>
      </c>
      <c r="J301" s="209">
        <f t="shared" si="38"/>
        <v>0</v>
      </c>
      <c r="K301" s="209">
        <f t="shared" si="39"/>
        <v>0</v>
      </c>
      <c r="L301" s="209">
        <f t="shared" si="40"/>
        <v>0</v>
      </c>
      <c r="M301" s="210">
        <f t="shared" si="41"/>
        <v>0</v>
      </c>
      <c r="N301" s="211">
        <f t="shared" si="42"/>
        <v>0</v>
      </c>
    </row>
    <row r="302" spans="9:14" ht="15" customHeight="1">
      <c r="I302" s="200">
        <f t="shared" si="37"/>
        <v>0</v>
      </c>
      <c r="J302" s="209">
        <f t="shared" si="38"/>
        <v>0</v>
      </c>
      <c r="K302" s="209">
        <f t="shared" si="39"/>
        <v>0</v>
      </c>
      <c r="L302" s="209">
        <f t="shared" si="40"/>
        <v>0</v>
      </c>
      <c r="M302" s="210">
        <f t="shared" si="41"/>
        <v>0</v>
      </c>
      <c r="N302" s="211">
        <f t="shared" si="42"/>
        <v>0</v>
      </c>
    </row>
    <row r="303" spans="9:14" ht="15" customHeight="1">
      <c r="I303" s="200">
        <f t="shared" si="37"/>
        <v>0</v>
      </c>
      <c r="J303" s="209">
        <f t="shared" si="38"/>
        <v>0</v>
      </c>
      <c r="K303" s="209">
        <f t="shared" si="39"/>
        <v>0</v>
      </c>
      <c r="L303" s="209">
        <f t="shared" si="40"/>
        <v>0</v>
      </c>
      <c r="M303" s="210">
        <f t="shared" si="41"/>
        <v>0</v>
      </c>
      <c r="N303" s="211">
        <f t="shared" si="42"/>
        <v>0</v>
      </c>
    </row>
    <row r="304" spans="9:14" ht="15" customHeight="1">
      <c r="I304" s="200">
        <f t="shared" si="37"/>
        <v>0</v>
      </c>
      <c r="J304" s="209">
        <f t="shared" si="38"/>
        <v>0</v>
      </c>
      <c r="K304" s="209">
        <f t="shared" si="39"/>
        <v>0</v>
      </c>
      <c r="L304" s="209">
        <f t="shared" si="40"/>
        <v>0</v>
      </c>
      <c r="M304" s="210">
        <f t="shared" si="41"/>
        <v>0</v>
      </c>
      <c r="N304" s="211">
        <f t="shared" si="42"/>
        <v>0</v>
      </c>
    </row>
    <row r="305" spans="9:14" ht="15" customHeight="1">
      <c r="I305" s="200">
        <f t="shared" si="37"/>
        <v>0</v>
      </c>
      <c r="J305" s="209">
        <f t="shared" si="38"/>
        <v>0</v>
      </c>
      <c r="K305" s="209">
        <f t="shared" si="39"/>
        <v>0</v>
      </c>
      <c r="L305" s="209">
        <f t="shared" si="40"/>
        <v>0</v>
      </c>
      <c r="M305" s="210">
        <f t="shared" si="41"/>
        <v>0</v>
      </c>
      <c r="N305" s="211">
        <f t="shared" si="42"/>
        <v>0</v>
      </c>
    </row>
    <row r="306" spans="9:14" ht="15" customHeight="1">
      <c r="I306" s="200">
        <f t="shared" si="37"/>
        <v>0</v>
      </c>
      <c r="J306" s="209">
        <f t="shared" si="38"/>
        <v>0</v>
      </c>
      <c r="K306" s="209">
        <f t="shared" si="39"/>
        <v>0</v>
      </c>
      <c r="L306" s="209">
        <f t="shared" si="40"/>
        <v>0</v>
      </c>
      <c r="M306" s="210">
        <f t="shared" si="41"/>
        <v>0</v>
      </c>
      <c r="N306" s="211">
        <f t="shared" si="42"/>
        <v>0</v>
      </c>
    </row>
    <row r="307" spans="9:14" ht="15" customHeight="1">
      <c r="I307" s="200">
        <f t="shared" si="37"/>
        <v>0</v>
      </c>
      <c r="J307" s="209">
        <f t="shared" si="38"/>
        <v>0</v>
      </c>
      <c r="K307" s="209">
        <f t="shared" si="39"/>
        <v>0</v>
      </c>
      <c r="L307" s="209">
        <f t="shared" si="40"/>
        <v>0</v>
      </c>
      <c r="M307" s="210">
        <f t="shared" si="41"/>
        <v>0</v>
      </c>
      <c r="N307" s="211">
        <f t="shared" si="42"/>
        <v>0</v>
      </c>
    </row>
    <row r="308" spans="9:14" ht="15" customHeight="1">
      <c r="I308" s="200">
        <f t="shared" si="37"/>
        <v>0</v>
      </c>
      <c r="J308" s="209">
        <f t="shared" si="38"/>
        <v>0</v>
      </c>
      <c r="K308" s="209">
        <f t="shared" si="39"/>
        <v>0</v>
      </c>
      <c r="L308" s="209">
        <f t="shared" si="40"/>
        <v>0</v>
      </c>
      <c r="M308" s="210">
        <f t="shared" si="41"/>
        <v>0</v>
      </c>
      <c r="N308" s="211">
        <f t="shared" si="42"/>
        <v>0</v>
      </c>
    </row>
    <row r="309" spans="9:14" ht="15" customHeight="1">
      <c r="I309" s="200">
        <f t="shared" si="37"/>
        <v>0</v>
      </c>
      <c r="J309" s="209">
        <f t="shared" si="38"/>
        <v>0</v>
      </c>
      <c r="K309" s="209">
        <f t="shared" si="39"/>
        <v>0</v>
      </c>
      <c r="L309" s="209">
        <f t="shared" si="40"/>
        <v>0</v>
      </c>
      <c r="M309" s="210">
        <f t="shared" si="41"/>
        <v>0</v>
      </c>
      <c r="N309" s="211">
        <f t="shared" si="42"/>
        <v>0</v>
      </c>
    </row>
    <row r="310" spans="9:14" ht="15" customHeight="1">
      <c r="I310" s="200">
        <f t="shared" si="37"/>
        <v>0</v>
      </c>
      <c r="J310" s="209">
        <f t="shared" si="38"/>
        <v>0</v>
      </c>
      <c r="K310" s="209">
        <f t="shared" si="39"/>
        <v>0</v>
      </c>
      <c r="L310" s="209">
        <f t="shared" si="40"/>
        <v>0</v>
      </c>
      <c r="M310" s="210">
        <f t="shared" si="41"/>
        <v>0</v>
      </c>
      <c r="N310" s="211">
        <f t="shared" si="42"/>
        <v>0</v>
      </c>
    </row>
    <row r="311" spans="9:14" ht="15" customHeight="1">
      <c r="I311" s="200">
        <f t="shared" si="37"/>
        <v>0</v>
      </c>
      <c r="J311" s="209">
        <f t="shared" si="38"/>
        <v>0</v>
      </c>
      <c r="K311" s="209">
        <f t="shared" si="39"/>
        <v>0</v>
      </c>
      <c r="L311" s="209">
        <f t="shared" si="40"/>
        <v>0</v>
      </c>
      <c r="M311" s="210">
        <f t="shared" si="41"/>
        <v>0</v>
      </c>
      <c r="N311" s="211">
        <f t="shared" si="42"/>
        <v>0</v>
      </c>
    </row>
    <row r="312" spans="9:14" ht="15" customHeight="1">
      <c r="I312" s="200">
        <f t="shared" si="37"/>
        <v>0</v>
      </c>
      <c r="J312" s="209">
        <f t="shared" si="38"/>
        <v>0</v>
      </c>
      <c r="K312" s="209">
        <f t="shared" si="39"/>
        <v>0</v>
      </c>
      <c r="L312" s="209">
        <f t="shared" si="40"/>
        <v>0</v>
      </c>
      <c r="M312" s="210">
        <f t="shared" si="41"/>
        <v>0</v>
      </c>
      <c r="N312" s="211">
        <f t="shared" si="42"/>
        <v>0</v>
      </c>
    </row>
    <row r="313" spans="9:14" ht="15" customHeight="1">
      <c r="I313" s="200">
        <f t="shared" si="37"/>
        <v>0</v>
      </c>
      <c r="J313" s="209">
        <f t="shared" si="38"/>
        <v>0</v>
      </c>
      <c r="K313" s="209">
        <f t="shared" si="39"/>
        <v>0</v>
      </c>
      <c r="L313" s="209">
        <f t="shared" si="40"/>
        <v>0</v>
      </c>
      <c r="M313" s="210">
        <f t="shared" si="41"/>
        <v>0</v>
      </c>
      <c r="N313" s="211">
        <f t="shared" si="42"/>
        <v>0</v>
      </c>
    </row>
    <row r="314" spans="9:14" ht="15" customHeight="1">
      <c r="I314" s="200">
        <f t="shared" si="37"/>
        <v>0</v>
      </c>
      <c r="J314" s="209">
        <f t="shared" si="38"/>
        <v>0</v>
      </c>
      <c r="K314" s="209">
        <f t="shared" si="39"/>
        <v>0</v>
      </c>
      <c r="L314" s="209">
        <f t="shared" si="40"/>
        <v>0</v>
      </c>
      <c r="M314" s="210">
        <f t="shared" si="41"/>
        <v>0</v>
      </c>
      <c r="N314" s="211">
        <f t="shared" si="42"/>
        <v>0</v>
      </c>
    </row>
    <row r="315" spans="9:14" ht="15" customHeight="1">
      <c r="I315" s="200">
        <f t="shared" si="37"/>
        <v>0</v>
      </c>
      <c r="J315" s="209">
        <f t="shared" si="38"/>
        <v>0</v>
      </c>
      <c r="K315" s="209">
        <f t="shared" si="39"/>
        <v>0</v>
      </c>
      <c r="L315" s="209">
        <f t="shared" si="40"/>
        <v>0</v>
      </c>
      <c r="M315" s="210">
        <f t="shared" si="41"/>
        <v>0</v>
      </c>
      <c r="N315" s="211">
        <f t="shared" si="42"/>
        <v>0</v>
      </c>
    </row>
    <row r="316" spans="9:14" ht="15" customHeight="1">
      <c r="I316" s="200">
        <f t="shared" si="37"/>
        <v>0</v>
      </c>
      <c r="J316" s="209">
        <f t="shared" si="38"/>
        <v>0</v>
      </c>
      <c r="K316" s="209">
        <f t="shared" si="39"/>
        <v>0</v>
      </c>
      <c r="L316" s="209">
        <f t="shared" si="40"/>
        <v>0</v>
      </c>
      <c r="M316" s="210">
        <f t="shared" si="41"/>
        <v>0</v>
      </c>
      <c r="N316" s="211">
        <f t="shared" si="42"/>
        <v>0</v>
      </c>
    </row>
    <row r="317" spans="9:14" ht="15" customHeight="1">
      <c r="I317" s="200">
        <f t="shared" si="37"/>
        <v>0</v>
      </c>
      <c r="J317" s="209">
        <f t="shared" si="38"/>
        <v>0</v>
      </c>
      <c r="K317" s="209">
        <f t="shared" si="39"/>
        <v>0</v>
      </c>
      <c r="L317" s="209">
        <f t="shared" si="40"/>
        <v>0</v>
      </c>
      <c r="M317" s="210">
        <f t="shared" si="41"/>
        <v>0</v>
      </c>
      <c r="N317" s="211">
        <f t="shared" si="42"/>
        <v>0</v>
      </c>
    </row>
    <row r="318" spans="9:14" ht="15" customHeight="1">
      <c r="I318" s="200">
        <f t="shared" si="37"/>
        <v>0</v>
      </c>
      <c r="J318" s="209">
        <f t="shared" si="38"/>
        <v>0</v>
      </c>
      <c r="K318" s="209">
        <f t="shared" si="39"/>
        <v>0</v>
      </c>
      <c r="L318" s="209">
        <f t="shared" si="40"/>
        <v>0</v>
      </c>
      <c r="M318" s="210">
        <f t="shared" si="41"/>
        <v>0</v>
      </c>
      <c r="N318" s="211">
        <f t="shared" si="42"/>
        <v>0</v>
      </c>
    </row>
    <row r="319" spans="9:14" ht="15" customHeight="1">
      <c r="I319" s="200">
        <f t="shared" si="37"/>
        <v>0</v>
      </c>
      <c r="J319" s="209">
        <f t="shared" si="38"/>
        <v>0</v>
      </c>
      <c r="K319" s="209">
        <f t="shared" si="39"/>
        <v>0</v>
      </c>
      <c r="L319" s="209">
        <f t="shared" si="40"/>
        <v>0</v>
      </c>
      <c r="M319" s="210">
        <f t="shared" si="41"/>
        <v>0</v>
      </c>
      <c r="N319" s="211">
        <f t="shared" si="42"/>
        <v>0</v>
      </c>
    </row>
    <row r="320" spans="9:14" ht="15" customHeight="1">
      <c r="I320" s="200">
        <f t="shared" si="37"/>
        <v>0</v>
      </c>
      <c r="J320" s="209">
        <f t="shared" si="38"/>
        <v>0</v>
      </c>
      <c r="K320" s="209">
        <f t="shared" si="39"/>
        <v>0</v>
      </c>
      <c r="L320" s="209">
        <f t="shared" si="40"/>
        <v>0</v>
      </c>
      <c r="M320" s="210">
        <f t="shared" si="41"/>
        <v>0</v>
      </c>
      <c r="N320" s="211">
        <f t="shared" si="42"/>
        <v>0</v>
      </c>
    </row>
    <row r="321" spans="9:14" ht="15" customHeight="1">
      <c r="I321" s="200">
        <f t="shared" si="37"/>
        <v>0</v>
      </c>
      <c r="J321" s="209">
        <f t="shared" si="38"/>
        <v>0</v>
      </c>
      <c r="K321" s="209">
        <f t="shared" si="39"/>
        <v>0</v>
      </c>
      <c r="L321" s="209">
        <f t="shared" si="40"/>
        <v>0</v>
      </c>
      <c r="M321" s="210">
        <f t="shared" si="41"/>
        <v>0</v>
      </c>
      <c r="N321" s="211">
        <f t="shared" si="42"/>
        <v>0</v>
      </c>
    </row>
    <row r="322" spans="9:14" ht="15" customHeight="1">
      <c r="I322" s="200">
        <f t="shared" si="37"/>
        <v>0</v>
      </c>
      <c r="J322" s="209">
        <f t="shared" si="38"/>
        <v>0</v>
      </c>
      <c r="K322" s="209">
        <f t="shared" si="39"/>
        <v>0</v>
      </c>
      <c r="L322" s="209">
        <f t="shared" si="40"/>
        <v>0</v>
      </c>
      <c r="M322" s="210">
        <f t="shared" si="41"/>
        <v>0</v>
      </c>
      <c r="N322" s="211">
        <f t="shared" si="42"/>
        <v>0</v>
      </c>
    </row>
    <row r="323" spans="9:14" ht="15" customHeight="1">
      <c r="I323" s="200">
        <f t="shared" si="37"/>
        <v>0</v>
      </c>
      <c r="J323" s="209">
        <f t="shared" si="38"/>
        <v>0</v>
      </c>
      <c r="K323" s="209">
        <f t="shared" si="39"/>
        <v>0</v>
      </c>
      <c r="L323" s="209">
        <f t="shared" si="40"/>
        <v>0</v>
      </c>
      <c r="M323" s="210">
        <f t="shared" si="41"/>
        <v>0</v>
      </c>
      <c r="N323" s="211">
        <f t="shared" si="42"/>
        <v>0</v>
      </c>
    </row>
    <row r="324" spans="9:14" ht="15" customHeight="1">
      <c r="I324" s="200">
        <f t="shared" si="37"/>
        <v>0</v>
      </c>
      <c r="J324" s="209">
        <f t="shared" si="38"/>
        <v>0</v>
      </c>
      <c r="K324" s="209">
        <f t="shared" si="39"/>
        <v>0</v>
      </c>
      <c r="L324" s="209">
        <f t="shared" si="40"/>
        <v>0</v>
      </c>
      <c r="M324" s="210">
        <f t="shared" si="41"/>
        <v>0</v>
      </c>
      <c r="N324" s="211">
        <f t="shared" si="42"/>
        <v>0</v>
      </c>
    </row>
    <row r="325" spans="9:14" ht="15" customHeight="1">
      <c r="I325" s="200">
        <f t="shared" si="37"/>
        <v>0</v>
      </c>
      <c r="J325" s="209">
        <f t="shared" si="38"/>
        <v>0</v>
      </c>
      <c r="K325" s="209">
        <f t="shared" si="39"/>
        <v>0</v>
      </c>
      <c r="L325" s="209">
        <f t="shared" si="40"/>
        <v>0</v>
      </c>
      <c r="M325" s="210">
        <f t="shared" si="41"/>
        <v>0</v>
      </c>
      <c r="N325" s="211">
        <f t="shared" si="42"/>
        <v>0</v>
      </c>
    </row>
    <row r="326" spans="9:14" ht="15" customHeight="1">
      <c r="I326" s="200">
        <f t="shared" si="37"/>
        <v>0</v>
      </c>
      <c r="J326" s="209">
        <f t="shared" si="38"/>
        <v>0</v>
      </c>
      <c r="K326" s="209">
        <f t="shared" si="39"/>
        <v>0</v>
      </c>
      <c r="L326" s="209">
        <f t="shared" si="40"/>
        <v>0</v>
      </c>
      <c r="M326" s="210">
        <f t="shared" si="41"/>
        <v>0</v>
      </c>
      <c r="N326" s="211">
        <f t="shared" si="42"/>
        <v>0</v>
      </c>
    </row>
    <row r="327" spans="9:14" ht="15" customHeight="1">
      <c r="I327" s="200">
        <f t="shared" si="37"/>
        <v>0</v>
      </c>
      <c r="J327" s="209">
        <f t="shared" si="38"/>
        <v>0</v>
      </c>
      <c r="K327" s="209">
        <f t="shared" si="39"/>
        <v>0</v>
      </c>
      <c r="L327" s="209">
        <f t="shared" si="40"/>
        <v>0</v>
      </c>
      <c r="M327" s="210">
        <f t="shared" si="41"/>
        <v>0</v>
      </c>
      <c r="N327" s="211">
        <f t="shared" si="42"/>
        <v>0</v>
      </c>
    </row>
    <row r="328" spans="9:14" ht="15" customHeight="1">
      <c r="I328" s="200">
        <f t="shared" si="37"/>
        <v>0</v>
      </c>
      <c r="J328" s="209">
        <f t="shared" si="38"/>
        <v>0</v>
      </c>
      <c r="K328" s="209">
        <f t="shared" si="39"/>
        <v>0</v>
      </c>
      <c r="L328" s="209">
        <f t="shared" si="40"/>
        <v>0</v>
      </c>
      <c r="M328" s="210">
        <f t="shared" si="41"/>
        <v>0</v>
      </c>
      <c r="N328" s="211">
        <f t="shared" si="42"/>
        <v>0</v>
      </c>
    </row>
    <row r="329" spans="9:14" ht="15" customHeight="1">
      <c r="I329" s="200">
        <f t="shared" si="37"/>
        <v>0</v>
      </c>
      <c r="J329" s="209">
        <f t="shared" si="38"/>
        <v>0</v>
      </c>
      <c r="K329" s="209">
        <f t="shared" si="39"/>
        <v>0</v>
      </c>
      <c r="L329" s="209">
        <f t="shared" si="40"/>
        <v>0</v>
      </c>
      <c r="M329" s="210">
        <f t="shared" si="41"/>
        <v>0</v>
      </c>
      <c r="N329" s="211">
        <f t="shared" si="42"/>
        <v>0</v>
      </c>
    </row>
    <row r="330" spans="9:14" ht="15" customHeight="1">
      <c r="I330" s="200">
        <f t="shared" si="37"/>
        <v>0</v>
      </c>
      <c r="J330" s="209">
        <f t="shared" si="38"/>
        <v>0</v>
      </c>
      <c r="K330" s="209">
        <f t="shared" si="39"/>
        <v>0</v>
      </c>
      <c r="L330" s="209">
        <f t="shared" si="40"/>
        <v>0</v>
      </c>
      <c r="M330" s="210">
        <f t="shared" si="41"/>
        <v>0</v>
      </c>
      <c r="N330" s="211">
        <f t="shared" si="42"/>
        <v>0</v>
      </c>
    </row>
    <row r="331" spans="9:14" ht="15" customHeight="1">
      <c r="I331" s="200">
        <f t="shared" si="37"/>
        <v>0</v>
      </c>
      <c r="J331" s="209">
        <f t="shared" si="38"/>
        <v>0</v>
      </c>
      <c r="K331" s="209">
        <f t="shared" si="39"/>
        <v>0</v>
      </c>
      <c r="L331" s="209">
        <f t="shared" si="40"/>
        <v>0</v>
      </c>
      <c r="M331" s="210">
        <f t="shared" si="41"/>
        <v>0</v>
      </c>
      <c r="N331" s="211">
        <f t="shared" si="42"/>
        <v>0</v>
      </c>
    </row>
    <row r="332" spans="9:14" ht="15" customHeight="1">
      <c r="I332" s="200">
        <f t="shared" si="37"/>
        <v>0</v>
      </c>
      <c r="J332" s="209">
        <f t="shared" si="38"/>
        <v>0</v>
      </c>
      <c r="K332" s="209">
        <f t="shared" si="39"/>
        <v>0</v>
      </c>
      <c r="L332" s="209">
        <f t="shared" si="40"/>
        <v>0</v>
      </c>
      <c r="M332" s="210">
        <f t="shared" si="41"/>
        <v>0</v>
      </c>
      <c r="N332" s="211">
        <f t="shared" si="42"/>
        <v>0</v>
      </c>
    </row>
    <row r="333" spans="9:14" ht="15" customHeight="1">
      <c r="I333" s="200">
        <f t="shared" si="37"/>
        <v>0</v>
      </c>
      <c r="J333" s="209">
        <f t="shared" si="38"/>
        <v>0</v>
      </c>
      <c r="K333" s="209">
        <f t="shared" si="39"/>
        <v>0</v>
      </c>
      <c r="L333" s="209">
        <f t="shared" si="40"/>
        <v>0</v>
      </c>
      <c r="M333" s="210">
        <f t="shared" si="41"/>
        <v>0</v>
      </c>
      <c r="N333" s="211">
        <f t="shared" si="42"/>
        <v>0</v>
      </c>
    </row>
    <row r="334" spans="9:14" ht="15" customHeight="1">
      <c r="I334" s="200">
        <f t="shared" si="37"/>
        <v>0</v>
      </c>
      <c r="J334" s="209">
        <f t="shared" si="38"/>
        <v>0</v>
      </c>
      <c r="K334" s="209">
        <f t="shared" si="39"/>
        <v>0</v>
      </c>
      <c r="L334" s="209">
        <f t="shared" si="40"/>
        <v>0</v>
      </c>
      <c r="M334" s="210">
        <f t="shared" si="41"/>
        <v>0</v>
      </c>
      <c r="N334" s="211">
        <f t="shared" si="42"/>
        <v>0</v>
      </c>
    </row>
    <row r="335" spans="9:14" ht="15" customHeight="1">
      <c r="I335" s="200">
        <f t="shared" si="37"/>
        <v>0</v>
      </c>
      <c r="J335" s="209">
        <f t="shared" si="38"/>
        <v>0</v>
      </c>
      <c r="K335" s="209">
        <f t="shared" si="39"/>
        <v>0</v>
      </c>
      <c r="L335" s="209">
        <f t="shared" si="40"/>
        <v>0</v>
      </c>
      <c r="M335" s="210">
        <f t="shared" si="41"/>
        <v>0</v>
      </c>
      <c r="N335" s="211">
        <f t="shared" si="42"/>
        <v>0</v>
      </c>
    </row>
    <row r="336" spans="9:14" ht="15" customHeight="1">
      <c r="I336" s="200">
        <f t="shared" si="37"/>
        <v>0</v>
      </c>
      <c r="J336" s="209">
        <f t="shared" si="38"/>
        <v>0</v>
      </c>
      <c r="K336" s="209">
        <f t="shared" si="39"/>
        <v>0</v>
      </c>
      <c r="L336" s="209">
        <f t="shared" si="40"/>
        <v>0</v>
      </c>
      <c r="M336" s="210">
        <f t="shared" si="41"/>
        <v>0</v>
      </c>
      <c r="N336" s="211">
        <f t="shared" si="42"/>
        <v>0</v>
      </c>
    </row>
    <row r="337" spans="9:14" ht="15" customHeight="1">
      <c r="I337" s="200">
        <f t="shared" si="37"/>
        <v>0</v>
      </c>
      <c r="J337" s="209">
        <f t="shared" si="38"/>
        <v>0</v>
      </c>
      <c r="K337" s="209">
        <f t="shared" si="39"/>
        <v>0</v>
      </c>
      <c r="L337" s="209">
        <f t="shared" si="40"/>
        <v>0</v>
      </c>
      <c r="M337" s="210">
        <f t="shared" si="41"/>
        <v>0</v>
      </c>
      <c r="N337" s="211">
        <f t="shared" si="42"/>
        <v>0</v>
      </c>
    </row>
    <row r="338" spans="9:14" ht="15" customHeight="1">
      <c r="I338" s="200">
        <f t="shared" si="37"/>
        <v>0</v>
      </c>
      <c r="J338" s="209">
        <f t="shared" si="38"/>
        <v>0</v>
      </c>
      <c r="K338" s="209">
        <f t="shared" si="39"/>
        <v>0</v>
      </c>
      <c r="L338" s="209">
        <f t="shared" si="40"/>
        <v>0</v>
      </c>
      <c r="M338" s="210">
        <f t="shared" si="41"/>
        <v>0</v>
      </c>
      <c r="N338" s="211">
        <f t="shared" si="42"/>
        <v>0</v>
      </c>
    </row>
    <row r="339" spans="9:14" ht="15" customHeight="1">
      <c r="I339" s="200">
        <f t="shared" si="37"/>
        <v>0</v>
      </c>
      <c r="J339" s="209">
        <f t="shared" si="38"/>
        <v>0</v>
      </c>
      <c r="K339" s="209">
        <f t="shared" si="39"/>
        <v>0</v>
      </c>
      <c r="L339" s="209">
        <f t="shared" si="40"/>
        <v>0</v>
      </c>
      <c r="M339" s="210">
        <f t="shared" si="41"/>
        <v>0</v>
      </c>
      <c r="N339" s="211">
        <f t="shared" si="42"/>
        <v>0</v>
      </c>
    </row>
    <row r="340" spans="9:14" ht="15" customHeight="1">
      <c r="I340" s="200">
        <f t="shared" si="37"/>
        <v>0</v>
      </c>
      <c r="J340" s="209">
        <f t="shared" si="38"/>
        <v>0</v>
      </c>
      <c r="K340" s="209">
        <f t="shared" si="39"/>
        <v>0</v>
      </c>
      <c r="L340" s="209">
        <f t="shared" si="40"/>
        <v>0</v>
      </c>
      <c r="M340" s="210">
        <f t="shared" si="41"/>
        <v>0</v>
      </c>
      <c r="N340" s="211">
        <f t="shared" si="42"/>
        <v>0</v>
      </c>
    </row>
    <row r="341" spans="9:14" ht="15" customHeight="1">
      <c r="I341" s="200">
        <f t="shared" si="37"/>
        <v>0</v>
      </c>
      <c r="J341" s="209">
        <f t="shared" si="38"/>
        <v>0</v>
      </c>
      <c r="K341" s="209">
        <f t="shared" si="39"/>
        <v>0</v>
      </c>
      <c r="L341" s="209">
        <f t="shared" si="40"/>
        <v>0</v>
      </c>
      <c r="M341" s="210">
        <f t="shared" si="41"/>
        <v>0</v>
      </c>
      <c r="N341" s="211">
        <f t="shared" si="42"/>
        <v>0</v>
      </c>
    </row>
    <row r="342" spans="9:14" ht="15" customHeight="1">
      <c r="I342" s="200">
        <f t="shared" si="37"/>
        <v>0</v>
      </c>
      <c r="J342" s="209">
        <f t="shared" si="38"/>
        <v>0</v>
      </c>
      <c r="K342" s="209">
        <f t="shared" si="39"/>
        <v>0</v>
      </c>
      <c r="L342" s="209">
        <f t="shared" si="40"/>
        <v>0</v>
      </c>
      <c r="M342" s="210">
        <f t="shared" si="41"/>
        <v>0</v>
      </c>
      <c r="N342" s="211">
        <f t="shared" si="42"/>
        <v>0</v>
      </c>
    </row>
    <row r="343" spans="9:14" ht="15" customHeight="1">
      <c r="I343" s="200">
        <f t="shared" si="37"/>
        <v>0</v>
      </c>
      <c r="J343" s="209">
        <f t="shared" si="38"/>
        <v>0</v>
      </c>
      <c r="K343" s="209">
        <f t="shared" si="39"/>
        <v>0</v>
      </c>
      <c r="L343" s="209">
        <f t="shared" si="40"/>
        <v>0</v>
      </c>
      <c r="M343" s="210">
        <f t="shared" si="41"/>
        <v>0</v>
      </c>
      <c r="N343" s="211">
        <f t="shared" si="42"/>
        <v>0</v>
      </c>
    </row>
    <row r="344" spans="9:14" ht="15" customHeight="1">
      <c r="I344" s="200">
        <f t="shared" si="37"/>
        <v>0</v>
      </c>
      <c r="J344" s="209">
        <f t="shared" si="38"/>
        <v>0</v>
      </c>
      <c r="K344" s="209">
        <f t="shared" si="39"/>
        <v>0</v>
      </c>
      <c r="L344" s="209">
        <f t="shared" si="40"/>
        <v>0</v>
      </c>
      <c r="M344" s="210">
        <f t="shared" si="41"/>
        <v>0</v>
      </c>
      <c r="N344" s="211">
        <f t="shared" si="42"/>
        <v>0</v>
      </c>
    </row>
    <row r="345" spans="9:14" ht="15" customHeight="1">
      <c r="I345" s="200">
        <f t="shared" si="37"/>
        <v>0</v>
      </c>
      <c r="J345" s="209">
        <f t="shared" si="38"/>
        <v>0</v>
      </c>
      <c r="K345" s="209">
        <f t="shared" si="39"/>
        <v>0</v>
      </c>
      <c r="L345" s="209">
        <f t="shared" si="40"/>
        <v>0</v>
      </c>
      <c r="M345" s="210">
        <f t="shared" si="41"/>
        <v>0</v>
      </c>
      <c r="N345" s="211">
        <f t="shared" si="42"/>
        <v>0</v>
      </c>
    </row>
    <row r="346" spans="9:14" ht="15" customHeight="1">
      <c r="I346" s="200">
        <f t="shared" si="37"/>
        <v>0</v>
      </c>
      <c r="J346" s="209">
        <f t="shared" si="38"/>
        <v>0</v>
      </c>
      <c r="K346" s="209">
        <f t="shared" si="39"/>
        <v>0</v>
      </c>
      <c r="L346" s="209">
        <f t="shared" si="40"/>
        <v>0</v>
      </c>
      <c r="M346" s="210">
        <f t="shared" si="41"/>
        <v>0</v>
      </c>
      <c r="N346" s="211">
        <f t="shared" si="42"/>
        <v>0</v>
      </c>
    </row>
    <row r="347" spans="9:14" ht="15" customHeight="1">
      <c r="I347" s="200">
        <f t="shared" si="37"/>
        <v>0</v>
      </c>
      <c r="J347" s="209">
        <f t="shared" si="38"/>
        <v>0</v>
      </c>
      <c r="K347" s="209">
        <f t="shared" si="39"/>
        <v>0</v>
      </c>
      <c r="L347" s="209">
        <f t="shared" si="40"/>
        <v>0</v>
      </c>
      <c r="M347" s="210">
        <f t="shared" si="41"/>
        <v>0</v>
      </c>
      <c r="N347" s="211">
        <f t="shared" si="42"/>
        <v>0</v>
      </c>
    </row>
    <row r="348" spans="9:14" ht="15" customHeight="1">
      <c r="I348" s="200">
        <f t="shared" si="37"/>
        <v>0</v>
      </c>
      <c r="J348" s="209">
        <f t="shared" si="38"/>
        <v>0</v>
      </c>
      <c r="K348" s="209">
        <f t="shared" si="39"/>
        <v>0</v>
      </c>
      <c r="L348" s="209">
        <f t="shared" si="40"/>
        <v>0</v>
      </c>
      <c r="M348" s="210">
        <f t="shared" si="41"/>
        <v>0</v>
      </c>
      <c r="N348" s="211">
        <f t="shared" si="42"/>
        <v>0</v>
      </c>
    </row>
    <row r="349" spans="9:14" ht="15" customHeight="1">
      <c r="I349" s="200">
        <f t="shared" si="37"/>
        <v>0</v>
      </c>
      <c r="J349" s="209">
        <f t="shared" si="38"/>
        <v>0</v>
      </c>
      <c r="K349" s="209">
        <f t="shared" si="39"/>
        <v>0</v>
      </c>
      <c r="L349" s="209">
        <f t="shared" si="40"/>
        <v>0</v>
      </c>
      <c r="M349" s="210">
        <f t="shared" si="41"/>
        <v>0</v>
      </c>
      <c r="N349" s="211">
        <f t="shared" si="42"/>
        <v>0</v>
      </c>
    </row>
    <row r="350" spans="9:14" ht="15" customHeight="1">
      <c r="I350" s="200">
        <f t="shared" si="37"/>
        <v>0</v>
      </c>
      <c r="J350" s="209">
        <f t="shared" si="38"/>
        <v>0</v>
      </c>
      <c r="K350" s="209">
        <f t="shared" si="39"/>
        <v>0</v>
      </c>
      <c r="L350" s="209">
        <f t="shared" si="40"/>
        <v>0</v>
      </c>
      <c r="M350" s="210">
        <f t="shared" si="41"/>
        <v>0</v>
      </c>
      <c r="N350" s="211">
        <f t="shared" si="42"/>
        <v>0</v>
      </c>
    </row>
    <row r="351" spans="9:14" ht="15" customHeight="1">
      <c r="I351" s="200">
        <f t="shared" si="37"/>
        <v>0</v>
      </c>
      <c r="J351" s="209">
        <f t="shared" si="38"/>
        <v>0</v>
      </c>
      <c r="K351" s="209">
        <f t="shared" si="39"/>
        <v>0</v>
      </c>
      <c r="L351" s="209">
        <f t="shared" si="40"/>
        <v>0</v>
      </c>
      <c r="M351" s="210">
        <f t="shared" si="41"/>
        <v>0</v>
      </c>
      <c r="N351" s="211">
        <f t="shared" si="42"/>
        <v>0</v>
      </c>
    </row>
    <row r="352" spans="9:14" ht="15" customHeight="1">
      <c r="I352" s="200">
        <f t="shared" si="37"/>
        <v>0</v>
      </c>
      <c r="J352" s="209">
        <f t="shared" si="38"/>
        <v>0</v>
      </c>
      <c r="K352" s="209">
        <f t="shared" si="39"/>
        <v>0</v>
      </c>
      <c r="L352" s="209">
        <f t="shared" si="40"/>
        <v>0</v>
      </c>
      <c r="M352" s="210">
        <f t="shared" si="41"/>
        <v>0</v>
      </c>
      <c r="N352" s="211">
        <f t="shared" si="42"/>
        <v>0</v>
      </c>
    </row>
    <row r="353" spans="9:14" ht="15" customHeight="1">
      <c r="I353" s="200">
        <f t="shared" si="37"/>
        <v>0</v>
      </c>
      <c r="J353" s="209">
        <f t="shared" si="38"/>
        <v>0</v>
      </c>
      <c r="K353" s="209">
        <f t="shared" si="39"/>
        <v>0</v>
      </c>
      <c r="L353" s="209">
        <f t="shared" si="40"/>
        <v>0</v>
      </c>
      <c r="M353" s="210">
        <f t="shared" si="41"/>
        <v>0</v>
      </c>
      <c r="N353" s="211">
        <f t="shared" si="42"/>
        <v>0</v>
      </c>
    </row>
    <row r="354" spans="9:14" ht="15" customHeight="1">
      <c r="I354" s="200">
        <f t="shared" si="37"/>
        <v>0</v>
      </c>
      <c r="J354" s="209">
        <f t="shared" si="38"/>
        <v>0</v>
      </c>
      <c r="K354" s="209">
        <f t="shared" si="39"/>
        <v>0</v>
      </c>
      <c r="L354" s="209">
        <f t="shared" si="40"/>
        <v>0</v>
      </c>
      <c r="M354" s="210">
        <f t="shared" si="41"/>
        <v>0</v>
      </c>
      <c r="N354" s="211">
        <f t="shared" si="42"/>
        <v>0</v>
      </c>
    </row>
    <row r="355" spans="9:14" ht="15" customHeight="1">
      <c r="I355" s="200">
        <f t="shared" si="37"/>
        <v>0</v>
      </c>
      <c r="J355" s="209">
        <f t="shared" si="38"/>
        <v>0</v>
      </c>
      <c r="K355" s="209">
        <f t="shared" si="39"/>
        <v>0</v>
      </c>
      <c r="L355" s="209">
        <f t="shared" si="40"/>
        <v>0</v>
      </c>
      <c r="M355" s="210">
        <f t="shared" si="41"/>
        <v>0</v>
      </c>
      <c r="N355" s="211">
        <f t="shared" si="42"/>
        <v>0</v>
      </c>
    </row>
    <row r="356" spans="9:14" ht="15" customHeight="1">
      <c r="I356" s="200">
        <f t="shared" ref="I356:I419" si="43">(D356-C356)+(F356-E356)+(H356-G356)</f>
        <v>0</v>
      </c>
      <c r="J356" s="209">
        <f t="shared" ref="J356:J419" si="44">IF(((D356-C356)&gt;$C$2),$D$2,IF(((D356-C356)&gt;$E$2),$F$2,0))</f>
        <v>0</v>
      </c>
      <c r="K356" s="209">
        <f t="shared" ref="K356:K419" si="45">IF(((F356-E356)&gt;$C$2),$D$2,IF(((F356-E356)&gt;$E$2),$F$2,0))</f>
        <v>0</v>
      </c>
      <c r="L356" s="209">
        <f t="shared" ref="L356:L419" si="46">IF(((H356-G356)&gt;$C$2),$D$2,IF(((H356-G356)&gt;$E$2),$F$2,0))</f>
        <v>0</v>
      </c>
      <c r="M356" s="210">
        <f t="shared" ref="M356:M419" si="47">SUM(J356:L356)</f>
        <v>0</v>
      </c>
      <c r="N356" s="211">
        <f t="shared" si="42"/>
        <v>0</v>
      </c>
    </row>
    <row r="357" spans="9:14" ht="15" customHeight="1">
      <c r="I357" s="200">
        <f t="shared" si="43"/>
        <v>0</v>
      </c>
      <c r="J357" s="209">
        <f t="shared" si="44"/>
        <v>0</v>
      </c>
      <c r="K357" s="209">
        <f t="shared" si="45"/>
        <v>0</v>
      </c>
      <c r="L357" s="209">
        <f t="shared" si="46"/>
        <v>0</v>
      </c>
      <c r="M357" s="210">
        <f t="shared" si="47"/>
        <v>0</v>
      </c>
      <c r="N357" s="211">
        <f t="shared" ref="N357:N420" si="48">I357-M357</f>
        <v>0</v>
      </c>
    </row>
    <row r="358" spans="9:14" ht="15" customHeight="1">
      <c r="I358" s="200">
        <f t="shared" si="43"/>
        <v>0</v>
      </c>
      <c r="J358" s="209">
        <f t="shared" si="44"/>
        <v>0</v>
      </c>
      <c r="K358" s="209">
        <f t="shared" si="45"/>
        <v>0</v>
      </c>
      <c r="L358" s="209">
        <f t="shared" si="46"/>
        <v>0</v>
      </c>
      <c r="M358" s="210">
        <f t="shared" si="47"/>
        <v>0</v>
      </c>
      <c r="N358" s="211">
        <f t="shared" si="48"/>
        <v>0</v>
      </c>
    </row>
    <row r="359" spans="9:14" ht="15" customHeight="1">
      <c r="I359" s="200">
        <f t="shared" si="43"/>
        <v>0</v>
      </c>
      <c r="J359" s="209">
        <f t="shared" si="44"/>
        <v>0</v>
      </c>
      <c r="K359" s="209">
        <f t="shared" si="45"/>
        <v>0</v>
      </c>
      <c r="L359" s="209">
        <f t="shared" si="46"/>
        <v>0</v>
      </c>
      <c r="M359" s="210">
        <f t="shared" si="47"/>
        <v>0</v>
      </c>
      <c r="N359" s="211">
        <f t="shared" si="48"/>
        <v>0</v>
      </c>
    </row>
    <row r="360" spans="9:14" ht="15" customHeight="1">
      <c r="I360" s="200">
        <f t="shared" si="43"/>
        <v>0</v>
      </c>
      <c r="J360" s="209">
        <f t="shared" si="44"/>
        <v>0</v>
      </c>
      <c r="K360" s="209">
        <f t="shared" si="45"/>
        <v>0</v>
      </c>
      <c r="L360" s="209">
        <f t="shared" si="46"/>
        <v>0</v>
      </c>
      <c r="M360" s="210">
        <f t="shared" si="47"/>
        <v>0</v>
      </c>
      <c r="N360" s="211">
        <f t="shared" si="48"/>
        <v>0</v>
      </c>
    </row>
    <row r="361" spans="9:14" ht="15" customHeight="1">
      <c r="I361" s="200">
        <f t="shared" si="43"/>
        <v>0</v>
      </c>
      <c r="J361" s="209">
        <f t="shared" si="44"/>
        <v>0</v>
      </c>
      <c r="K361" s="209">
        <f t="shared" si="45"/>
        <v>0</v>
      </c>
      <c r="L361" s="209">
        <f t="shared" si="46"/>
        <v>0</v>
      </c>
      <c r="M361" s="210">
        <f t="shared" si="47"/>
        <v>0</v>
      </c>
      <c r="N361" s="211">
        <f t="shared" si="48"/>
        <v>0</v>
      </c>
    </row>
    <row r="362" spans="9:14" ht="15" customHeight="1">
      <c r="I362" s="200">
        <f t="shared" si="43"/>
        <v>0</v>
      </c>
      <c r="J362" s="209">
        <f t="shared" si="44"/>
        <v>0</v>
      </c>
      <c r="K362" s="209">
        <f t="shared" si="45"/>
        <v>0</v>
      </c>
      <c r="L362" s="209">
        <f t="shared" si="46"/>
        <v>0</v>
      </c>
      <c r="M362" s="210">
        <f t="shared" si="47"/>
        <v>0</v>
      </c>
      <c r="N362" s="211">
        <f t="shared" si="48"/>
        <v>0</v>
      </c>
    </row>
    <row r="363" spans="9:14" ht="15" customHeight="1">
      <c r="I363" s="200">
        <f t="shared" si="43"/>
        <v>0</v>
      </c>
      <c r="J363" s="209">
        <f t="shared" si="44"/>
        <v>0</v>
      </c>
      <c r="K363" s="209">
        <f t="shared" si="45"/>
        <v>0</v>
      </c>
      <c r="L363" s="209">
        <f t="shared" si="46"/>
        <v>0</v>
      </c>
      <c r="M363" s="210">
        <f t="shared" si="47"/>
        <v>0</v>
      </c>
      <c r="N363" s="211">
        <f t="shared" si="48"/>
        <v>0</v>
      </c>
    </row>
    <row r="364" spans="9:14" ht="15" customHeight="1">
      <c r="I364" s="200">
        <f t="shared" si="43"/>
        <v>0</v>
      </c>
      <c r="J364" s="209">
        <f t="shared" si="44"/>
        <v>0</v>
      </c>
      <c r="K364" s="209">
        <f t="shared" si="45"/>
        <v>0</v>
      </c>
      <c r="L364" s="209">
        <f t="shared" si="46"/>
        <v>0</v>
      </c>
      <c r="M364" s="210">
        <f t="shared" si="47"/>
        <v>0</v>
      </c>
      <c r="N364" s="211">
        <f t="shared" si="48"/>
        <v>0</v>
      </c>
    </row>
    <row r="365" spans="9:14" ht="15" customHeight="1">
      <c r="I365" s="200">
        <f t="shared" si="43"/>
        <v>0</v>
      </c>
      <c r="J365" s="209">
        <f t="shared" si="44"/>
        <v>0</v>
      </c>
      <c r="K365" s="209">
        <f t="shared" si="45"/>
        <v>0</v>
      </c>
      <c r="L365" s="209">
        <f t="shared" si="46"/>
        <v>0</v>
      </c>
      <c r="M365" s="210">
        <f t="shared" si="47"/>
        <v>0</v>
      </c>
      <c r="N365" s="211">
        <f t="shared" si="48"/>
        <v>0</v>
      </c>
    </row>
    <row r="366" spans="9:14" ht="15" customHeight="1">
      <c r="I366" s="200">
        <f t="shared" si="43"/>
        <v>0</v>
      </c>
      <c r="J366" s="209">
        <f t="shared" si="44"/>
        <v>0</v>
      </c>
      <c r="K366" s="209">
        <f t="shared" si="45"/>
        <v>0</v>
      </c>
      <c r="L366" s="209">
        <f t="shared" si="46"/>
        <v>0</v>
      </c>
      <c r="M366" s="210">
        <f t="shared" si="47"/>
        <v>0</v>
      </c>
      <c r="N366" s="211">
        <f t="shared" si="48"/>
        <v>0</v>
      </c>
    </row>
    <row r="367" spans="9:14" ht="15" customHeight="1">
      <c r="I367" s="200">
        <f t="shared" si="43"/>
        <v>0</v>
      </c>
      <c r="J367" s="209">
        <f t="shared" si="44"/>
        <v>0</v>
      </c>
      <c r="K367" s="209">
        <f t="shared" si="45"/>
        <v>0</v>
      </c>
      <c r="L367" s="209">
        <f t="shared" si="46"/>
        <v>0</v>
      </c>
      <c r="M367" s="210">
        <f t="shared" si="47"/>
        <v>0</v>
      </c>
      <c r="N367" s="211">
        <f t="shared" si="48"/>
        <v>0</v>
      </c>
    </row>
    <row r="368" spans="9:14" ht="15" customHeight="1">
      <c r="I368" s="200">
        <f t="shared" si="43"/>
        <v>0</v>
      </c>
      <c r="J368" s="209">
        <f t="shared" si="44"/>
        <v>0</v>
      </c>
      <c r="K368" s="209">
        <f t="shared" si="45"/>
        <v>0</v>
      </c>
      <c r="L368" s="209">
        <f t="shared" si="46"/>
        <v>0</v>
      </c>
      <c r="M368" s="210">
        <f t="shared" si="47"/>
        <v>0</v>
      </c>
      <c r="N368" s="211">
        <f t="shared" si="48"/>
        <v>0</v>
      </c>
    </row>
    <row r="369" spans="9:14" ht="15" customHeight="1">
      <c r="I369" s="200">
        <f t="shared" si="43"/>
        <v>0</v>
      </c>
      <c r="J369" s="209">
        <f t="shared" si="44"/>
        <v>0</v>
      </c>
      <c r="K369" s="209">
        <f t="shared" si="45"/>
        <v>0</v>
      </c>
      <c r="L369" s="209">
        <f t="shared" si="46"/>
        <v>0</v>
      </c>
      <c r="M369" s="210">
        <f t="shared" si="47"/>
        <v>0</v>
      </c>
      <c r="N369" s="211">
        <f t="shared" si="48"/>
        <v>0</v>
      </c>
    </row>
    <row r="370" spans="9:14" ht="15" customHeight="1">
      <c r="I370" s="200">
        <f t="shared" si="43"/>
        <v>0</v>
      </c>
      <c r="J370" s="209">
        <f t="shared" si="44"/>
        <v>0</v>
      </c>
      <c r="K370" s="209">
        <f t="shared" si="45"/>
        <v>0</v>
      </c>
      <c r="L370" s="209">
        <f t="shared" si="46"/>
        <v>0</v>
      </c>
      <c r="M370" s="210">
        <f t="shared" si="47"/>
        <v>0</v>
      </c>
      <c r="N370" s="211">
        <f t="shared" si="48"/>
        <v>0</v>
      </c>
    </row>
    <row r="371" spans="9:14" ht="15" customHeight="1">
      <c r="I371" s="200">
        <f t="shared" si="43"/>
        <v>0</v>
      </c>
      <c r="J371" s="209">
        <f t="shared" si="44"/>
        <v>0</v>
      </c>
      <c r="K371" s="209">
        <f t="shared" si="45"/>
        <v>0</v>
      </c>
      <c r="L371" s="209">
        <f t="shared" si="46"/>
        <v>0</v>
      </c>
      <c r="M371" s="210">
        <f t="shared" si="47"/>
        <v>0</v>
      </c>
      <c r="N371" s="211">
        <f t="shared" si="48"/>
        <v>0</v>
      </c>
    </row>
    <row r="372" spans="9:14" ht="15" customHeight="1">
      <c r="I372" s="200">
        <f t="shared" si="43"/>
        <v>0</v>
      </c>
      <c r="J372" s="209">
        <f t="shared" si="44"/>
        <v>0</v>
      </c>
      <c r="K372" s="209">
        <f t="shared" si="45"/>
        <v>0</v>
      </c>
      <c r="L372" s="209">
        <f t="shared" si="46"/>
        <v>0</v>
      </c>
      <c r="M372" s="210">
        <f t="shared" si="47"/>
        <v>0</v>
      </c>
      <c r="N372" s="211">
        <f t="shared" si="48"/>
        <v>0</v>
      </c>
    </row>
    <row r="373" spans="9:14" ht="15" customHeight="1">
      <c r="I373" s="200">
        <f t="shared" si="43"/>
        <v>0</v>
      </c>
      <c r="J373" s="209">
        <f t="shared" si="44"/>
        <v>0</v>
      </c>
      <c r="K373" s="209">
        <f t="shared" si="45"/>
        <v>0</v>
      </c>
      <c r="L373" s="209">
        <f t="shared" si="46"/>
        <v>0</v>
      </c>
      <c r="M373" s="210">
        <f t="shared" si="47"/>
        <v>0</v>
      </c>
      <c r="N373" s="211">
        <f t="shared" si="48"/>
        <v>0</v>
      </c>
    </row>
    <row r="374" spans="9:14" ht="15" customHeight="1">
      <c r="I374" s="200">
        <f t="shared" si="43"/>
        <v>0</v>
      </c>
      <c r="J374" s="209">
        <f t="shared" si="44"/>
        <v>0</v>
      </c>
      <c r="K374" s="209">
        <f t="shared" si="45"/>
        <v>0</v>
      </c>
      <c r="L374" s="209">
        <f t="shared" si="46"/>
        <v>0</v>
      </c>
      <c r="M374" s="210">
        <f t="shared" si="47"/>
        <v>0</v>
      </c>
      <c r="N374" s="211">
        <f t="shared" si="48"/>
        <v>0</v>
      </c>
    </row>
    <row r="375" spans="9:14" ht="15" customHeight="1">
      <c r="I375" s="200">
        <f t="shared" si="43"/>
        <v>0</v>
      </c>
      <c r="J375" s="209">
        <f t="shared" si="44"/>
        <v>0</v>
      </c>
      <c r="K375" s="209">
        <f t="shared" si="45"/>
        <v>0</v>
      </c>
      <c r="L375" s="209">
        <f t="shared" si="46"/>
        <v>0</v>
      </c>
      <c r="M375" s="210">
        <f t="shared" si="47"/>
        <v>0</v>
      </c>
      <c r="N375" s="211">
        <f t="shared" si="48"/>
        <v>0</v>
      </c>
    </row>
    <row r="376" spans="9:14" ht="15" customHeight="1">
      <c r="I376" s="200">
        <f t="shared" si="43"/>
        <v>0</v>
      </c>
      <c r="J376" s="209">
        <f t="shared" si="44"/>
        <v>0</v>
      </c>
      <c r="K376" s="209">
        <f t="shared" si="45"/>
        <v>0</v>
      </c>
      <c r="L376" s="209">
        <f t="shared" si="46"/>
        <v>0</v>
      </c>
      <c r="M376" s="210">
        <f t="shared" si="47"/>
        <v>0</v>
      </c>
      <c r="N376" s="211">
        <f t="shared" si="48"/>
        <v>0</v>
      </c>
    </row>
    <row r="377" spans="9:14" ht="15" customHeight="1">
      <c r="I377" s="200">
        <f t="shared" si="43"/>
        <v>0</v>
      </c>
      <c r="J377" s="209">
        <f t="shared" si="44"/>
        <v>0</v>
      </c>
      <c r="K377" s="209">
        <f t="shared" si="45"/>
        <v>0</v>
      </c>
      <c r="L377" s="209">
        <f t="shared" si="46"/>
        <v>0</v>
      </c>
      <c r="M377" s="210">
        <f t="shared" si="47"/>
        <v>0</v>
      </c>
      <c r="N377" s="211">
        <f t="shared" si="48"/>
        <v>0</v>
      </c>
    </row>
    <row r="378" spans="9:14" ht="15" customHeight="1">
      <c r="I378" s="200">
        <f t="shared" si="43"/>
        <v>0</v>
      </c>
      <c r="J378" s="209">
        <f t="shared" si="44"/>
        <v>0</v>
      </c>
      <c r="K378" s="209">
        <f t="shared" si="45"/>
        <v>0</v>
      </c>
      <c r="L378" s="209">
        <f t="shared" si="46"/>
        <v>0</v>
      </c>
      <c r="M378" s="210">
        <f t="shared" si="47"/>
        <v>0</v>
      </c>
      <c r="N378" s="211">
        <f t="shared" si="48"/>
        <v>0</v>
      </c>
    </row>
    <row r="379" spans="9:14" ht="15" customHeight="1">
      <c r="I379" s="200">
        <f t="shared" si="43"/>
        <v>0</v>
      </c>
      <c r="J379" s="209">
        <f t="shared" si="44"/>
        <v>0</v>
      </c>
      <c r="K379" s="209">
        <f t="shared" si="45"/>
        <v>0</v>
      </c>
      <c r="L379" s="209">
        <f t="shared" si="46"/>
        <v>0</v>
      </c>
      <c r="M379" s="210">
        <f t="shared" si="47"/>
        <v>0</v>
      </c>
      <c r="N379" s="211">
        <f t="shared" si="48"/>
        <v>0</v>
      </c>
    </row>
    <row r="380" spans="9:14" ht="15" customHeight="1">
      <c r="I380" s="200">
        <f t="shared" si="43"/>
        <v>0</v>
      </c>
      <c r="J380" s="209">
        <f t="shared" si="44"/>
        <v>0</v>
      </c>
      <c r="K380" s="209">
        <f t="shared" si="45"/>
        <v>0</v>
      </c>
      <c r="L380" s="209">
        <f t="shared" si="46"/>
        <v>0</v>
      </c>
      <c r="M380" s="210">
        <f t="shared" si="47"/>
        <v>0</v>
      </c>
      <c r="N380" s="211">
        <f t="shared" si="48"/>
        <v>0</v>
      </c>
    </row>
    <row r="381" spans="9:14" ht="15" customHeight="1">
      <c r="I381" s="200">
        <f t="shared" si="43"/>
        <v>0</v>
      </c>
      <c r="J381" s="209">
        <f t="shared" si="44"/>
        <v>0</v>
      </c>
      <c r="K381" s="209">
        <f t="shared" si="45"/>
        <v>0</v>
      </c>
      <c r="L381" s="209">
        <f t="shared" si="46"/>
        <v>0</v>
      </c>
      <c r="M381" s="210">
        <f t="shared" si="47"/>
        <v>0</v>
      </c>
      <c r="N381" s="211">
        <f t="shared" si="48"/>
        <v>0</v>
      </c>
    </row>
    <row r="382" spans="9:14" ht="15" customHeight="1">
      <c r="I382" s="200">
        <f t="shared" si="43"/>
        <v>0</v>
      </c>
      <c r="J382" s="209">
        <f t="shared" si="44"/>
        <v>0</v>
      </c>
      <c r="K382" s="209">
        <f t="shared" si="45"/>
        <v>0</v>
      </c>
      <c r="L382" s="209">
        <f t="shared" si="46"/>
        <v>0</v>
      </c>
      <c r="M382" s="210">
        <f t="shared" si="47"/>
        <v>0</v>
      </c>
      <c r="N382" s="211">
        <f t="shared" si="48"/>
        <v>0</v>
      </c>
    </row>
    <row r="383" spans="9:14" ht="15" customHeight="1">
      <c r="I383" s="200">
        <f t="shared" si="43"/>
        <v>0</v>
      </c>
      <c r="J383" s="209">
        <f t="shared" si="44"/>
        <v>0</v>
      </c>
      <c r="K383" s="209">
        <f t="shared" si="45"/>
        <v>0</v>
      </c>
      <c r="L383" s="209">
        <f t="shared" si="46"/>
        <v>0</v>
      </c>
      <c r="M383" s="210">
        <f t="shared" si="47"/>
        <v>0</v>
      </c>
      <c r="N383" s="211">
        <f t="shared" si="48"/>
        <v>0</v>
      </c>
    </row>
    <row r="384" spans="9:14" ht="15" customHeight="1">
      <c r="I384" s="200">
        <f t="shared" si="43"/>
        <v>0</v>
      </c>
      <c r="J384" s="209">
        <f t="shared" si="44"/>
        <v>0</v>
      </c>
      <c r="K384" s="209">
        <f t="shared" si="45"/>
        <v>0</v>
      </c>
      <c r="L384" s="209">
        <f t="shared" si="46"/>
        <v>0</v>
      </c>
      <c r="M384" s="210">
        <f t="shared" si="47"/>
        <v>0</v>
      </c>
      <c r="N384" s="211">
        <f t="shared" si="48"/>
        <v>0</v>
      </c>
    </row>
    <row r="385" spans="9:14" ht="15" customHeight="1">
      <c r="I385" s="200">
        <f t="shared" si="43"/>
        <v>0</v>
      </c>
      <c r="J385" s="209">
        <f t="shared" si="44"/>
        <v>0</v>
      </c>
      <c r="K385" s="209">
        <f t="shared" si="45"/>
        <v>0</v>
      </c>
      <c r="L385" s="209">
        <f t="shared" si="46"/>
        <v>0</v>
      </c>
      <c r="M385" s="210">
        <f t="shared" si="47"/>
        <v>0</v>
      </c>
      <c r="N385" s="211">
        <f t="shared" si="48"/>
        <v>0</v>
      </c>
    </row>
    <row r="386" spans="9:14" ht="15" customHeight="1">
      <c r="I386" s="200">
        <f t="shared" si="43"/>
        <v>0</v>
      </c>
      <c r="J386" s="209">
        <f t="shared" si="44"/>
        <v>0</v>
      </c>
      <c r="K386" s="209">
        <f t="shared" si="45"/>
        <v>0</v>
      </c>
      <c r="L386" s="209">
        <f t="shared" si="46"/>
        <v>0</v>
      </c>
      <c r="M386" s="210">
        <f t="shared" si="47"/>
        <v>0</v>
      </c>
      <c r="N386" s="211">
        <f t="shared" si="48"/>
        <v>0</v>
      </c>
    </row>
    <row r="387" spans="9:14" ht="15" customHeight="1">
      <c r="I387" s="200">
        <f t="shared" si="43"/>
        <v>0</v>
      </c>
      <c r="J387" s="209">
        <f t="shared" si="44"/>
        <v>0</v>
      </c>
      <c r="K387" s="209">
        <f t="shared" si="45"/>
        <v>0</v>
      </c>
      <c r="L387" s="209">
        <f t="shared" si="46"/>
        <v>0</v>
      </c>
      <c r="M387" s="210">
        <f t="shared" si="47"/>
        <v>0</v>
      </c>
      <c r="N387" s="211">
        <f t="shared" si="48"/>
        <v>0</v>
      </c>
    </row>
    <row r="388" spans="9:14" ht="15" customHeight="1">
      <c r="I388" s="200">
        <f t="shared" si="43"/>
        <v>0</v>
      </c>
      <c r="J388" s="209">
        <f t="shared" si="44"/>
        <v>0</v>
      </c>
      <c r="K388" s="209">
        <f t="shared" si="45"/>
        <v>0</v>
      </c>
      <c r="L388" s="209">
        <f t="shared" si="46"/>
        <v>0</v>
      </c>
      <c r="M388" s="210">
        <f t="shared" si="47"/>
        <v>0</v>
      </c>
      <c r="N388" s="211">
        <f t="shared" si="48"/>
        <v>0</v>
      </c>
    </row>
    <row r="389" spans="9:14" ht="15" customHeight="1">
      <c r="I389" s="200">
        <f t="shared" si="43"/>
        <v>0</v>
      </c>
      <c r="J389" s="209">
        <f t="shared" si="44"/>
        <v>0</v>
      </c>
      <c r="K389" s="209">
        <f t="shared" si="45"/>
        <v>0</v>
      </c>
      <c r="L389" s="209">
        <f t="shared" si="46"/>
        <v>0</v>
      </c>
      <c r="M389" s="210">
        <f t="shared" si="47"/>
        <v>0</v>
      </c>
      <c r="N389" s="211">
        <f t="shared" si="48"/>
        <v>0</v>
      </c>
    </row>
    <row r="390" spans="9:14" ht="15" customHeight="1">
      <c r="I390" s="200">
        <f t="shared" si="43"/>
        <v>0</v>
      </c>
      <c r="J390" s="209">
        <f t="shared" si="44"/>
        <v>0</v>
      </c>
      <c r="K390" s="209">
        <f t="shared" si="45"/>
        <v>0</v>
      </c>
      <c r="L390" s="209">
        <f t="shared" si="46"/>
        <v>0</v>
      </c>
      <c r="M390" s="210">
        <f t="shared" si="47"/>
        <v>0</v>
      </c>
      <c r="N390" s="211">
        <f t="shared" si="48"/>
        <v>0</v>
      </c>
    </row>
    <row r="391" spans="9:14" ht="15" customHeight="1">
      <c r="I391" s="200">
        <f t="shared" si="43"/>
        <v>0</v>
      </c>
      <c r="J391" s="209">
        <f t="shared" si="44"/>
        <v>0</v>
      </c>
      <c r="K391" s="209">
        <f t="shared" si="45"/>
        <v>0</v>
      </c>
      <c r="L391" s="209">
        <f t="shared" si="46"/>
        <v>0</v>
      </c>
      <c r="M391" s="210">
        <f t="shared" si="47"/>
        <v>0</v>
      </c>
      <c r="N391" s="211">
        <f t="shared" si="48"/>
        <v>0</v>
      </c>
    </row>
    <row r="392" spans="9:14" ht="15" customHeight="1">
      <c r="I392" s="200">
        <f t="shared" si="43"/>
        <v>0</v>
      </c>
      <c r="J392" s="209">
        <f t="shared" si="44"/>
        <v>0</v>
      </c>
      <c r="K392" s="209">
        <f t="shared" si="45"/>
        <v>0</v>
      </c>
      <c r="L392" s="209">
        <f t="shared" si="46"/>
        <v>0</v>
      </c>
      <c r="M392" s="210">
        <f t="shared" si="47"/>
        <v>0</v>
      </c>
      <c r="N392" s="211">
        <f t="shared" si="48"/>
        <v>0</v>
      </c>
    </row>
    <row r="393" spans="9:14" ht="15" customHeight="1">
      <c r="I393" s="200">
        <f t="shared" si="43"/>
        <v>0</v>
      </c>
      <c r="J393" s="209">
        <f t="shared" si="44"/>
        <v>0</v>
      </c>
      <c r="K393" s="209">
        <f t="shared" si="45"/>
        <v>0</v>
      </c>
      <c r="L393" s="209">
        <f t="shared" si="46"/>
        <v>0</v>
      </c>
      <c r="M393" s="210">
        <f t="shared" si="47"/>
        <v>0</v>
      </c>
      <c r="N393" s="211">
        <f t="shared" si="48"/>
        <v>0</v>
      </c>
    </row>
    <row r="394" spans="9:14" ht="15" customHeight="1">
      <c r="I394" s="200">
        <f t="shared" si="43"/>
        <v>0</v>
      </c>
      <c r="J394" s="209">
        <f t="shared" si="44"/>
        <v>0</v>
      </c>
      <c r="K394" s="209">
        <f t="shared" si="45"/>
        <v>0</v>
      </c>
      <c r="L394" s="209">
        <f t="shared" si="46"/>
        <v>0</v>
      </c>
      <c r="M394" s="210">
        <f t="shared" si="47"/>
        <v>0</v>
      </c>
      <c r="N394" s="211">
        <f t="shared" si="48"/>
        <v>0</v>
      </c>
    </row>
    <row r="395" spans="9:14" ht="15" customHeight="1">
      <c r="I395" s="200">
        <f t="shared" si="43"/>
        <v>0</v>
      </c>
      <c r="J395" s="209">
        <f t="shared" si="44"/>
        <v>0</v>
      </c>
      <c r="K395" s="209">
        <f t="shared" si="45"/>
        <v>0</v>
      </c>
      <c r="L395" s="209">
        <f t="shared" si="46"/>
        <v>0</v>
      </c>
      <c r="M395" s="210">
        <f t="shared" si="47"/>
        <v>0</v>
      </c>
      <c r="N395" s="211">
        <f t="shared" si="48"/>
        <v>0</v>
      </c>
    </row>
    <row r="396" spans="9:14" ht="15" customHeight="1">
      <c r="I396" s="200">
        <f t="shared" si="43"/>
        <v>0</v>
      </c>
      <c r="J396" s="209">
        <f t="shared" si="44"/>
        <v>0</v>
      </c>
      <c r="K396" s="209">
        <f t="shared" si="45"/>
        <v>0</v>
      </c>
      <c r="L396" s="209">
        <f t="shared" si="46"/>
        <v>0</v>
      </c>
      <c r="M396" s="210">
        <f t="shared" si="47"/>
        <v>0</v>
      </c>
      <c r="N396" s="211">
        <f t="shared" si="48"/>
        <v>0</v>
      </c>
    </row>
    <row r="397" spans="9:14" ht="15" customHeight="1">
      <c r="I397" s="200">
        <f t="shared" si="43"/>
        <v>0</v>
      </c>
      <c r="J397" s="209">
        <f t="shared" si="44"/>
        <v>0</v>
      </c>
      <c r="K397" s="209">
        <f t="shared" si="45"/>
        <v>0</v>
      </c>
      <c r="L397" s="209">
        <f t="shared" si="46"/>
        <v>0</v>
      </c>
      <c r="M397" s="210">
        <f t="shared" si="47"/>
        <v>0</v>
      </c>
      <c r="N397" s="211">
        <f t="shared" si="48"/>
        <v>0</v>
      </c>
    </row>
    <row r="398" spans="9:14" ht="15" customHeight="1">
      <c r="I398" s="200">
        <f t="shared" si="43"/>
        <v>0</v>
      </c>
      <c r="J398" s="209">
        <f t="shared" si="44"/>
        <v>0</v>
      </c>
      <c r="K398" s="209">
        <f t="shared" si="45"/>
        <v>0</v>
      </c>
      <c r="L398" s="209">
        <f t="shared" si="46"/>
        <v>0</v>
      </c>
      <c r="M398" s="210">
        <f t="shared" si="47"/>
        <v>0</v>
      </c>
      <c r="N398" s="211">
        <f t="shared" si="48"/>
        <v>0</v>
      </c>
    </row>
    <row r="399" spans="9:14" ht="15" customHeight="1">
      <c r="I399" s="200">
        <f t="shared" si="43"/>
        <v>0</v>
      </c>
      <c r="J399" s="209">
        <f t="shared" si="44"/>
        <v>0</v>
      </c>
      <c r="K399" s="209">
        <f t="shared" si="45"/>
        <v>0</v>
      </c>
      <c r="L399" s="209">
        <f t="shared" si="46"/>
        <v>0</v>
      </c>
      <c r="M399" s="210">
        <f t="shared" si="47"/>
        <v>0</v>
      </c>
      <c r="N399" s="211">
        <f t="shared" si="48"/>
        <v>0</v>
      </c>
    </row>
    <row r="400" spans="9:14" ht="15" customHeight="1">
      <c r="I400" s="200">
        <f t="shared" si="43"/>
        <v>0</v>
      </c>
      <c r="J400" s="209">
        <f t="shared" si="44"/>
        <v>0</v>
      </c>
      <c r="K400" s="209">
        <f t="shared" si="45"/>
        <v>0</v>
      </c>
      <c r="L400" s="209">
        <f t="shared" si="46"/>
        <v>0</v>
      </c>
      <c r="M400" s="210">
        <f t="shared" si="47"/>
        <v>0</v>
      </c>
      <c r="N400" s="211">
        <f t="shared" si="48"/>
        <v>0</v>
      </c>
    </row>
    <row r="401" spans="9:14" ht="15" customHeight="1">
      <c r="I401" s="200">
        <f t="shared" si="43"/>
        <v>0</v>
      </c>
      <c r="J401" s="209">
        <f t="shared" si="44"/>
        <v>0</v>
      </c>
      <c r="K401" s="209">
        <f t="shared" si="45"/>
        <v>0</v>
      </c>
      <c r="L401" s="209">
        <f t="shared" si="46"/>
        <v>0</v>
      </c>
      <c r="M401" s="210">
        <f t="shared" si="47"/>
        <v>0</v>
      </c>
      <c r="N401" s="211">
        <f t="shared" si="48"/>
        <v>0</v>
      </c>
    </row>
    <row r="402" spans="9:14" ht="15" customHeight="1">
      <c r="I402" s="200">
        <f t="shared" si="43"/>
        <v>0</v>
      </c>
      <c r="J402" s="209">
        <f t="shared" si="44"/>
        <v>0</v>
      </c>
      <c r="K402" s="209">
        <f t="shared" si="45"/>
        <v>0</v>
      </c>
      <c r="L402" s="209">
        <f t="shared" si="46"/>
        <v>0</v>
      </c>
      <c r="M402" s="210">
        <f t="shared" si="47"/>
        <v>0</v>
      </c>
      <c r="N402" s="211">
        <f t="shared" si="48"/>
        <v>0</v>
      </c>
    </row>
    <row r="403" spans="9:14" ht="15" customHeight="1">
      <c r="I403" s="200">
        <f t="shared" si="43"/>
        <v>0</v>
      </c>
      <c r="J403" s="209">
        <f t="shared" si="44"/>
        <v>0</v>
      </c>
      <c r="K403" s="209">
        <f t="shared" si="45"/>
        <v>0</v>
      </c>
      <c r="L403" s="209">
        <f t="shared" si="46"/>
        <v>0</v>
      </c>
      <c r="M403" s="210">
        <f t="shared" si="47"/>
        <v>0</v>
      </c>
      <c r="N403" s="211">
        <f t="shared" si="48"/>
        <v>0</v>
      </c>
    </row>
    <row r="404" spans="9:14" ht="15" customHeight="1">
      <c r="I404" s="200">
        <f t="shared" si="43"/>
        <v>0</v>
      </c>
      <c r="J404" s="209">
        <f t="shared" si="44"/>
        <v>0</v>
      </c>
      <c r="K404" s="209">
        <f t="shared" si="45"/>
        <v>0</v>
      </c>
      <c r="L404" s="209">
        <f t="shared" si="46"/>
        <v>0</v>
      </c>
      <c r="M404" s="210">
        <f t="shared" si="47"/>
        <v>0</v>
      </c>
      <c r="N404" s="211">
        <f t="shared" si="48"/>
        <v>0</v>
      </c>
    </row>
    <row r="405" spans="9:14" ht="15" customHeight="1">
      <c r="I405" s="200">
        <f t="shared" si="43"/>
        <v>0</v>
      </c>
      <c r="J405" s="209">
        <f t="shared" si="44"/>
        <v>0</v>
      </c>
      <c r="K405" s="209">
        <f t="shared" si="45"/>
        <v>0</v>
      </c>
      <c r="L405" s="209">
        <f t="shared" si="46"/>
        <v>0</v>
      </c>
      <c r="M405" s="210">
        <f t="shared" si="47"/>
        <v>0</v>
      </c>
      <c r="N405" s="211">
        <f t="shared" si="48"/>
        <v>0</v>
      </c>
    </row>
    <row r="406" spans="9:14" ht="15" customHeight="1">
      <c r="I406" s="200">
        <f t="shared" si="43"/>
        <v>0</v>
      </c>
      <c r="J406" s="209">
        <f t="shared" si="44"/>
        <v>0</v>
      </c>
      <c r="K406" s="209">
        <f t="shared" si="45"/>
        <v>0</v>
      </c>
      <c r="L406" s="209">
        <f t="shared" si="46"/>
        <v>0</v>
      </c>
      <c r="M406" s="210">
        <f t="shared" si="47"/>
        <v>0</v>
      </c>
      <c r="N406" s="211">
        <f t="shared" si="48"/>
        <v>0</v>
      </c>
    </row>
    <row r="407" spans="9:14" ht="15" customHeight="1">
      <c r="I407" s="200">
        <f t="shared" si="43"/>
        <v>0</v>
      </c>
      <c r="J407" s="209">
        <f t="shared" si="44"/>
        <v>0</v>
      </c>
      <c r="K407" s="209">
        <f t="shared" si="45"/>
        <v>0</v>
      </c>
      <c r="L407" s="209">
        <f t="shared" si="46"/>
        <v>0</v>
      </c>
      <c r="M407" s="210">
        <f t="shared" si="47"/>
        <v>0</v>
      </c>
      <c r="N407" s="211">
        <f t="shared" si="48"/>
        <v>0</v>
      </c>
    </row>
    <row r="408" spans="9:14" ht="15" customHeight="1">
      <c r="I408" s="200">
        <f t="shared" si="43"/>
        <v>0</v>
      </c>
      <c r="J408" s="209">
        <f t="shared" si="44"/>
        <v>0</v>
      </c>
      <c r="K408" s="209">
        <f t="shared" si="45"/>
        <v>0</v>
      </c>
      <c r="L408" s="209">
        <f t="shared" si="46"/>
        <v>0</v>
      </c>
      <c r="M408" s="210">
        <f t="shared" si="47"/>
        <v>0</v>
      </c>
      <c r="N408" s="211">
        <f t="shared" si="48"/>
        <v>0</v>
      </c>
    </row>
    <row r="409" spans="9:14" ht="15" customHeight="1">
      <c r="I409" s="200">
        <f t="shared" si="43"/>
        <v>0</v>
      </c>
      <c r="J409" s="209">
        <f t="shared" si="44"/>
        <v>0</v>
      </c>
      <c r="K409" s="209">
        <f t="shared" si="45"/>
        <v>0</v>
      </c>
      <c r="L409" s="209">
        <f t="shared" si="46"/>
        <v>0</v>
      </c>
      <c r="M409" s="210">
        <f t="shared" si="47"/>
        <v>0</v>
      </c>
      <c r="N409" s="211">
        <f t="shared" si="48"/>
        <v>0</v>
      </c>
    </row>
    <row r="410" spans="9:14" ht="15" customHeight="1">
      <c r="I410" s="200">
        <f t="shared" si="43"/>
        <v>0</v>
      </c>
      <c r="J410" s="209">
        <f t="shared" si="44"/>
        <v>0</v>
      </c>
      <c r="K410" s="209">
        <f t="shared" si="45"/>
        <v>0</v>
      </c>
      <c r="L410" s="209">
        <f t="shared" si="46"/>
        <v>0</v>
      </c>
      <c r="M410" s="210">
        <f t="shared" si="47"/>
        <v>0</v>
      </c>
      <c r="N410" s="211">
        <f t="shared" si="48"/>
        <v>0</v>
      </c>
    </row>
    <row r="411" spans="9:14" ht="15" customHeight="1">
      <c r="I411" s="200">
        <f t="shared" si="43"/>
        <v>0</v>
      </c>
      <c r="J411" s="209">
        <f t="shared" si="44"/>
        <v>0</v>
      </c>
      <c r="K411" s="209">
        <f t="shared" si="45"/>
        <v>0</v>
      </c>
      <c r="L411" s="209">
        <f t="shared" si="46"/>
        <v>0</v>
      </c>
      <c r="M411" s="210">
        <f t="shared" si="47"/>
        <v>0</v>
      </c>
      <c r="N411" s="211">
        <f t="shared" si="48"/>
        <v>0</v>
      </c>
    </row>
    <row r="412" spans="9:14" ht="15" customHeight="1">
      <c r="I412" s="200">
        <f t="shared" si="43"/>
        <v>0</v>
      </c>
      <c r="J412" s="209">
        <f t="shared" si="44"/>
        <v>0</v>
      </c>
      <c r="K412" s="209">
        <f t="shared" si="45"/>
        <v>0</v>
      </c>
      <c r="L412" s="209">
        <f t="shared" si="46"/>
        <v>0</v>
      </c>
      <c r="M412" s="210">
        <f t="shared" si="47"/>
        <v>0</v>
      </c>
      <c r="N412" s="211">
        <f t="shared" si="48"/>
        <v>0</v>
      </c>
    </row>
    <row r="413" spans="9:14" ht="15" customHeight="1">
      <c r="I413" s="200">
        <f t="shared" si="43"/>
        <v>0</v>
      </c>
      <c r="J413" s="209">
        <f t="shared" si="44"/>
        <v>0</v>
      </c>
      <c r="K413" s="209">
        <f t="shared" si="45"/>
        <v>0</v>
      </c>
      <c r="L413" s="209">
        <f t="shared" si="46"/>
        <v>0</v>
      </c>
      <c r="M413" s="210">
        <f t="shared" si="47"/>
        <v>0</v>
      </c>
      <c r="N413" s="211">
        <f t="shared" si="48"/>
        <v>0</v>
      </c>
    </row>
    <row r="414" spans="9:14" ht="15" customHeight="1">
      <c r="I414" s="200">
        <f t="shared" si="43"/>
        <v>0</v>
      </c>
      <c r="J414" s="209">
        <f t="shared" si="44"/>
        <v>0</v>
      </c>
      <c r="K414" s="209">
        <f t="shared" si="45"/>
        <v>0</v>
      </c>
      <c r="L414" s="209">
        <f t="shared" si="46"/>
        <v>0</v>
      </c>
      <c r="M414" s="210">
        <f t="shared" si="47"/>
        <v>0</v>
      </c>
      <c r="N414" s="211">
        <f t="shared" si="48"/>
        <v>0</v>
      </c>
    </row>
    <row r="415" spans="9:14" ht="15" customHeight="1">
      <c r="I415" s="200">
        <f t="shared" si="43"/>
        <v>0</v>
      </c>
      <c r="J415" s="209">
        <f t="shared" si="44"/>
        <v>0</v>
      </c>
      <c r="K415" s="209">
        <f t="shared" si="45"/>
        <v>0</v>
      </c>
      <c r="L415" s="209">
        <f t="shared" si="46"/>
        <v>0</v>
      </c>
      <c r="M415" s="210">
        <f t="shared" si="47"/>
        <v>0</v>
      </c>
      <c r="N415" s="211">
        <f t="shared" si="48"/>
        <v>0</v>
      </c>
    </row>
    <row r="416" spans="9:14" ht="15" customHeight="1">
      <c r="I416" s="200">
        <f t="shared" si="43"/>
        <v>0</v>
      </c>
      <c r="J416" s="209">
        <f t="shared" si="44"/>
        <v>0</v>
      </c>
      <c r="K416" s="209">
        <f t="shared" si="45"/>
        <v>0</v>
      </c>
      <c r="L416" s="209">
        <f t="shared" si="46"/>
        <v>0</v>
      </c>
      <c r="M416" s="210">
        <f t="shared" si="47"/>
        <v>0</v>
      </c>
      <c r="N416" s="211">
        <f t="shared" si="48"/>
        <v>0</v>
      </c>
    </row>
    <row r="417" spans="9:14" ht="15" customHeight="1">
      <c r="I417" s="200">
        <f t="shared" si="43"/>
        <v>0</v>
      </c>
      <c r="J417" s="209">
        <f t="shared" si="44"/>
        <v>0</v>
      </c>
      <c r="K417" s="209">
        <f t="shared" si="45"/>
        <v>0</v>
      </c>
      <c r="L417" s="209">
        <f t="shared" si="46"/>
        <v>0</v>
      </c>
      <c r="M417" s="210">
        <f t="shared" si="47"/>
        <v>0</v>
      </c>
      <c r="N417" s="211">
        <f t="shared" si="48"/>
        <v>0</v>
      </c>
    </row>
    <row r="418" spans="9:14" ht="15" customHeight="1">
      <c r="I418" s="200">
        <f t="shared" si="43"/>
        <v>0</v>
      </c>
      <c r="J418" s="209">
        <f t="shared" si="44"/>
        <v>0</v>
      </c>
      <c r="K418" s="209">
        <f t="shared" si="45"/>
        <v>0</v>
      </c>
      <c r="L418" s="209">
        <f t="shared" si="46"/>
        <v>0</v>
      </c>
      <c r="M418" s="210">
        <f t="shared" si="47"/>
        <v>0</v>
      </c>
      <c r="N418" s="211">
        <f t="shared" si="48"/>
        <v>0</v>
      </c>
    </row>
    <row r="419" spans="9:14" ht="15" customHeight="1">
      <c r="I419" s="200">
        <f t="shared" si="43"/>
        <v>0</v>
      </c>
      <c r="J419" s="209">
        <f t="shared" si="44"/>
        <v>0</v>
      </c>
      <c r="K419" s="209">
        <f t="shared" si="45"/>
        <v>0</v>
      </c>
      <c r="L419" s="209">
        <f t="shared" si="46"/>
        <v>0</v>
      </c>
      <c r="M419" s="210">
        <f t="shared" si="47"/>
        <v>0</v>
      </c>
      <c r="N419" s="211">
        <f t="shared" si="48"/>
        <v>0</v>
      </c>
    </row>
    <row r="420" spans="9:14" ht="15" customHeight="1">
      <c r="I420" s="200">
        <f t="shared" ref="I420:I483" si="49">(D420-C420)+(F420-E420)+(H420-G420)</f>
        <v>0</v>
      </c>
      <c r="J420" s="209">
        <f t="shared" ref="J420:J483" si="50">IF(((D420-C420)&gt;$C$2),$D$2,IF(((D420-C420)&gt;$E$2),$F$2,0))</f>
        <v>0</v>
      </c>
      <c r="K420" s="209">
        <f t="shared" ref="K420:K483" si="51">IF(((F420-E420)&gt;$C$2),$D$2,IF(((F420-E420)&gt;$E$2),$F$2,0))</f>
        <v>0</v>
      </c>
      <c r="L420" s="209">
        <f t="shared" ref="L420:L483" si="52">IF(((H420-G420)&gt;$C$2),$D$2,IF(((H420-G420)&gt;$E$2),$F$2,0))</f>
        <v>0</v>
      </c>
      <c r="M420" s="210">
        <f t="shared" ref="M420:M483" si="53">SUM(J420:L420)</f>
        <v>0</v>
      </c>
      <c r="N420" s="211">
        <f t="shared" si="48"/>
        <v>0</v>
      </c>
    </row>
    <row r="421" spans="9:14" ht="15" customHeight="1">
      <c r="I421" s="200">
        <f t="shared" si="49"/>
        <v>0</v>
      </c>
      <c r="J421" s="209">
        <f t="shared" si="50"/>
        <v>0</v>
      </c>
      <c r="K421" s="209">
        <f t="shared" si="51"/>
        <v>0</v>
      </c>
      <c r="L421" s="209">
        <f t="shared" si="52"/>
        <v>0</v>
      </c>
      <c r="M421" s="210">
        <f t="shared" si="53"/>
        <v>0</v>
      </c>
      <c r="N421" s="211">
        <f t="shared" ref="N421:N484" si="54">I421-M421</f>
        <v>0</v>
      </c>
    </row>
    <row r="422" spans="9:14" ht="15" customHeight="1">
      <c r="I422" s="200">
        <f t="shared" si="49"/>
        <v>0</v>
      </c>
      <c r="J422" s="209">
        <f t="shared" si="50"/>
        <v>0</v>
      </c>
      <c r="K422" s="209">
        <f t="shared" si="51"/>
        <v>0</v>
      </c>
      <c r="L422" s="209">
        <f t="shared" si="52"/>
        <v>0</v>
      </c>
      <c r="M422" s="210">
        <f t="shared" si="53"/>
        <v>0</v>
      </c>
      <c r="N422" s="211">
        <f t="shared" si="54"/>
        <v>0</v>
      </c>
    </row>
    <row r="423" spans="9:14" ht="15" customHeight="1">
      <c r="I423" s="200">
        <f t="shared" si="49"/>
        <v>0</v>
      </c>
      <c r="J423" s="209">
        <f t="shared" si="50"/>
        <v>0</v>
      </c>
      <c r="K423" s="209">
        <f t="shared" si="51"/>
        <v>0</v>
      </c>
      <c r="L423" s="209">
        <f t="shared" si="52"/>
        <v>0</v>
      </c>
      <c r="M423" s="210">
        <f t="shared" si="53"/>
        <v>0</v>
      </c>
      <c r="N423" s="211">
        <f t="shared" si="54"/>
        <v>0</v>
      </c>
    </row>
    <row r="424" spans="9:14" ht="15" customHeight="1">
      <c r="I424" s="200">
        <f t="shared" si="49"/>
        <v>0</v>
      </c>
      <c r="J424" s="209">
        <f t="shared" si="50"/>
        <v>0</v>
      </c>
      <c r="K424" s="209">
        <f t="shared" si="51"/>
        <v>0</v>
      </c>
      <c r="L424" s="209">
        <f t="shared" si="52"/>
        <v>0</v>
      </c>
      <c r="M424" s="210">
        <f t="shared" si="53"/>
        <v>0</v>
      </c>
      <c r="N424" s="211">
        <f t="shared" si="54"/>
        <v>0</v>
      </c>
    </row>
    <row r="425" spans="9:14" ht="15" customHeight="1">
      <c r="I425" s="200">
        <f t="shared" si="49"/>
        <v>0</v>
      </c>
      <c r="J425" s="209">
        <f t="shared" si="50"/>
        <v>0</v>
      </c>
      <c r="K425" s="209">
        <f t="shared" si="51"/>
        <v>0</v>
      </c>
      <c r="L425" s="209">
        <f t="shared" si="52"/>
        <v>0</v>
      </c>
      <c r="M425" s="210">
        <f t="shared" si="53"/>
        <v>0</v>
      </c>
      <c r="N425" s="211">
        <f t="shared" si="54"/>
        <v>0</v>
      </c>
    </row>
    <row r="426" spans="9:14" ht="15" customHeight="1">
      <c r="I426" s="200">
        <f t="shared" si="49"/>
        <v>0</v>
      </c>
      <c r="J426" s="209">
        <f t="shared" si="50"/>
        <v>0</v>
      </c>
      <c r="K426" s="209">
        <f t="shared" si="51"/>
        <v>0</v>
      </c>
      <c r="L426" s="209">
        <f t="shared" si="52"/>
        <v>0</v>
      </c>
      <c r="M426" s="210">
        <f t="shared" si="53"/>
        <v>0</v>
      </c>
      <c r="N426" s="211">
        <f t="shared" si="54"/>
        <v>0</v>
      </c>
    </row>
    <row r="427" spans="9:14" ht="15" customHeight="1">
      <c r="I427" s="200">
        <f t="shared" si="49"/>
        <v>0</v>
      </c>
      <c r="J427" s="209">
        <f t="shared" si="50"/>
        <v>0</v>
      </c>
      <c r="K427" s="209">
        <f t="shared" si="51"/>
        <v>0</v>
      </c>
      <c r="L427" s="209">
        <f t="shared" si="52"/>
        <v>0</v>
      </c>
      <c r="M427" s="210">
        <f t="shared" si="53"/>
        <v>0</v>
      </c>
      <c r="N427" s="211">
        <f t="shared" si="54"/>
        <v>0</v>
      </c>
    </row>
    <row r="428" spans="9:14" ht="15" customHeight="1">
      <c r="I428" s="200">
        <f t="shared" si="49"/>
        <v>0</v>
      </c>
      <c r="J428" s="209">
        <f t="shared" si="50"/>
        <v>0</v>
      </c>
      <c r="K428" s="209">
        <f t="shared" si="51"/>
        <v>0</v>
      </c>
      <c r="L428" s="209">
        <f t="shared" si="52"/>
        <v>0</v>
      </c>
      <c r="M428" s="210">
        <f t="shared" si="53"/>
        <v>0</v>
      </c>
      <c r="N428" s="211">
        <f t="shared" si="54"/>
        <v>0</v>
      </c>
    </row>
    <row r="429" spans="9:14" ht="15" customHeight="1">
      <c r="I429" s="200">
        <f t="shared" si="49"/>
        <v>0</v>
      </c>
      <c r="J429" s="209">
        <f t="shared" si="50"/>
        <v>0</v>
      </c>
      <c r="K429" s="209">
        <f t="shared" si="51"/>
        <v>0</v>
      </c>
      <c r="L429" s="209">
        <f t="shared" si="52"/>
        <v>0</v>
      </c>
      <c r="M429" s="210">
        <f t="shared" si="53"/>
        <v>0</v>
      </c>
      <c r="N429" s="211">
        <f t="shared" si="54"/>
        <v>0</v>
      </c>
    </row>
    <row r="430" spans="9:14" ht="15" customHeight="1">
      <c r="I430" s="200">
        <f t="shared" si="49"/>
        <v>0</v>
      </c>
      <c r="J430" s="209">
        <f t="shared" si="50"/>
        <v>0</v>
      </c>
      <c r="K430" s="209">
        <f t="shared" si="51"/>
        <v>0</v>
      </c>
      <c r="L430" s="209">
        <f t="shared" si="52"/>
        <v>0</v>
      </c>
      <c r="M430" s="210">
        <f t="shared" si="53"/>
        <v>0</v>
      </c>
      <c r="N430" s="211">
        <f t="shared" si="54"/>
        <v>0</v>
      </c>
    </row>
    <row r="431" spans="9:14" ht="15" customHeight="1">
      <c r="I431" s="200">
        <f t="shared" si="49"/>
        <v>0</v>
      </c>
      <c r="J431" s="209">
        <f t="shared" si="50"/>
        <v>0</v>
      </c>
      <c r="K431" s="209">
        <f t="shared" si="51"/>
        <v>0</v>
      </c>
      <c r="L431" s="209">
        <f t="shared" si="52"/>
        <v>0</v>
      </c>
      <c r="M431" s="210">
        <f t="shared" si="53"/>
        <v>0</v>
      </c>
      <c r="N431" s="211">
        <f t="shared" si="54"/>
        <v>0</v>
      </c>
    </row>
    <row r="432" spans="9:14" ht="15" customHeight="1">
      <c r="I432" s="200">
        <f t="shared" si="49"/>
        <v>0</v>
      </c>
      <c r="J432" s="209">
        <f t="shared" si="50"/>
        <v>0</v>
      </c>
      <c r="K432" s="209">
        <f t="shared" si="51"/>
        <v>0</v>
      </c>
      <c r="L432" s="209">
        <f t="shared" si="52"/>
        <v>0</v>
      </c>
      <c r="M432" s="210">
        <f t="shared" si="53"/>
        <v>0</v>
      </c>
      <c r="N432" s="211">
        <f t="shared" si="54"/>
        <v>0</v>
      </c>
    </row>
    <row r="433" spans="9:14" ht="15" customHeight="1">
      <c r="I433" s="200">
        <f t="shared" si="49"/>
        <v>0</v>
      </c>
      <c r="J433" s="209">
        <f t="shared" si="50"/>
        <v>0</v>
      </c>
      <c r="K433" s="209">
        <f t="shared" si="51"/>
        <v>0</v>
      </c>
      <c r="L433" s="209">
        <f t="shared" si="52"/>
        <v>0</v>
      </c>
      <c r="M433" s="210">
        <f t="shared" si="53"/>
        <v>0</v>
      </c>
      <c r="N433" s="211">
        <f t="shared" si="54"/>
        <v>0</v>
      </c>
    </row>
    <row r="434" spans="9:14" ht="15" customHeight="1">
      <c r="I434" s="200">
        <f t="shared" si="49"/>
        <v>0</v>
      </c>
      <c r="J434" s="209">
        <f t="shared" si="50"/>
        <v>0</v>
      </c>
      <c r="K434" s="209">
        <f t="shared" si="51"/>
        <v>0</v>
      </c>
      <c r="L434" s="209">
        <f t="shared" si="52"/>
        <v>0</v>
      </c>
      <c r="M434" s="210">
        <f t="shared" si="53"/>
        <v>0</v>
      </c>
      <c r="N434" s="211">
        <f t="shared" si="54"/>
        <v>0</v>
      </c>
    </row>
    <row r="435" spans="9:14" ht="15" customHeight="1">
      <c r="I435" s="200">
        <f t="shared" si="49"/>
        <v>0</v>
      </c>
      <c r="J435" s="209">
        <f t="shared" si="50"/>
        <v>0</v>
      </c>
      <c r="K435" s="209">
        <f t="shared" si="51"/>
        <v>0</v>
      </c>
      <c r="L435" s="209">
        <f t="shared" si="52"/>
        <v>0</v>
      </c>
      <c r="M435" s="210">
        <f t="shared" si="53"/>
        <v>0</v>
      </c>
      <c r="N435" s="211">
        <f t="shared" si="54"/>
        <v>0</v>
      </c>
    </row>
    <row r="436" spans="9:14" ht="15" customHeight="1">
      <c r="I436" s="200">
        <f t="shared" si="49"/>
        <v>0</v>
      </c>
      <c r="J436" s="209">
        <f t="shared" si="50"/>
        <v>0</v>
      </c>
      <c r="K436" s="209">
        <f t="shared" si="51"/>
        <v>0</v>
      </c>
      <c r="L436" s="209">
        <f t="shared" si="52"/>
        <v>0</v>
      </c>
      <c r="M436" s="210">
        <f t="shared" si="53"/>
        <v>0</v>
      </c>
      <c r="N436" s="211">
        <f t="shared" si="54"/>
        <v>0</v>
      </c>
    </row>
    <row r="437" spans="9:14" ht="15" customHeight="1">
      <c r="I437" s="200">
        <f t="shared" si="49"/>
        <v>0</v>
      </c>
      <c r="J437" s="209">
        <f t="shared" si="50"/>
        <v>0</v>
      </c>
      <c r="K437" s="209">
        <f t="shared" si="51"/>
        <v>0</v>
      </c>
      <c r="L437" s="209">
        <f t="shared" si="52"/>
        <v>0</v>
      </c>
      <c r="M437" s="210">
        <f t="shared" si="53"/>
        <v>0</v>
      </c>
      <c r="N437" s="211">
        <f t="shared" si="54"/>
        <v>0</v>
      </c>
    </row>
    <row r="438" spans="9:14" ht="15" customHeight="1">
      <c r="I438" s="200">
        <f t="shared" si="49"/>
        <v>0</v>
      </c>
      <c r="J438" s="209">
        <f t="shared" si="50"/>
        <v>0</v>
      </c>
      <c r="K438" s="209">
        <f t="shared" si="51"/>
        <v>0</v>
      </c>
      <c r="L438" s="209">
        <f t="shared" si="52"/>
        <v>0</v>
      </c>
      <c r="M438" s="210">
        <f t="shared" si="53"/>
        <v>0</v>
      </c>
      <c r="N438" s="211">
        <f t="shared" si="54"/>
        <v>0</v>
      </c>
    </row>
    <row r="439" spans="9:14" ht="15" customHeight="1">
      <c r="I439" s="200">
        <f t="shared" si="49"/>
        <v>0</v>
      </c>
      <c r="J439" s="209">
        <f t="shared" si="50"/>
        <v>0</v>
      </c>
      <c r="K439" s="209">
        <f t="shared" si="51"/>
        <v>0</v>
      </c>
      <c r="L439" s="209">
        <f t="shared" si="52"/>
        <v>0</v>
      </c>
      <c r="M439" s="210">
        <f t="shared" si="53"/>
        <v>0</v>
      </c>
      <c r="N439" s="211">
        <f t="shared" si="54"/>
        <v>0</v>
      </c>
    </row>
    <row r="440" spans="9:14" ht="15" customHeight="1">
      <c r="I440" s="200">
        <f t="shared" si="49"/>
        <v>0</v>
      </c>
      <c r="J440" s="209">
        <f t="shared" si="50"/>
        <v>0</v>
      </c>
      <c r="K440" s="209">
        <f t="shared" si="51"/>
        <v>0</v>
      </c>
      <c r="L440" s="209">
        <f t="shared" si="52"/>
        <v>0</v>
      </c>
      <c r="M440" s="210">
        <f t="shared" si="53"/>
        <v>0</v>
      </c>
      <c r="N440" s="211">
        <f t="shared" si="54"/>
        <v>0</v>
      </c>
    </row>
    <row r="441" spans="9:14" ht="15" customHeight="1">
      <c r="I441" s="200">
        <f t="shared" si="49"/>
        <v>0</v>
      </c>
      <c r="J441" s="209">
        <f t="shared" si="50"/>
        <v>0</v>
      </c>
      <c r="K441" s="209">
        <f t="shared" si="51"/>
        <v>0</v>
      </c>
      <c r="L441" s="209">
        <f t="shared" si="52"/>
        <v>0</v>
      </c>
      <c r="M441" s="210">
        <f t="shared" si="53"/>
        <v>0</v>
      </c>
      <c r="N441" s="211">
        <f t="shared" si="54"/>
        <v>0</v>
      </c>
    </row>
    <row r="442" spans="9:14" ht="15" customHeight="1">
      <c r="I442" s="200">
        <f t="shared" si="49"/>
        <v>0</v>
      </c>
      <c r="J442" s="209">
        <f t="shared" si="50"/>
        <v>0</v>
      </c>
      <c r="K442" s="209">
        <f t="shared" si="51"/>
        <v>0</v>
      </c>
      <c r="L442" s="209">
        <f t="shared" si="52"/>
        <v>0</v>
      </c>
      <c r="M442" s="210">
        <f t="shared" si="53"/>
        <v>0</v>
      </c>
      <c r="N442" s="211">
        <f t="shared" si="54"/>
        <v>0</v>
      </c>
    </row>
    <row r="443" spans="9:14" ht="15" customHeight="1">
      <c r="I443" s="200">
        <f t="shared" si="49"/>
        <v>0</v>
      </c>
      <c r="J443" s="209">
        <f t="shared" si="50"/>
        <v>0</v>
      </c>
      <c r="K443" s="209">
        <f t="shared" si="51"/>
        <v>0</v>
      </c>
      <c r="L443" s="209">
        <f t="shared" si="52"/>
        <v>0</v>
      </c>
      <c r="M443" s="210">
        <f t="shared" si="53"/>
        <v>0</v>
      </c>
      <c r="N443" s="211">
        <f t="shared" si="54"/>
        <v>0</v>
      </c>
    </row>
    <row r="444" spans="9:14" ht="15" customHeight="1">
      <c r="I444" s="200">
        <f t="shared" si="49"/>
        <v>0</v>
      </c>
      <c r="J444" s="209">
        <f t="shared" si="50"/>
        <v>0</v>
      </c>
      <c r="K444" s="209">
        <f t="shared" si="51"/>
        <v>0</v>
      </c>
      <c r="L444" s="209">
        <f t="shared" si="52"/>
        <v>0</v>
      </c>
      <c r="M444" s="210">
        <f t="shared" si="53"/>
        <v>0</v>
      </c>
      <c r="N444" s="211">
        <f t="shared" si="54"/>
        <v>0</v>
      </c>
    </row>
    <row r="445" spans="9:14" ht="15" customHeight="1">
      <c r="I445" s="200">
        <f t="shared" si="49"/>
        <v>0</v>
      </c>
      <c r="J445" s="209">
        <f t="shared" si="50"/>
        <v>0</v>
      </c>
      <c r="K445" s="209">
        <f t="shared" si="51"/>
        <v>0</v>
      </c>
      <c r="L445" s="209">
        <f t="shared" si="52"/>
        <v>0</v>
      </c>
      <c r="M445" s="210">
        <f t="shared" si="53"/>
        <v>0</v>
      </c>
      <c r="N445" s="211">
        <f t="shared" si="54"/>
        <v>0</v>
      </c>
    </row>
    <row r="446" spans="9:14" ht="15" customHeight="1">
      <c r="I446" s="200">
        <f t="shared" si="49"/>
        <v>0</v>
      </c>
      <c r="J446" s="209">
        <f t="shared" si="50"/>
        <v>0</v>
      </c>
      <c r="K446" s="209">
        <f t="shared" si="51"/>
        <v>0</v>
      </c>
      <c r="L446" s="209">
        <f t="shared" si="52"/>
        <v>0</v>
      </c>
      <c r="M446" s="210">
        <f t="shared" si="53"/>
        <v>0</v>
      </c>
      <c r="N446" s="211">
        <f t="shared" si="54"/>
        <v>0</v>
      </c>
    </row>
    <row r="447" spans="9:14" ht="15" customHeight="1">
      <c r="I447" s="200">
        <f t="shared" si="49"/>
        <v>0</v>
      </c>
      <c r="J447" s="209">
        <f t="shared" si="50"/>
        <v>0</v>
      </c>
      <c r="K447" s="209">
        <f t="shared" si="51"/>
        <v>0</v>
      </c>
      <c r="L447" s="209">
        <f t="shared" si="52"/>
        <v>0</v>
      </c>
      <c r="M447" s="210">
        <f t="shared" si="53"/>
        <v>0</v>
      </c>
      <c r="N447" s="211">
        <f t="shared" si="54"/>
        <v>0</v>
      </c>
    </row>
    <row r="448" spans="9:14" ht="15" customHeight="1">
      <c r="I448" s="200">
        <f t="shared" si="49"/>
        <v>0</v>
      </c>
      <c r="J448" s="209">
        <f t="shared" si="50"/>
        <v>0</v>
      </c>
      <c r="K448" s="209">
        <f t="shared" si="51"/>
        <v>0</v>
      </c>
      <c r="L448" s="209">
        <f t="shared" si="52"/>
        <v>0</v>
      </c>
      <c r="M448" s="210">
        <f t="shared" si="53"/>
        <v>0</v>
      </c>
      <c r="N448" s="211">
        <f t="shared" si="54"/>
        <v>0</v>
      </c>
    </row>
    <row r="449" spans="9:14" ht="15" customHeight="1">
      <c r="I449" s="200">
        <f t="shared" si="49"/>
        <v>0</v>
      </c>
      <c r="J449" s="209">
        <f t="shared" si="50"/>
        <v>0</v>
      </c>
      <c r="K449" s="209">
        <f t="shared" si="51"/>
        <v>0</v>
      </c>
      <c r="L449" s="209">
        <f t="shared" si="52"/>
        <v>0</v>
      </c>
      <c r="M449" s="210">
        <f t="shared" si="53"/>
        <v>0</v>
      </c>
      <c r="N449" s="211">
        <f t="shared" si="54"/>
        <v>0</v>
      </c>
    </row>
    <row r="450" spans="9:14" ht="15" customHeight="1">
      <c r="I450" s="200">
        <f t="shared" si="49"/>
        <v>0</v>
      </c>
      <c r="J450" s="209">
        <f t="shared" si="50"/>
        <v>0</v>
      </c>
      <c r="K450" s="209">
        <f t="shared" si="51"/>
        <v>0</v>
      </c>
      <c r="L450" s="209">
        <f t="shared" si="52"/>
        <v>0</v>
      </c>
      <c r="M450" s="210">
        <f t="shared" si="53"/>
        <v>0</v>
      </c>
      <c r="N450" s="211">
        <f t="shared" si="54"/>
        <v>0</v>
      </c>
    </row>
    <row r="451" spans="9:14" ht="15" customHeight="1">
      <c r="I451" s="200">
        <f t="shared" si="49"/>
        <v>0</v>
      </c>
      <c r="J451" s="209">
        <f t="shared" si="50"/>
        <v>0</v>
      </c>
      <c r="K451" s="209">
        <f t="shared" si="51"/>
        <v>0</v>
      </c>
      <c r="L451" s="209">
        <f t="shared" si="52"/>
        <v>0</v>
      </c>
      <c r="M451" s="210">
        <f t="shared" si="53"/>
        <v>0</v>
      </c>
      <c r="N451" s="211">
        <f t="shared" si="54"/>
        <v>0</v>
      </c>
    </row>
    <row r="452" spans="9:14" ht="15" customHeight="1">
      <c r="I452" s="200">
        <f t="shared" si="49"/>
        <v>0</v>
      </c>
      <c r="J452" s="209">
        <f t="shared" si="50"/>
        <v>0</v>
      </c>
      <c r="K452" s="209">
        <f t="shared" si="51"/>
        <v>0</v>
      </c>
      <c r="L452" s="209">
        <f t="shared" si="52"/>
        <v>0</v>
      </c>
      <c r="M452" s="210">
        <f t="shared" si="53"/>
        <v>0</v>
      </c>
      <c r="N452" s="211">
        <f t="shared" si="54"/>
        <v>0</v>
      </c>
    </row>
    <row r="453" spans="9:14" ht="15" customHeight="1">
      <c r="I453" s="200">
        <f t="shared" si="49"/>
        <v>0</v>
      </c>
      <c r="J453" s="209">
        <f t="shared" si="50"/>
        <v>0</v>
      </c>
      <c r="K453" s="209">
        <f t="shared" si="51"/>
        <v>0</v>
      </c>
      <c r="L453" s="209">
        <f t="shared" si="52"/>
        <v>0</v>
      </c>
      <c r="M453" s="210">
        <f t="shared" si="53"/>
        <v>0</v>
      </c>
      <c r="N453" s="211">
        <f t="shared" si="54"/>
        <v>0</v>
      </c>
    </row>
    <row r="454" spans="9:14" ht="15" customHeight="1">
      <c r="I454" s="200">
        <f t="shared" si="49"/>
        <v>0</v>
      </c>
      <c r="J454" s="209">
        <f t="shared" si="50"/>
        <v>0</v>
      </c>
      <c r="K454" s="209">
        <f t="shared" si="51"/>
        <v>0</v>
      </c>
      <c r="L454" s="209">
        <f t="shared" si="52"/>
        <v>0</v>
      </c>
      <c r="M454" s="210">
        <f t="shared" si="53"/>
        <v>0</v>
      </c>
      <c r="N454" s="211">
        <f t="shared" si="54"/>
        <v>0</v>
      </c>
    </row>
    <row r="455" spans="9:14" ht="15" customHeight="1">
      <c r="I455" s="200">
        <f t="shared" si="49"/>
        <v>0</v>
      </c>
      <c r="J455" s="209">
        <f t="shared" si="50"/>
        <v>0</v>
      </c>
      <c r="K455" s="209">
        <f t="shared" si="51"/>
        <v>0</v>
      </c>
      <c r="L455" s="209">
        <f t="shared" si="52"/>
        <v>0</v>
      </c>
      <c r="M455" s="210">
        <f t="shared" si="53"/>
        <v>0</v>
      </c>
      <c r="N455" s="211">
        <f t="shared" si="54"/>
        <v>0</v>
      </c>
    </row>
    <row r="456" spans="9:14" ht="15" customHeight="1">
      <c r="I456" s="200">
        <f t="shared" si="49"/>
        <v>0</v>
      </c>
      <c r="J456" s="209">
        <f t="shared" si="50"/>
        <v>0</v>
      </c>
      <c r="K456" s="209">
        <f t="shared" si="51"/>
        <v>0</v>
      </c>
      <c r="L456" s="209">
        <f t="shared" si="52"/>
        <v>0</v>
      </c>
      <c r="M456" s="210">
        <f t="shared" si="53"/>
        <v>0</v>
      </c>
      <c r="N456" s="211">
        <f t="shared" si="54"/>
        <v>0</v>
      </c>
    </row>
    <row r="457" spans="9:14" ht="15" customHeight="1">
      <c r="I457" s="200">
        <f t="shared" si="49"/>
        <v>0</v>
      </c>
      <c r="J457" s="209">
        <f t="shared" si="50"/>
        <v>0</v>
      </c>
      <c r="K457" s="209">
        <f t="shared" si="51"/>
        <v>0</v>
      </c>
      <c r="L457" s="209">
        <f t="shared" si="52"/>
        <v>0</v>
      </c>
      <c r="M457" s="210">
        <f t="shared" si="53"/>
        <v>0</v>
      </c>
      <c r="N457" s="211">
        <f t="shared" si="54"/>
        <v>0</v>
      </c>
    </row>
    <row r="458" spans="9:14" ht="15" customHeight="1">
      <c r="I458" s="200">
        <f t="shared" si="49"/>
        <v>0</v>
      </c>
      <c r="J458" s="209">
        <f t="shared" si="50"/>
        <v>0</v>
      </c>
      <c r="K458" s="209">
        <f t="shared" si="51"/>
        <v>0</v>
      </c>
      <c r="L458" s="209">
        <f t="shared" si="52"/>
        <v>0</v>
      </c>
      <c r="M458" s="210">
        <f t="shared" si="53"/>
        <v>0</v>
      </c>
      <c r="N458" s="211">
        <f t="shared" si="54"/>
        <v>0</v>
      </c>
    </row>
    <row r="459" spans="9:14" ht="15" customHeight="1">
      <c r="I459" s="200">
        <f t="shared" si="49"/>
        <v>0</v>
      </c>
      <c r="J459" s="209">
        <f t="shared" si="50"/>
        <v>0</v>
      </c>
      <c r="K459" s="209">
        <f t="shared" si="51"/>
        <v>0</v>
      </c>
      <c r="L459" s="209">
        <f t="shared" si="52"/>
        <v>0</v>
      </c>
      <c r="M459" s="210">
        <f t="shared" si="53"/>
        <v>0</v>
      </c>
      <c r="N459" s="211">
        <f t="shared" si="54"/>
        <v>0</v>
      </c>
    </row>
    <row r="460" spans="9:14" ht="15" customHeight="1">
      <c r="I460" s="200">
        <f t="shared" si="49"/>
        <v>0</v>
      </c>
      <c r="J460" s="209">
        <f t="shared" si="50"/>
        <v>0</v>
      </c>
      <c r="K460" s="209">
        <f t="shared" si="51"/>
        <v>0</v>
      </c>
      <c r="L460" s="209">
        <f t="shared" si="52"/>
        <v>0</v>
      </c>
      <c r="M460" s="210">
        <f t="shared" si="53"/>
        <v>0</v>
      </c>
      <c r="N460" s="211">
        <f t="shared" si="54"/>
        <v>0</v>
      </c>
    </row>
    <row r="461" spans="9:14" ht="15" customHeight="1">
      <c r="I461" s="200">
        <f t="shared" si="49"/>
        <v>0</v>
      </c>
      <c r="J461" s="209">
        <f t="shared" si="50"/>
        <v>0</v>
      </c>
      <c r="K461" s="209">
        <f t="shared" si="51"/>
        <v>0</v>
      </c>
      <c r="L461" s="209">
        <f t="shared" si="52"/>
        <v>0</v>
      </c>
      <c r="M461" s="210">
        <f t="shared" si="53"/>
        <v>0</v>
      </c>
      <c r="N461" s="211">
        <f t="shared" si="54"/>
        <v>0</v>
      </c>
    </row>
    <row r="462" spans="9:14" ht="15" customHeight="1">
      <c r="I462" s="200">
        <f t="shared" si="49"/>
        <v>0</v>
      </c>
      <c r="J462" s="209">
        <f t="shared" si="50"/>
        <v>0</v>
      </c>
      <c r="K462" s="209">
        <f t="shared" si="51"/>
        <v>0</v>
      </c>
      <c r="L462" s="209">
        <f t="shared" si="52"/>
        <v>0</v>
      </c>
      <c r="M462" s="210">
        <f t="shared" si="53"/>
        <v>0</v>
      </c>
      <c r="N462" s="211">
        <f t="shared" si="54"/>
        <v>0</v>
      </c>
    </row>
    <row r="463" spans="9:14" ht="15" customHeight="1">
      <c r="I463" s="200">
        <f t="shared" si="49"/>
        <v>0</v>
      </c>
      <c r="J463" s="209">
        <f t="shared" si="50"/>
        <v>0</v>
      </c>
      <c r="K463" s="209">
        <f t="shared" si="51"/>
        <v>0</v>
      </c>
      <c r="L463" s="209">
        <f t="shared" si="52"/>
        <v>0</v>
      </c>
      <c r="M463" s="210">
        <f t="shared" si="53"/>
        <v>0</v>
      </c>
      <c r="N463" s="211">
        <f t="shared" si="54"/>
        <v>0</v>
      </c>
    </row>
    <row r="464" spans="9:14" ht="15" customHeight="1">
      <c r="I464" s="200">
        <f t="shared" si="49"/>
        <v>0</v>
      </c>
      <c r="J464" s="209">
        <f t="shared" si="50"/>
        <v>0</v>
      </c>
      <c r="K464" s="209">
        <f t="shared" si="51"/>
        <v>0</v>
      </c>
      <c r="L464" s="209">
        <f t="shared" si="52"/>
        <v>0</v>
      </c>
      <c r="M464" s="210">
        <f t="shared" si="53"/>
        <v>0</v>
      </c>
      <c r="N464" s="211">
        <f t="shared" si="54"/>
        <v>0</v>
      </c>
    </row>
    <row r="465" spans="9:14" ht="15" customHeight="1">
      <c r="I465" s="200">
        <f t="shared" si="49"/>
        <v>0</v>
      </c>
      <c r="J465" s="209">
        <f t="shared" si="50"/>
        <v>0</v>
      </c>
      <c r="K465" s="209">
        <f t="shared" si="51"/>
        <v>0</v>
      </c>
      <c r="L465" s="209">
        <f t="shared" si="52"/>
        <v>0</v>
      </c>
      <c r="M465" s="210">
        <f t="shared" si="53"/>
        <v>0</v>
      </c>
      <c r="N465" s="211">
        <f t="shared" si="54"/>
        <v>0</v>
      </c>
    </row>
    <row r="466" spans="9:14" ht="15" customHeight="1">
      <c r="I466" s="200">
        <f t="shared" si="49"/>
        <v>0</v>
      </c>
      <c r="J466" s="209">
        <f t="shared" si="50"/>
        <v>0</v>
      </c>
      <c r="K466" s="209">
        <f t="shared" si="51"/>
        <v>0</v>
      </c>
      <c r="L466" s="209">
        <f t="shared" si="52"/>
        <v>0</v>
      </c>
      <c r="M466" s="210">
        <f t="shared" si="53"/>
        <v>0</v>
      </c>
      <c r="N466" s="211">
        <f t="shared" si="54"/>
        <v>0</v>
      </c>
    </row>
    <row r="467" spans="9:14" ht="15" customHeight="1">
      <c r="I467" s="200">
        <f t="shared" si="49"/>
        <v>0</v>
      </c>
      <c r="J467" s="209">
        <f t="shared" si="50"/>
        <v>0</v>
      </c>
      <c r="K467" s="209">
        <f t="shared" si="51"/>
        <v>0</v>
      </c>
      <c r="L467" s="209">
        <f t="shared" si="52"/>
        <v>0</v>
      </c>
      <c r="M467" s="210">
        <f t="shared" si="53"/>
        <v>0</v>
      </c>
      <c r="N467" s="211">
        <f t="shared" si="54"/>
        <v>0</v>
      </c>
    </row>
    <row r="468" spans="9:14" ht="15" customHeight="1">
      <c r="I468" s="200">
        <f t="shared" si="49"/>
        <v>0</v>
      </c>
      <c r="J468" s="209">
        <f t="shared" si="50"/>
        <v>0</v>
      </c>
      <c r="K468" s="209">
        <f t="shared" si="51"/>
        <v>0</v>
      </c>
      <c r="L468" s="209">
        <f t="shared" si="52"/>
        <v>0</v>
      </c>
      <c r="M468" s="210">
        <f t="shared" si="53"/>
        <v>0</v>
      </c>
      <c r="N468" s="211">
        <f t="shared" si="54"/>
        <v>0</v>
      </c>
    </row>
    <row r="469" spans="9:14" ht="15" customHeight="1">
      <c r="I469" s="200">
        <f t="shared" si="49"/>
        <v>0</v>
      </c>
      <c r="J469" s="209">
        <f t="shared" si="50"/>
        <v>0</v>
      </c>
      <c r="K469" s="209">
        <f t="shared" si="51"/>
        <v>0</v>
      </c>
      <c r="L469" s="209">
        <f t="shared" si="52"/>
        <v>0</v>
      </c>
      <c r="M469" s="210">
        <f t="shared" si="53"/>
        <v>0</v>
      </c>
      <c r="N469" s="211">
        <f t="shared" si="54"/>
        <v>0</v>
      </c>
    </row>
    <row r="470" spans="9:14" ht="15" customHeight="1">
      <c r="I470" s="200">
        <f t="shared" si="49"/>
        <v>0</v>
      </c>
      <c r="J470" s="209">
        <f t="shared" si="50"/>
        <v>0</v>
      </c>
      <c r="K470" s="209">
        <f t="shared" si="51"/>
        <v>0</v>
      </c>
      <c r="L470" s="209">
        <f t="shared" si="52"/>
        <v>0</v>
      </c>
      <c r="M470" s="210">
        <f t="shared" si="53"/>
        <v>0</v>
      </c>
      <c r="N470" s="211">
        <f t="shared" si="54"/>
        <v>0</v>
      </c>
    </row>
    <row r="471" spans="9:14" ht="15" customHeight="1">
      <c r="I471" s="200">
        <f t="shared" si="49"/>
        <v>0</v>
      </c>
      <c r="J471" s="209">
        <f t="shared" si="50"/>
        <v>0</v>
      </c>
      <c r="K471" s="209">
        <f t="shared" si="51"/>
        <v>0</v>
      </c>
      <c r="L471" s="209">
        <f t="shared" si="52"/>
        <v>0</v>
      </c>
      <c r="M471" s="210">
        <f t="shared" si="53"/>
        <v>0</v>
      </c>
      <c r="N471" s="211">
        <f t="shared" si="54"/>
        <v>0</v>
      </c>
    </row>
    <row r="472" spans="9:14" ht="15" customHeight="1">
      <c r="I472" s="200">
        <f t="shared" si="49"/>
        <v>0</v>
      </c>
      <c r="J472" s="209">
        <f t="shared" si="50"/>
        <v>0</v>
      </c>
      <c r="K472" s="209">
        <f t="shared" si="51"/>
        <v>0</v>
      </c>
      <c r="L472" s="209">
        <f t="shared" si="52"/>
        <v>0</v>
      </c>
      <c r="M472" s="210">
        <f t="shared" si="53"/>
        <v>0</v>
      </c>
      <c r="N472" s="211">
        <f t="shared" si="54"/>
        <v>0</v>
      </c>
    </row>
    <row r="473" spans="9:14" ht="15" customHeight="1">
      <c r="I473" s="200">
        <f t="shared" si="49"/>
        <v>0</v>
      </c>
      <c r="J473" s="209">
        <f t="shared" si="50"/>
        <v>0</v>
      </c>
      <c r="K473" s="209">
        <f t="shared" si="51"/>
        <v>0</v>
      </c>
      <c r="L473" s="209">
        <f t="shared" si="52"/>
        <v>0</v>
      </c>
      <c r="M473" s="210">
        <f t="shared" si="53"/>
        <v>0</v>
      </c>
      <c r="N473" s="211">
        <f t="shared" si="54"/>
        <v>0</v>
      </c>
    </row>
    <row r="474" spans="9:14" ht="15" customHeight="1">
      <c r="I474" s="200">
        <f t="shared" si="49"/>
        <v>0</v>
      </c>
      <c r="J474" s="209">
        <f t="shared" si="50"/>
        <v>0</v>
      </c>
      <c r="K474" s="209">
        <f t="shared" si="51"/>
        <v>0</v>
      </c>
      <c r="L474" s="209">
        <f t="shared" si="52"/>
        <v>0</v>
      </c>
      <c r="M474" s="210">
        <f t="shared" si="53"/>
        <v>0</v>
      </c>
      <c r="N474" s="211">
        <f t="shared" si="54"/>
        <v>0</v>
      </c>
    </row>
    <row r="475" spans="9:14" ht="15" customHeight="1">
      <c r="I475" s="200">
        <f t="shared" si="49"/>
        <v>0</v>
      </c>
      <c r="J475" s="209">
        <f t="shared" si="50"/>
        <v>0</v>
      </c>
      <c r="K475" s="209">
        <f t="shared" si="51"/>
        <v>0</v>
      </c>
      <c r="L475" s="209">
        <f t="shared" si="52"/>
        <v>0</v>
      </c>
      <c r="M475" s="210">
        <f t="shared" si="53"/>
        <v>0</v>
      </c>
      <c r="N475" s="211">
        <f t="shared" si="54"/>
        <v>0</v>
      </c>
    </row>
    <row r="476" spans="9:14" ht="15" customHeight="1">
      <c r="I476" s="200">
        <f t="shared" si="49"/>
        <v>0</v>
      </c>
      <c r="J476" s="209">
        <f t="shared" si="50"/>
        <v>0</v>
      </c>
      <c r="K476" s="209">
        <f t="shared" si="51"/>
        <v>0</v>
      </c>
      <c r="L476" s="209">
        <f t="shared" si="52"/>
        <v>0</v>
      </c>
      <c r="M476" s="210">
        <f t="shared" si="53"/>
        <v>0</v>
      </c>
      <c r="N476" s="211">
        <f t="shared" si="54"/>
        <v>0</v>
      </c>
    </row>
    <row r="477" spans="9:14" ht="15" customHeight="1">
      <c r="I477" s="200">
        <f t="shared" si="49"/>
        <v>0</v>
      </c>
      <c r="J477" s="209">
        <f t="shared" si="50"/>
        <v>0</v>
      </c>
      <c r="K477" s="209">
        <f t="shared" si="51"/>
        <v>0</v>
      </c>
      <c r="L477" s="209">
        <f t="shared" si="52"/>
        <v>0</v>
      </c>
      <c r="M477" s="210">
        <f t="shared" si="53"/>
        <v>0</v>
      </c>
      <c r="N477" s="211">
        <f t="shared" si="54"/>
        <v>0</v>
      </c>
    </row>
    <row r="478" spans="9:14" ht="15" customHeight="1">
      <c r="I478" s="200">
        <f t="shared" si="49"/>
        <v>0</v>
      </c>
      <c r="J478" s="209">
        <f t="shared" si="50"/>
        <v>0</v>
      </c>
      <c r="K478" s="209">
        <f t="shared" si="51"/>
        <v>0</v>
      </c>
      <c r="L478" s="209">
        <f t="shared" si="52"/>
        <v>0</v>
      </c>
      <c r="M478" s="210">
        <f t="shared" si="53"/>
        <v>0</v>
      </c>
      <c r="N478" s="211">
        <f t="shared" si="54"/>
        <v>0</v>
      </c>
    </row>
    <row r="479" spans="9:14" ht="15" customHeight="1">
      <c r="I479" s="200">
        <f t="shared" si="49"/>
        <v>0</v>
      </c>
      <c r="J479" s="209">
        <f t="shared" si="50"/>
        <v>0</v>
      </c>
      <c r="K479" s="209">
        <f t="shared" si="51"/>
        <v>0</v>
      </c>
      <c r="L479" s="209">
        <f t="shared" si="52"/>
        <v>0</v>
      </c>
      <c r="M479" s="210">
        <f t="shared" si="53"/>
        <v>0</v>
      </c>
      <c r="N479" s="211">
        <f t="shared" si="54"/>
        <v>0</v>
      </c>
    </row>
    <row r="480" spans="9:14" ht="15" customHeight="1">
      <c r="I480" s="200">
        <f t="shared" si="49"/>
        <v>0</v>
      </c>
      <c r="J480" s="209">
        <f t="shared" si="50"/>
        <v>0</v>
      </c>
      <c r="K480" s="209">
        <f t="shared" si="51"/>
        <v>0</v>
      </c>
      <c r="L480" s="209">
        <f t="shared" si="52"/>
        <v>0</v>
      </c>
      <c r="M480" s="210">
        <f t="shared" si="53"/>
        <v>0</v>
      </c>
      <c r="N480" s="211">
        <f t="shared" si="54"/>
        <v>0</v>
      </c>
    </row>
    <row r="481" spans="9:14" ht="15" customHeight="1">
      <c r="I481" s="200">
        <f t="shared" si="49"/>
        <v>0</v>
      </c>
      <c r="J481" s="209">
        <f t="shared" si="50"/>
        <v>0</v>
      </c>
      <c r="K481" s="209">
        <f t="shared" si="51"/>
        <v>0</v>
      </c>
      <c r="L481" s="209">
        <f t="shared" si="52"/>
        <v>0</v>
      </c>
      <c r="M481" s="210">
        <f t="shared" si="53"/>
        <v>0</v>
      </c>
      <c r="N481" s="211">
        <f t="shared" si="54"/>
        <v>0</v>
      </c>
    </row>
    <row r="482" spans="9:14" ht="15" customHeight="1">
      <c r="I482" s="200">
        <f t="shared" si="49"/>
        <v>0</v>
      </c>
      <c r="J482" s="209">
        <f t="shared" si="50"/>
        <v>0</v>
      </c>
      <c r="K482" s="209">
        <f t="shared" si="51"/>
        <v>0</v>
      </c>
      <c r="L482" s="209">
        <f t="shared" si="52"/>
        <v>0</v>
      </c>
      <c r="M482" s="210">
        <f t="shared" si="53"/>
        <v>0</v>
      </c>
      <c r="N482" s="211">
        <f t="shared" si="54"/>
        <v>0</v>
      </c>
    </row>
    <row r="483" spans="9:14" ht="15" customHeight="1">
      <c r="I483" s="200">
        <f t="shared" si="49"/>
        <v>0</v>
      </c>
      <c r="J483" s="209">
        <f t="shared" si="50"/>
        <v>0</v>
      </c>
      <c r="K483" s="209">
        <f t="shared" si="51"/>
        <v>0</v>
      </c>
      <c r="L483" s="209">
        <f t="shared" si="52"/>
        <v>0</v>
      </c>
      <c r="M483" s="210">
        <f t="shared" si="53"/>
        <v>0</v>
      </c>
      <c r="N483" s="211">
        <f t="shared" si="54"/>
        <v>0</v>
      </c>
    </row>
    <row r="484" spans="9:14" ht="15" customHeight="1">
      <c r="I484" s="200">
        <f t="shared" ref="I484:I547" si="55">(D484-C484)+(F484-E484)+(H484-G484)</f>
        <v>0</v>
      </c>
      <c r="J484" s="209">
        <f t="shared" ref="J484:J547" si="56">IF(((D484-C484)&gt;$C$2),$D$2,IF(((D484-C484)&gt;$E$2),$F$2,0))</f>
        <v>0</v>
      </c>
      <c r="K484" s="209">
        <f t="shared" ref="K484:K547" si="57">IF(((F484-E484)&gt;$C$2),$D$2,IF(((F484-E484)&gt;$E$2),$F$2,0))</f>
        <v>0</v>
      </c>
      <c r="L484" s="209">
        <f t="shared" ref="L484:L547" si="58">IF(((H484-G484)&gt;$C$2),$D$2,IF(((H484-G484)&gt;$E$2),$F$2,0))</f>
        <v>0</v>
      </c>
      <c r="M484" s="210">
        <f t="shared" ref="M484:M547" si="59">SUM(J484:L484)</f>
        <v>0</v>
      </c>
      <c r="N484" s="211">
        <f t="shared" si="54"/>
        <v>0</v>
      </c>
    </row>
    <row r="485" spans="9:14" ht="15" customHeight="1">
      <c r="I485" s="200">
        <f t="shared" si="55"/>
        <v>0</v>
      </c>
      <c r="J485" s="209">
        <f t="shared" si="56"/>
        <v>0</v>
      </c>
      <c r="K485" s="209">
        <f t="shared" si="57"/>
        <v>0</v>
      </c>
      <c r="L485" s="209">
        <f t="shared" si="58"/>
        <v>0</v>
      </c>
      <c r="M485" s="210">
        <f t="shared" si="59"/>
        <v>0</v>
      </c>
      <c r="N485" s="211">
        <f t="shared" ref="N485:N548" si="60">I485-M485</f>
        <v>0</v>
      </c>
    </row>
    <row r="486" spans="9:14" ht="15" customHeight="1">
      <c r="I486" s="200">
        <f t="shared" si="55"/>
        <v>0</v>
      </c>
      <c r="J486" s="209">
        <f t="shared" si="56"/>
        <v>0</v>
      </c>
      <c r="K486" s="209">
        <f t="shared" si="57"/>
        <v>0</v>
      </c>
      <c r="L486" s="209">
        <f t="shared" si="58"/>
        <v>0</v>
      </c>
      <c r="M486" s="210">
        <f t="shared" si="59"/>
        <v>0</v>
      </c>
      <c r="N486" s="211">
        <f t="shared" si="60"/>
        <v>0</v>
      </c>
    </row>
    <row r="487" spans="9:14" ht="15" customHeight="1">
      <c r="I487" s="200">
        <f t="shared" si="55"/>
        <v>0</v>
      </c>
      <c r="J487" s="209">
        <f t="shared" si="56"/>
        <v>0</v>
      </c>
      <c r="K487" s="209">
        <f t="shared" si="57"/>
        <v>0</v>
      </c>
      <c r="L487" s="209">
        <f t="shared" si="58"/>
        <v>0</v>
      </c>
      <c r="M487" s="210">
        <f t="shared" si="59"/>
        <v>0</v>
      </c>
      <c r="N487" s="211">
        <f t="shared" si="60"/>
        <v>0</v>
      </c>
    </row>
    <row r="488" spans="9:14" ht="15" customHeight="1">
      <c r="I488" s="200">
        <f t="shared" si="55"/>
        <v>0</v>
      </c>
      <c r="J488" s="209">
        <f t="shared" si="56"/>
        <v>0</v>
      </c>
      <c r="K488" s="209">
        <f t="shared" si="57"/>
        <v>0</v>
      </c>
      <c r="L488" s="209">
        <f t="shared" si="58"/>
        <v>0</v>
      </c>
      <c r="M488" s="210">
        <f t="shared" si="59"/>
        <v>0</v>
      </c>
      <c r="N488" s="211">
        <f t="shared" si="60"/>
        <v>0</v>
      </c>
    </row>
    <row r="489" spans="9:14" ht="15" customHeight="1">
      <c r="I489" s="200">
        <f t="shared" si="55"/>
        <v>0</v>
      </c>
      <c r="J489" s="209">
        <f t="shared" si="56"/>
        <v>0</v>
      </c>
      <c r="K489" s="209">
        <f t="shared" si="57"/>
        <v>0</v>
      </c>
      <c r="L489" s="209">
        <f t="shared" si="58"/>
        <v>0</v>
      </c>
      <c r="M489" s="210">
        <f t="shared" si="59"/>
        <v>0</v>
      </c>
      <c r="N489" s="211">
        <f t="shared" si="60"/>
        <v>0</v>
      </c>
    </row>
    <row r="490" spans="9:14" ht="15" customHeight="1">
      <c r="I490" s="200">
        <f t="shared" si="55"/>
        <v>0</v>
      </c>
      <c r="J490" s="209">
        <f t="shared" si="56"/>
        <v>0</v>
      </c>
      <c r="K490" s="209">
        <f t="shared" si="57"/>
        <v>0</v>
      </c>
      <c r="L490" s="209">
        <f t="shared" si="58"/>
        <v>0</v>
      </c>
      <c r="M490" s="210">
        <f t="shared" si="59"/>
        <v>0</v>
      </c>
      <c r="N490" s="211">
        <f t="shared" si="60"/>
        <v>0</v>
      </c>
    </row>
    <row r="491" spans="9:14" ht="15" customHeight="1">
      <c r="I491" s="200">
        <f t="shared" si="55"/>
        <v>0</v>
      </c>
      <c r="J491" s="209">
        <f t="shared" si="56"/>
        <v>0</v>
      </c>
      <c r="K491" s="209">
        <f t="shared" si="57"/>
        <v>0</v>
      </c>
      <c r="L491" s="209">
        <f t="shared" si="58"/>
        <v>0</v>
      </c>
      <c r="M491" s="210">
        <f t="shared" si="59"/>
        <v>0</v>
      </c>
      <c r="N491" s="211">
        <f t="shared" si="60"/>
        <v>0</v>
      </c>
    </row>
    <row r="492" spans="9:14" ht="15" customHeight="1">
      <c r="I492" s="200">
        <f t="shared" si="55"/>
        <v>0</v>
      </c>
      <c r="J492" s="209">
        <f t="shared" si="56"/>
        <v>0</v>
      </c>
      <c r="K492" s="209">
        <f t="shared" si="57"/>
        <v>0</v>
      </c>
      <c r="L492" s="209">
        <f t="shared" si="58"/>
        <v>0</v>
      </c>
      <c r="M492" s="210">
        <f t="shared" si="59"/>
        <v>0</v>
      </c>
      <c r="N492" s="211">
        <f t="shared" si="60"/>
        <v>0</v>
      </c>
    </row>
    <row r="493" spans="9:14" ht="15" customHeight="1">
      <c r="I493" s="200">
        <f t="shared" si="55"/>
        <v>0</v>
      </c>
      <c r="J493" s="209">
        <f t="shared" si="56"/>
        <v>0</v>
      </c>
      <c r="K493" s="209">
        <f t="shared" si="57"/>
        <v>0</v>
      </c>
      <c r="L493" s="209">
        <f t="shared" si="58"/>
        <v>0</v>
      </c>
      <c r="M493" s="210">
        <f t="shared" si="59"/>
        <v>0</v>
      </c>
      <c r="N493" s="211">
        <f t="shared" si="60"/>
        <v>0</v>
      </c>
    </row>
    <row r="494" spans="9:14" ht="15" customHeight="1">
      <c r="I494" s="200">
        <f t="shared" si="55"/>
        <v>0</v>
      </c>
      <c r="J494" s="209">
        <f t="shared" si="56"/>
        <v>0</v>
      </c>
      <c r="K494" s="209">
        <f t="shared" si="57"/>
        <v>0</v>
      </c>
      <c r="L494" s="209">
        <f t="shared" si="58"/>
        <v>0</v>
      </c>
      <c r="M494" s="210">
        <f t="shared" si="59"/>
        <v>0</v>
      </c>
      <c r="N494" s="211">
        <f t="shared" si="60"/>
        <v>0</v>
      </c>
    </row>
    <row r="495" spans="9:14" ht="15" customHeight="1">
      <c r="I495" s="200">
        <f t="shared" si="55"/>
        <v>0</v>
      </c>
      <c r="J495" s="209">
        <f t="shared" si="56"/>
        <v>0</v>
      </c>
      <c r="K495" s="209">
        <f t="shared" si="57"/>
        <v>0</v>
      </c>
      <c r="L495" s="209">
        <f t="shared" si="58"/>
        <v>0</v>
      </c>
      <c r="M495" s="210">
        <f t="shared" si="59"/>
        <v>0</v>
      </c>
      <c r="N495" s="211">
        <f t="shared" si="60"/>
        <v>0</v>
      </c>
    </row>
    <row r="496" spans="9:14" ht="15" customHeight="1">
      <c r="I496" s="200">
        <f t="shared" si="55"/>
        <v>0</v>
      </c>
      <c r="J496" s="209">
        <f t="shared" si="56"/>
        <v>0</v>
      </c>
      <c r="K496" s="209">
        <f t="shared" si="57"/>
        <v>0</v>
      </c>
      <c r="L496" s="209">
        <f t="shared" si="58"/>
        <v>0</v>
      </c>
      <c r="M496" s="210">
        <f t="shared" si="59"/>
        <v>0</v>
      </c>
      <c r="N496" s="211">
        <f t="shared" si="60"/>
        <v>0</v>
      </c>
    </row>
    <row r="497" spans="9:14" ht="15" customHeight="1">
      <c r="I497" s="200">
        <f t="shared" si="55"/>
        <v>0</v>
      </c>
      <c r="J497" s="209">
        <f t="shared" si="56"/>
        <v>0</v>
      </c>
      <c r="K497" s="209">
        <f t="shared" si="57"/>
        <v>0</v>
      </c>
      <c r="L497" s="209">
        <f t="shared" si="58"/>
        <v>0</v>
      </c>
      <c r="M497" s="210">
        <f t="shared" si="59"/>
        <v>0</v>
      </c>
      <c r="N497" s="211">
        <f t="shared" si="60"/>
        <v>0</v>
      </c>
    </row>
    <row r="498" spans="9:14" ht="15" customHeight="1">
      <c r="I498" s="200">
        <f t="shared" si="55"/>
        <v>0</v>
      </c>
      <c r="J498" s="209">
        <f t="shared" si="56"/>
        <v>0</v>
      </c>
      <c r="K498" s="209">
        <f t="shared" si="57"/>
        <v>0</v>
      </c>
      <c r="L498" s="209">
        <f t="shared" si="58"/>
        <v>0</v>
      </c>
      <c r="M498" s="210">
        <f t="shared" si="59"/>
        <v>0</v>
      </c>
      <c r="N498" s="211">
        <f t="shared" si="60"/>
        <v>0</v>
      </c>
    </row>
    <row r="499" spans="9:14" ht="15" customHeight="1">
      <c r="I499" s="200">
        <f t="shared" si="55"/>
        <v>0</v>
      </c>
      <c r="J499" s="209">
        <f t="shared" si="56"/>
        <v>0</v>
      </c>
      <c r="K499" s="209">
        <f t="shared" si="57"/>
        <v>0</v>
      </c>
      <c r="L499" s="209">
        <f t="shared" si="58"/>
        <v>0</v>
      </c>
      <c r="M499" s="210">
        <f t="shared" si="59"/>
        <v>0</v>
      </c>
      <c r="N499" s="211">
        <f t="shared" si="60"/>
        <v>0</v>
      </c>
    </row>
    <row r="500" spans="9:14" ht="15" customHeight="1">
      <c r="I500" s="200">
        <f t="shared" si="55"/>
        <v>0</v>
      </c>
      <c r="J500" s="209">
        <f t="shared" si="56"/>
        <v>0</v>
      </c>
      <c r="K500" s="209">
        <f t="shared" si="57"/>
        <v>0</v>
      </c>
      <c r="L500" s="209">
        <f t="shared" si="58"/>
        <v>0</v>
      </c>
      <c r="M500" s="210">
        <f t="shared" si="59"/>
        <v>0</v>
      </c>
      <c r="N500" s="211">
        <f t="shared" si="60"/>
        <v>0</v>
      </c>
    </row>
    <row r="501" spans="9:14" ht="15" customHeight="1">
      <c r="I501" s="200">
        <f t="shared" si="55"/>
        <v>0</v>
      </c>
      <c r="J501" s="209">
        <f t="shared" si="56"/>
        <v>0</v>
      </c>
      <c r="K501" s="209">
        <f t="shared" si="57"/>
        <v>0</v>
      </c>
      <c r="L501" s="209">
        <f t="shared" si="58"/>
        <v>0</v>
      </c>
      <c r="M501" s="210">
        <f t="shared" si="59"/>
        <v>0</v>
      </c>
      <c r="N501" s="211">
        <f t="shared" si="60"/>
        <v>0</v>
      </c>
    </row>
    <row r="502" spans="9:14" ht="15" customHeight="1">
      <c r="I502" s="200">
        <f t="shared" si="55"/>
        <v>0</v>
      </c>
      <c r="J502" s="209">
        <f t="shared" si="56"/>
        <v>0</v>
      </c>
      <c r="K502" s="209">
        <f t="shared" si="57"/>
        <v>0</v>
      </c>
      <c r="L502" s="209">
        <f t="shared" si="58"/>
        <v>0</v>
      </c>
      <c r="M502" s="210">
        <f t="shared" si="59"/>
        <v>0</v>
      </c>
      <c r="N502" s="211">
        <f t="shared" si="60"/>
        <v>0</v>
      </c>
    </row>
    <row r="503" spans="9:14" ht="15" customHeight="1">
      <c r="I503" s="200">
        <f t="shared" si="55"/>
        <v>0</v>
      </c>
      <c r="J503" s="209">
        <f t="shared" si="56"/>
        <v>0</v>
      </c>
      <c r="K503" s="209">
        <f t="shared" si="57"/>
        <v>0</v>
      </c>
      <c r="L503" s="209">
        <f t="shared" si="58"/>
        <v>0</v>
      </c>
      <c r="M503" s="210">
        <f t="shared" si="59"/>
        <v>0</v>
      </c>
      <c r="N503" s="211">
        <f t="shared" si="60"/>
        <v>0</v>
      </c>
    </row>
    <row r="504" spans="9:14" ht="15" customHeight="1">
      <c r="I504" s="200">
        <f t="shared" si="55"/>
        <v>0</v>
      </c>
      <c r="J504" s="209">
        <f t="shared" si="56"/>
        <v>0</v>
      </c>
      <c r="K504" s="209">
        <f t="shared" si="57"/>
        <v>0</v>
      </c>
      <c r="L504" s="209">
        <f t="shared" si="58"/>
        <v>0</v>
      </c>
      <c r="M504" s="210">
        <f t="shared" si="59"/>
        <v>0</v>
      </c>
      <c r="N504" s="211">
        <f t="shared" si="60"/>
        <v>0</v>
      </c>
    </row>
    <row r="505" spans="9:14" ht="15" customHeight="1">
      <c r="I505" s="200">
        <f t="shared" si="55"/>
        <v>0</v>
      </c>
      <c r="J505" s="209">
        <f t="shared" si="56"/>
        <v>0</v>
      </c>
      <c r="K505" s="209">
        <f t="shared" si="57"/>
        <v>0</v>
      </c>
      <c r="L505" s="209">
        <f t="shared" si="58"/>
        <v>0</v>
      </c>
      <c r="M505" s="210">
        <f t="shared" si="59"/>
        <v>0</v>
      </c>
      <c r="N505" s="211">
        <f t="shared" si="60"/>
        <v>0</v>
      </c>
    </row>
    <row r="506" spans="9:14" ht="15" customHeight="1">
      <c r="I506" s="200">
        <f t="shared" si="55"/>
        <v>0</v>
      </c>
      <c r="J506" s="209">
        <f t="shared" si="56"/>
        <v>0</v>
      </c>
      <c r="K506" s="209">
        <f t="shared" si="57"/>
        <v>0</v>
      </c>
      <c r="L506" s="209">
        <f t="shared" si="58"/>
        <v>0</v>
      </c>
      <c r="M506" s="210">
        <f t="shared" si="59"/>
        <v>0</v>
      </c>
      <c r="N506" s="211">
        <f t="shared" si="60"/>
        <v>0</v>
      </c>
    </row>
    <row r="507" spans="9:14" ht="15" customHeight="1">
      <c r="I507" s="200">
        <f t="shared" si="55"/>
        <v>0</v>
      </c>
      <c r="J507" s="209">
        <f t="shared" si="56"/>
        <v>0</v>
      </c>
      <c r="K507" s="209">
        <f t="shared" si="57"/>
        <v>0</v>
      </c>
      <c r="L507" s="209">
        <f t="shared" si="58"/>
        <v>0</v>
      </c>
      <c r="M507" s="210">
        <f t="shared" si="59"/>
        <v>0</v>
      </c>
      <c r="N507" s="211">
        <f t="shared" si="60"/>
        <v>0</v>
      </c>
    </row>
    <row r="508" spans="9:14" ht="15" customHeight="1">
      <c r="I508" s="200">
        <f t="shared" si="55"/>
        <v>0</v>
      </c>
      <c r="J508" s="209">
        <f t="shared" si="56"/>
        <v>0</v>
      </c>
      <c r="K508" s="209">
        <f t="shared" si="57"/>
        <v>0</v>
      </c>
      <c r="L508" s="209">
        <f t="shared" si="58"/>
        <v>0</v>
      </c>
      <c r="M508" s="210">
        <f t="shared" si="59"/>
        <v>0</v>
      </c>
      <c r="N508" s="211">
        <f t="shared" si="60"/>
        <v>0</v>
      </c>
    </row>
    <row r="509" spans="9:14" ht="15" customHeight="1">
      <c r="I509" s="200">
        <f t="shared" si="55"/>
        <v>0</v>
      </c>
      <c r="J509" s="209">
        <f t="shared" si="56"/>
        <v>0</v>
      </c>
      <c r="K509" s="209">
        <f t="shared" si="57"/>
        <v>0</v>
      </c>
      <c r="L509" s="209">
        <f t="shared" si="58"/>
        <v>0</v>
      </c>
      <c r="M509" s="210">
        <f t="shared" si="59"/>
        <v>0</v>
      </c>
      <c r="N509" s="211">
        <f t="shared" si="60"/>
        <v>0</v>
      </c>
    </row>
    <row r="510" spans="9:14" ht="15" customHeight="1">
      <c r="I510" s="200">
        <f t="shared" si="55"/>
        <v>0</v>
      </c>
      <c r="J510" s="209">
        <f t="shared" si="56"/>
        <v>0</v>
      </c>
      <c r="K510" s="209">
        <f t="shared" si="57"/>
        <v>0</v>
      </c>
      <c r="L510" s="209">
        <f t="shared" si="58"/>
        <v>0</v>
      </c>
      <c r="M510" s="210">
        <f t="shared" si="59"/>
        <v>0</v>
      </c>
      <c r="N510" s="211">
        <f t="shared" si="60"/>
        <v>0</v>
      </c>
    </row>
    <row r="511" spans="9:14" ht="15" customHeight="1">
      <c r="I511" s="200">
        <f t="shared" si="55"/>
        <v>0</v>
      </c>
      <c r="J511" s="209">
        <f t="shared" si="56"/>
        <v>0</v>
      </c>
      <c r="K511" s="209">
        <f t="shared" si="57"/>
        <v>0</v>
      </c>
      <c r="L511" s="209">
        <f t="shared" si="58"/>
        <v>0</v>
      </c>
      <c r="M511" s="210">
        <f t="shared" si="59"/>
        <v>0</v>
      </c>
      <c r="N511" s="211">
        <f t="shared" si="60"/>
        <v>0</v>
      </c>
    </row>
    <row r="512" spans="9:14" ht="15" customHeight="1">
      <c r="I512" s="200">
        <f t="shared" si="55"/>
        <v>0</v>
      </c>
      <c r="J512" s="209">
        <f t="shared" si="56"/>
        <v>0</v>
      </c>
      <c r="K512" s="209">
        <f t="shared" si="57"/>
        <v>0</v>
      </c>
      <c r="L512" s="209">
        <f t="shared" si="58"/>
        <v>0</v>
      </c>
      <c r="M512" s="210">
        <f t="shared" si="59"/>
        <v>0</v>
      </c>
      <c r="N512" s="211">
        <f t="shared" si="60"/>
        <v>0</v>
      </c>
    </row>
    <row r="513" spans="9:14" ht="15" customHeight="1">
      <c r="I513" s="200">
        <f t="shared" si="55"/>
        <v>0</v>
      </c>
      <c r="J513" s="209">
        <f t="shared" si="56"/>
        <v>0</v>
      </c>
      <c r="K513" s="209">
        <f t="shared" si="57"/>
        <v>0</v>
      </c>
      <c r="L513" s="209">
        <f t="shared" si="58"/>
        <v>0</v>
      </c>
      <c r="M513" s="210">
        <f t="shared" si="59"/>
        <v>0</v>
      </c>
      <c r="N513" s="211">
        <f t="shared" si="60"/>
        <v>0</v>
      </c>
    </row>
    <row r="514" spans="9:14" ht="15" customHeight="1">
      <c r="I514" s="200">
        <f t="shared" si="55"/>
        <v>0</v>
      </c>
      <c r="J514" s="209">
        <f t="shared" si="56"/>
        <v>0</v>
      </c>
      <c r="K514" s="209">
        <f t="shared" si="57"/>
        <v>0</v>
      </c>
      <c r="L514" s="209">
        <f t="shared" si="58"/>
        <v>0</v>
      </c>
      <c r="M514" s="210">
        <f t="shared" si="59"/>
        <v>0</v>
      </c>
      <c r="N514" s="211">
        <f t="shared" si="60"/>
        <v>0</v>
      </c>
    </row>
    <row r="515" spans="9:14" ht="15" customHeight="1">
      <c r="I515" s="200">
        <f t="shared" si="55"/>
        <v>0</v>
      </c>
      <c r="J515" s="209">
        <f t="shared" si="56"/>
        <v>0</v>
      </c>
      <c r="K515" s="209">
        <f t="shared" si="57"/>
        <v>0</v>
      </c>
      <c r="L515" s="209">
        <f t="shared" si="58"/>
        <v>0</v>
      </c>
      <c r="M515" s="210">
        <f t="shared" si="59"/>
        <v>0</v>
      </c>
      <c r="N515" s="211">
        <f t="shared" si="60"/>
        <v>0</v>
      </c>
    </row>
    <row r="516" spans="9:14" ht="15" customHeight="1">
      <c r="I516" s="200">
        <f t="shared" si="55"/>
        <v>0</v>
      </c>
      <c r="J516" s="209">
        <f t="shared" si="56"/>
        <v>0</v>
      </c>
      <c r="K516" s="209">
        <f t="shared" si="57"/>
        <v>0</v>
      </c>
      <c r="L516" s="209">
        <f t="shared" si="58"/>
        <v>0</v>
      </c>
      <c r="M516" s="210">
        <f t="shared" si="59"/>
        <v>0</v>
      </c>
      <c r="N516" s="211">
        <f t="shared" si="60"/>
        <v>0</v>
      </c>
    </row>
    <row r="517" spans="9:14" ht="15" customHeight="1">
      <c r="I517" s="200">
        <f t="shared" si="55"/>
        <v>0</v>
      </c>
      <c r="J517" s="209">
        <f t="shared" si="56"/>
        <v>0</v>
      </c>
      <c r="K517" s="209">
        <f t="shared" si="57"/>
        <v>0</v>
      </c>
      <c r="L517" s="209">
        <f t="shared" si="58"/>
        <v>0</v>
      </c>
      <c r="M517" s="210">
        <f t="shared" si="59"/>
        <v>0</v>
      </c>
      <c r="N517" s="211">
        <f t="shared" si="60"/>
        <v>0</v>
      </c>
    </row>
    <row r="518" spans="9:14" ht="15" customHeight="1">
      <c r="I518" s="200">
        <f t="shared" si="55"/>
        <v>0</v>
      </c>
      <c r="J518" s="209">
        <f t="shared" si="56"/>
        <v>0</v>
      </c>
      <c r="K518" s="209">
        <f t="shared" si="57"/>
        <v>0</v>
      </c>
      <c r="L518" s="209">
        <f t="shared" si="58"/>
        <v>0</v>
      </c>
      <c r="M518" s="210">
        <f t="shared" si="59"/>
        <v>0</v>
      </c>
      <c r="N518" s="211">
        <f t="shared" si="60"/>
        <v>0</v>
      </c>
    </row>
    <row r="519" spans="9:14" ht="15" customHeight="1">
      <c r="I519" s="200">
        <f t="shared" si="55"/>
        <v>0</v>
      </c>
      <c r="J519" s="209">
        <f t="shared" si="56"/>
        <v>0</v>
      </c>
      <c r="K519" s="209">
        <f t="shared" si="57"/>
        <v>0</v>
      </c>
      <c r="L519" s="209">
        <f t="shared" si="58"/>
        <v>0</v>
      </c>
      <c r="M519" s="210">
        <f t="shared" si="59"/>
        <v>0</v>
      </c>
      <c r="N519" s="211">
        <f t="shared" si="60"/>
        <v>0</v>
      </c>
    </row>
    <row r="520" spans="9:14" ht="15" customHeight="1">
      <c r="I520" s="200">
        <f t="shared" si="55"/>
        <v>0</v>
      </c>
      <c r="J520" s="209">
        <f t="shared" si="56"/>
        <v>0</v>
      </c>
      <c r="K520" s="209">
        <f t="shared" si="57"/>
        <v>0</v>
      </c>
      <c r="L520" s="209">
        <f t="shared" si="58"/>
        <v>0</v>
      </c>
      <c r="M520" s="210">
        <f t="shared" si="59"/>
        <v>0</v>
      </c>
      <c r="N520" s="211">
        <f t="shared" si="60"/>
        <v>0</v>
      </c>
    </row>
    <row r="521" spans="9:14" ht="15" customHeight="1">
      <c r="I521" s="200">
        <f t="shared" si="55"/>
        <v>0</v>
      </c>
      <c r="J521" s="209">
        <f t="shared" si="56"/>
        <v>0</v>
      </c>
      <c r="K521" s="209">
        <f t="shared" si="57"/>
        <v>0</v>
      </c>
      <c r="L521" s="209">
        <f t="shared" si="58"/>
        <v>0</v>
      </c>
      <c r="M521" s="210">
        <f t="shared" si="59"/>
        <v>0</v>
      </c>
      <c r="N521" s="211">
        <f t="shared" si="60"/>
        <v>0</v>
      </c>
    </row>
    <row r="522" spans="9:14" ht="15" customHeight="1">
      <c r="I522" s="200">
        <f t="shared" si="55"/>
        <v>0</v>
      </c>
      <c r="J522" s="209">
        <f t="shared" si="56"/>
        <v>0</v>
      </c>
      <c r="K522" s="209">
        <f t="shared" si="57"/>
        <v>0</v>
      </c>
      <c r="L522" s="209">
        <f t="shared" si="58"/>
        <v>0</v>
      </c>
      <c r="M522" s="210">
        <f t="shared" si="59"/>
        <v>0</v>
      </c>
      <c r="N522" s="211">
        <f t="shared" si="60"/>
        <v>0</v>
      </c>
    </row>
    <row r="523" spans="9:14" ht="15" customHeight="1">
      <c r="I523" s="200">
        <f t="shared" si="55"/>
        <v>0</v>
      </c>
      <c r="J523" s="209">
        <f t="shared" si="56"/>
        <v>0</v>
      </c>
      <c r="K523" s="209">
        <f t="shared" si="57"/>
        <v>0</v>
      </c>
      <c r="L523" s="209">
        <f t="shared" si="58"/>
        <v>0</v>
      </c>
      <c r="M523" s="210">
        <f t="shared" si="59"/>
        <v>0</v>
      </c>
      <c r="N523" s="211">
        <f t="shared" si="60"/>
        <v>0</v>
      </c>
    </row>
    <row r="524" spans="9:14" ht="15" customHeight="1">
      <c r="I524" s="200">
        <f t="shared" si="55"/>
        <v>0</v>
      </c>
      <c r="J524" s="209">
        <f t="shared" si="56"/>
        <v>0</v>
      </c>
      <c r="K524" s="209">
        <f t="shared" si="57"/>
        <v>0</v>
      </c>
      <c r="L524" s="209">
        <f t="shared" si="58"/>
        <v>0</v>
      </c>
      <c r="M524" s="210">
        <f t="shared" si="59"/>
        <v>0</v>
      </c>
      <c r="N524" s="211">
        <f t="shared" si="60"/>
        <v>0</v>
      </c>
    </row>
    <row r="525" spans="9:14" ht="15" customHeight="1">
      <c r="I525" s="200">
        <f t="shared" si="55"/>
        <v>0</v>
      </c>
      <c r="J525" s="209">
        <f t="shared" si="56"/>
        <v>0</v>
      </c>
      <c r="K525" s="209">
        <f t="shared" si="57"/>
        <v>0</v>
      </c>
      <c r="L525" s="209">
        <f t="shared" si="58"/>
        <v>0</v>
      </c>
      <c r="M525" s="210">
        <f t="shared" si="59"/>
        <v>0</v>
      </c>
      <c r="N525" s="211">
        <f t="shared" si="60"/>
        <v>0</v>
      </c>
    </row>
    <row r="526" spans="9:14" ht="15" customHeight="1">
      <c r="I526" s="200">
        <f t="shared" si="55"/>
        <v>0</v>
      </c>
      <c r="J526" s="209">
        <f t="shared" si="56"/>
        <v>0</v>
      </c>
      <c r="K526" s="209">
        <f t="shared" si="57"/>
        <v>0</v>
      </c>
      <c r="L526" s="209">
        <f t="shared" si="58"/>
        <v>0</v>
      </c>
      <c r="M526" s="210">
        <f t="shared" si="59"/>
        <v>0</v>
      </c>
      <c r="N526" s="211">
        <f t="shared" si="60"/>
        <v>0</v>
      </c>
    </row>
    <row r="527" spans="9:14" ht="15" customHeight="1">
      <c r="I527" s="200">
        <f t="shared" si="55"/>
        <v>0</v>
      </c>
      <c r="J527" s="209">
        <f t="shared" si="56"/>
        <v>0</v>
      </c>
      <c r="K527" s="209">
        <f t="shared" si="57"/>
        <v>0</v>
      </c>
      <c r="L527" s="209">
        <f t="shared" si="58"/>
        <v>0</v>
      </c>
      <c r="M527" s="210">
        <f t="shared" si="59"/>
        <v>0</v>
      </c>
      <c r="N527" s="211">
        <f t="shared" si="60"/>
        <v>0</v>
      </c>
    </row>
    <row r="528" spans="9:14" ht="15" customHeight="1">
      <c r="I528" s="200">
        <f t="shared" si="55"/>
        <v>0</v>
      </c>
      <c r="J528" s="209">
        <f t="shared" si="56"/>
        <v>0</v>
      </c>
      <c r="K528" s="209">
        <f t="shared" si="57"/>
        <v>0</v>
      </c>
      <c r="L528" s="209">
        <f t="shared" si="58"/>
        <v>0</v>
      </c>
      <c r="M528" s="210">
        <f t="shared" si="59"/>
        <v>0</v>
      </c>
      <c r="N528" s="211">
        <f t="shared" si="60"/>
        <v>0</v>
      </c>
    </row>
    <row r="529" spans="9:14" ht="15" customHeight="1">
      <c r="I529" s="200">
        <f t="shared" si="55"/>
        <v>0</v>
      </c>
      <c r="J529" s="209">
        <f t="shared" si="56"/>
        <v>0</v>
      </c>
      <c r="K529" s="209">
        <f t="shared" si="57"/>
        <v>0</v>
      </c>
      <c r="L529" s="209">
        <f t="shared" si="58"/>
        <v>0</v>
      </c>
      <c r="M529" s="210">
        <f t="shared" si="59"/>
        <v>0</v>
      </c>
      <c r="N529" s="211">
        <f t="shared" si="60"/>
        <v>0</v>
      </c>
    </row>
    <row r="530" spans="9:14" ht="15" customHeight="1">
      <c r="I530" s="200">
        <f t="shared" si="55"/>
        <v>0</v>
      </c>
      <c r="J530" s="209">
        <f t="shared" si="56"/>
        <v>0</v>
      </c>
      <c r="K530" s="209">
        <f t="shared" si="57"/>
        <v>0</v>
      </c>
      <c r="L530" s="209">
        <f t="shared" si="58"/>
        <v>0</v>
      </c>
      <c r="M530" s="210">
        <f t="shared" si="59"/>
        <v>0</v>
      </c>
      <c r="N530" s="211">
        <f t="shared" si="60"/>
        <v>0</v>
      </c>
    </row>
    <row r="531" spans="9:14" ht="15" customHeight="1">
      <c r="I531" s="200">
        <f t="shared" si="55"/>
        <v>0</v>
      </c>
      <c r="J531" s="209">
        <f t="shared" si="56"/>
        <v>0</v>
      </c>
      <c r="K531" s="209">
        <f t="shared" si="57"/>
        <v>0</v>
      </c>
      <c r="L531" s="209">
        <f t="shared" si="58"/>
        <v>0</v>
      </c>
      <c r="M531" s="210">
        <f t="shared" si="59"/>
        <v>0</v>
      </c>
      <c r="N531" s="211">
        <f t="shared" si="60"/>
        <v>0</v>
      </c>
    </row>
    <row r="532" spans="9:14" ht="15" customHeight="1">
      <c r="I532" s="200">
        <f t="shared" si="55"/>
        <v>0</v>
      </c>
      <c r="J532" s="209">
        <f t="shared" si="56"/>
        <v>0</v>
      </c>
      <c r="K532" s="209">
        <f t="shared" si="57"/>
        <v>0</v>
      </c>
      <c r="L532" s="209">
        <f t="shared" si="58"/>
        <v>0</v>
      </c>
      <c r="M532" s="210">
        <f t="shared" si="59"/>
        <v>0</v>
      </c>
      <c r="N532" s="211">
        <f t="shared" si="60"/>
        <v>0</v>
      </c>
    </row>
    <row r="533" spans="9:14" ht="15" customHeight="1">
      <c r="I533" s="200">
        <f t="shared" si="55"/>
        <v>0</v>
      </c>
      <c r="J533" s="209">
        <f t="shared" si="56"/>
        <v>0</v>
      </c>
      <c r="K533" s="209">
        <f t="shared" si="57"/>
        <v>0</v>
      </c>
      <c r="L533" s="209">
        <f t="shared" si="58"/>
        <v>0</v>
      </c>
      <c r="M533" s="210">
        <f t="shared" si="59"/>
        <v>0</v>
      </c>
      <c r="N533" s="211">
        <f t="shared" si="60"/>
        <v>0</v>
      </c>
    </row>
    <row r="534" spans="9:14" ht="15" customHeight="1">
      <c r="I534" s="200">
        <f t="shared" si="55"/>
        <v>0</v>
      </c>
      <c r="J534" s="209">
        <f t="shared" si="56"/>
        <v>0</v>
      </c>
      <c r="K534" s="209">
        <f t="shared" si="57"/>
        <v>0</v>
      </c>
      <c r="L534" s="209">
        <f t="shared" si="58"/>
        <v>0</v>
      </c>
      <c r="M534" s="210">
        <f t="shared" si="59"/>
        <v>0</v>
      </c>
      <c r="N534" s="211">
        <f t="shared" si="60"/>
        <v>0</v>
      </c>
    </row>
    <row r="535" spans="9:14" ht="15" customHeight="1">
      <c r="I535" s="200">
        <f t="shared" si="55"/>
        <v>0</v>
      </c>
      <c r="J535" s="209">
        <f t="shared" si="56"/>
        <v>0</v>
      </c>
      <c r="K535" s="209">
        <f t="shared" si="57"/>
        <v>0</v>
      </c>
      <c r="L535" s="209">
        <f t="shared" si="58"/>
        <v>0</v>
      </c>
      <c r="M535" s="210">
        <f t="shared" si="59"/>
        <v>0</v>
      </c>
      <c r="N535" s="211">
        <f t="shared" si="60"/>
        <v>0</v>
      </c>
    </row>
    <row r="536" spans="9:14" ht="15" customHeight="1">
      <c r="I536" s="200">
        <f t="shared" si="55"/>
        <v>0</v>
      </c>
      <c r="J536" s="209">
        <f t="shared" si="56"/>
        <v>0</v>
      </c>
      <c r="K536" s="209">
        <f t="shared" si="57"/>
        <v>0</v>
      </c>
      <c r="L536" s="209">
        <f t="shared" si="58"/>
        <v>0</v>
      </c>
      <c r="M536" s="210">
        <f t="shared" si="59"/>
        <v>0</v>
      </c>
      <c r="N536" s="211">
        <f t="shared" si="60"/>
        <v>0</v>
      </c>
    </row>
    <row r="537" spans="9:14" ht="15" customHeight="1">
      <c r="I537" s="200">
        <f t="shared" si="55"/>
        <v>0</v>
      </c>
      <c r="J537" s="209">
        <f t="shared" si="56"/>
        <v>0</v>
      </c>
      <c r="K537" s="209">
        <f t="shared" si="57"/>
        <v>0</v>
      </c>
      <c r="L537" s="209">
        <f t="shared" si="58"/>
        <v>0</v>
      </c>
      <c r="M537" s="210">
        <f t="shared" si="59"/>
        <v>0</v>
      </c>
      <c r="N537" s="211">
        <f t="shared" si="60"/>
        <v>0</v>
      </c>
    </row>
    <row r="538" spans="9:14" ht="15" customHeight="1">
      <c r="I538" s="200">
        <f t="shared" si="55"/>
        <v>0</v>
      </c>
      <c r="J538" s="209">
        <f t="shared" si="56"/>
        <v>0</v>
      </c>
      <c r="K538" s="209">
        <f t="shared" si="57"/>
        <v>0</v>
      </c>
      <c r="L538" s="209">
        <f t="shared" si="58"/>
        <v>0</v>
      </c>
      <c r="M538" s="210">
        <f t="shared" si="59"/>
        <v>0</v>
      </c>
      <c r="N538" s="211">
        <f t="shared" si="60"/>
        <v>0</v>
      </c>
    </row>
    <row r="539" spans="9:14" ht="15" customHeight="1">
      <c r="I539" s="200">
        <f t="shared" si="55"/>
        <v>0</v>
      </c>
      <c r="J539" s="209">
        <f t="shared" si="56"/>
        <v>0</v>
      </c>
      <c r="K539" s="209">
        <f t="shared" si="57"/>
        <v>0</v>
      </c>
      <c r="L539" s="209">
        <f t="shared" si="58"/>
        <v>0</v>
      </c>
      <c r="M539" s="210">
        <f t="shared" si="59"/>
        <v>0</v>
      </c>
      <c r="N539" s="211">
        <f t="shared" si="60"/>
        <v>0</v>
      </c>
    </row>
    <row r="540" spans="9:14" ht="15" customHeight="1">
      <c r="I540" s="200">
        <f t="shared" si="55"/>
        <v>0</v>
      </c>
      <c r="J540" s="209">
        <f t="shared" si="56"/>
        <v>0</v>
      </c>
      <c r="K540" s="209">
        <f t="shared" si="57"/>
        <v>0</v>
      </c>
      <c r="L540" s="209">
        <f t="shared" si="58"/>
        <v>0</v>
      </c>
      <c r="M540" s="210">
        <f t="shared" si="59"/>
        <v>0</v>
      </c>
      <c r="N540" s="211">
        <f t="shared" si="60"/>
        <v>0</v>
      </c>
    </row>
    <row r="541" spans="9:14" ht="15" customHeight="1">
      <c r="I541" s="200">
        <f t="shared" si="55"/>
        <v>0</v>
      </c>
      <c r="J541" s="209">
        <f t="shared" si="56"/>
        <v>0</v>
      </c>
      <c r="K541" s="209">
        <f t="shared" si="57"/>
        <v>0</v>
      </c>
      <c r="L541" s="209">
        <f t="shared" si="58"/>
        <v>0</v>
      </c>
      <c r="M541" s="210">
        <f t="shared" si="59"/>
        <v>0</v>
      </c>
      <c r="N541" s="211">
        <f t="shared" si="60"/>
        <v>0</v>
      </c>
    </row>
    <row r="542" spans="9:14" ht="15" customHeight="1">
      <c r="I542" s="200">
        <f t="shared" si="55"/>
        <v>0</v>
      </c>
      <c r="J542" s="209">
        <f t="shared" si="56"/>
        <v>0</v>
      </c>
      <c r="K542" s="209">
        <f t="shared" si="57"/>
        <v>0</v>
      </c>
      <c r="L542" s="209">
        <f t="shared" si="58"/>
        <v>0</v>
      </c>
      <c r="M542" s="210">
        <f t="shared" si="59"/>
        <v>0</v>
      </c>
      <c r="N542" s="211">
        <f t="shared" si="60"/>
        <v>0</v>
      </c>
    </row>
    <row r="543" spans="9:14" ht="15" customHeight="1">
      <c r="I543" s="200">
        <f t="shared" si="55"/>
        <v>0</v>
      </c>
      <c r="J543" s="209">
        <f t="shared" si="56"/>
        <v>0</v>
      </c>
      <c r="K543" s="209">
        <f t="shared" si="57"/>
        <v>0</v>
      </c>
      <c r="L543" s="209">
        <f t="shared" si="58"/>
        <v>0</v>
      </c>
      <c r="M543" s="210">
        <f t="shared" si="59"/>
        <v>0</v>
      </c>
      <c r="N543" s="211">
        <f t="shared" si="60"/>
        <v>0</v>
      </c>
    </row>
    <row r="544" spans="9:14" ht="15" customHeight="1">
      <c r="I544" s="200">
        <f t="shared" si="55"/>
        <v>0</v>
      </c>
      <c r="J544" s="209">
        <f t="shared" si="56"/>
        <v>0</v>
      </c>
      <c r="K544" s="209">
        <f t="shared" si="57"/>
        <v>0</v>
      </c>
      <c r="L544" s="209">
        <f t="shared" si="58"/>
        <v>0</v>
      </c>
      <c r="M544" s="210">
        <f t="shared" si="59"/>
        <v>0</v>
      </c>
      <c r="N544" s="211">
        <f t="shared" si="60"/>
        <v>0</v>
      </c>
    </row>
    <row r="545" spans="9:14" ht="15" customHeight="1">
      <c r="I545" s="200">
        <f t="shared" si="55"/>
        <v>0</v>
      </c>
      <c r="J545" s="209">
        <f t="shared" si="56"/>
        <v>0</v>
      </c>
      <c r="K545" s="209">
        <f t="shared" si="57"/>
        <v>0</v>
      </c>
      <c r="L545" s="209">
        <f t="shared" si="58"/>
        <v>0</v>
      </c>
      <c r="M545" s="210">
        <f t="shared" si="59"/>
        <v>0</v>
      </c>
      <c r="N545" s="211">
        <f t="shared" si="60"/>
        <v>0</v>
      </c>
    </row>
    <row r="546" spans="9:14" ht="15" customHeight="1">
      <c r="I546" s="200">
        <f t="shared" si="55"/>
        <v>0</v>
      </c>
      <c r="J546" s="209">
        <f t="shared" si="56"/>
        <v>0</v>
      </c>
      <c r="K546" s="209">
        <f t="shared" si="57"/>
        <v>0</v>
      </c>
      <c r="L546" s="209">
        <f t="shared" si="58"/>
        <v>0</v>
      </c>
      <c r="M546" s="210">
        <f t="shared" si="59"/>
        <v>0</v>
      </c>
      <c r="N546" s="211">
        <f t="shared" si="60"/>
        <v>0</v>
      </c>
    </row>
    <row r="547" spans="9:14" ht="15" customHeight="1">
      <c r="I547" s="200">
        <f t="shared" si="55"/>
        <v>0</v>
      </c>
      <c r="J547" s="209">
        <f t="shared" si="56"/>
        <v>0</v>
      </c>
      <c r="K547" s="209">
        <f t="shared" si="57"/>
        <v>0</v>
      </c>
      <c r="L547" s="209">
        <f t="shared" si="58"/>
        <v>0</v>
      </c>
      <c r="M547" s="210">
        <f t="shared" si="59"/>
        <v>0</v>
      </c>
      <c r="N547" s="211">
        <f t="shared" si="60"/>
        <v>0</v>
      </c>
    </row>
    <row r="548" spans="9:14" ht="15" customHeight="1">
      <c r="I548" s="200">
        <f t="shared" ref="I548:I611" si="61">(D548-C548)+(F548-E548)+(H548-G548)</f>
        <v>0</v>
      </c>
      <c r="J548" s="209">
        <f t="shared" ref="J548:J611" si="62">IF(((D548-C548)&gt;$C$2),$D$2,IF(((D548-C548)&gt;$E$2),$F$2,0))</f>
        <v>0</v>
      </c>
      <c r="K548" s="209">
        <f t="shared" ref="K548:K611" si="63">IF(((F548-E548)&gt;$C$2),$D$2,IF(((F548-E548)&gt;$E$2),$F$2,0))</f>
        <v>0</v>
      </c>
      <c r="L548" s="209">
        <f t="shared" ref="L548:L611" si="64">IF(((H548-G548)&gt;$C$2),$D$2,IF(((H548-G548)&gt;$E$2),$F$2,0))</f>
        <v>0</v>
      </c>
      <c r="M548" s="210">
        <f t="shared" ref="M548:M611" si="65">SUM(J548:L548)</f>
        <v>0</v>
      </c>
      <c r="N548" s="211">
        <f t="shared" si="60"/>
        <v>0</v>
      </c>
    </row>
    <row r="549" spans="9:14" ht="15" customHeight="1">
      <c r="I549" s="200">
        <f t="shared" si="61"/>
        <v>0</v>
      </c>
      <c r="J549" s="209">
        <f t="shared" si="62"/>
        <v>0</v>
      </c>
      <c r="K549" s="209">
        <f t="shared" si="63"/>
        <v>0</v>
      </c>
      <c r="L549" s="209">
        <f t="shared" si="64"/>
        <v>0</v>
      </c>
      <c r="M549" s="210">
        <f t="shared" si="65"/>
        <v>0</v>
      </c>
      <c r="N549" s="211">
        <f t="shared" ref="N549:N612" si="66">I549-M549</f>
        <v>0</v>
      </c>
    </row>
    <row r="550" spans="9:14" ht="15" customHeight="1">
      <c r="I550" s="200">
        <f t="shared" si="61"/>
        <v>0</v>
      </c>
      <c r="J550" s="209">
        <f t="shared" si="62"/>
        <v>0</v>
      </c>
      <c r="K550" s="209">
        <f t="shared" si="63"/>
        <v>0</v>
      </c>
      <c r="L550" s="209">
        <f t="shared" si="64"/>
        <v>0</v>
      </c>
      <c r="M550" s="210">
        <f t="shared" si="65"/>
        <v>0</v>
      </c>
      <c r="N550" s="211">
        <f t="shared" si="66"/>
        <v>0</v>
      </c>
    </row>
    <row r="551" spans="9:14" ht="15" customHeight="1">
      <c r="I551" s="200">
        <f t="shared" si="61"/>
        <v>0</v>
      </c>
      <c r="J551" s="209">
        <f t="shared" si="62"/>
        <v>0</v>
      </c>
      <c r="K551" s="209">
        <f t="shared" si="63"/>
        <v>0</v>
      </c>
      <c r="L551" s="209">
        <f t="shared" si="64"/>
        <v>0</v>
      </c>
      <c r="M551" s="210">
        <f t="shared" si="65"/>
        <v>0</v>
      </c>
      <c r="N551" s="211">
        <f t="shared" si="66"/>
        <v>0</v>
      </c>
    </row>
    <row r="552" spans="9:14" ht="15" customHeight="1">
      <c r="I552" s="200">
        <f t="shared" si="61"/>
        <v>0</v>
      </c>
      <c r="J552" s="209">
        <f t="shared" si="62"/>
        <v>0</v>
      </c>
      <c r="K552" s="209">
        <f t="shared" si="63"/>
        <v>0</v>
      </c>
      <c r="L552" s="209">
        <f t="shared" si="64"/>
        <v>0</v>
      </c>
      <c r="M552" s="210">
        <f t="shared" si="65"/>
        <v>0</v>
      </c>
      <c r="N552" s="211">
        <f t="shared" si="66"/>
        <v>0</v>
      </c>
    </row>
    <row r="553" spans="9:14" ht="15" customHeight="1">
      <c r="I553" s="200">
        <f t="shared" si="61"/>
        <v>0</v>
      </c>
      <c r="J553" s="209">
        <f t="shared" si="62"/>
        <v>0</v>
      </c>
      <c r="K553" s="209">
        <f t="shared" si="63"/>
        <v>0</v>
      </c>
      <c r="L553" s="209">
        <f t="shared" si="64"/>
        <v>0</v>
      </c>
      <c r="M553" s="210">
        <f t="shared" si="65"/>
        <v>0</v>
      </c>
      <c r="N553" s="211">
        <f t="shared" si="66"/>
        <v>0</v>
      </c>
    </row>
    <row r="554" spans="9:14" ht="15" customHeight="1">
      <c r="I554" s="200">
        <f t="shared" si="61"/>
        <v>0</v>
      </c>
      <c r="J554" s="209">
        <f t="shared" si="62"/>
        <v>0</v>
      </c>
      <c r="K554" s="209">
        <f t="shared" si="63"/>
        <v>0</v>
      </c>
      <c r="L554" s="209">
        <f t="shared" si="64"/>
        <v>0</v>
      </c>
      <c r="M554" s="210">
        <f t="shared" si="65"/>
        <v>0</v>
      </c>
      <c r="N554" s="211">
        <f t="shared" si="66"/>
        <v>0</v>
      </c>
    </row>
    <row r="555" spans="9:14" ht="15" customHeight="1">
      <c r="I555" s="200">
        <f t="shared" si="61"/>
        <v>0</v>
      </c>
      <c r="J555" s="209">
        <f t="shared" si="62"/>
        <v>0</v>
      </c>
      <c r="K555" s="209">
        <f t="shared" si="63"/>
        <v>0</v>
      </c>
      <c r="L555" s="209">
        <f t="shared" si="64"/>
        <v>0</v>
      </c>
      <c r="M555" s="210">
        <f t="shared" si="65"/>
        <v>0</v>
      </c>
      <c r="N555" s="211">
        <f t="shared" si="66"/>
        <v>0</v>
      </c>
    </row>
    <row r="556" spans="9:14" ht="15" customHeight="1">
      <c r="I556" s="200">
        <f t="shared" si="61"/>
        <v>0</v>
      </c>
      <c r="J556" s="209">
        <f t="shared" si="62"/>
        <v>0</v>
      </c>
      <c r="K556" s="209">
        <f t="shared" si="63"/>
        <v>0</v>
      </c>
      <c r="L556" s="209">
        <f t="shared" si="64"/>
        <v>0</v>
      </c>
      <c r="M556" s="210">
        <f t="shared" si="65"/>
        <v>0</v>
      </c>
      <c r="N556" s="211">
        <f t="shared" si="66"/>
        <v>0</v>
      </c>
    </row>
    <row r="557" spans="9:14" ht="15" customHeight="1">
      <c r="I557" s="200">
        <f t="shared" si="61"/>
        <v>0</v>
      </c>
      <c r="J557" s="209">
        <f t="shared" si="62"/>
        <v>0</v>
      </c>
      <c r="K557" s="209">
        <f t="shared" si="63"/>
        <v>0</v>
      </c>
      <c r="L557" s="209">
        <f t="shared" si="64"/>
        <v>0</v>
      </c>
      <c r="M557" s="210">
        <f t="shared" si="65"/>
        <v>0</v>
      </c>
      <c r="N557" s="211">
        <f t="shared" si="66"/>
        <v>0</v>
      </c>
    </row>
    <row r="558" spans="9:14" ht="15" customHeight="1">
      <c r="I558" s="200">
        <f t="shared" si="61"/>
        <v>0</v>
      </c>
      <c r="J558" s="209">
        <f t="shared" si="62"/>
        <v>0</v>
      </c>
      <c r="K558" s="209">
        <f t="shared" si="63"/>
        <v>0</v>
      </c>
      <c r="L558" s="209">
        <f t="shared" si="64"/>
        <v>0</v>
      </c>
      <c r="M558" s="210">
        <f t="shared" si="65"/>
        <v>0</v>
      </c>
      <c r="N558" s="211">
        <f t="shared" si="66"/>
        <v>0</v>
      </c>
    </row>
    <row r="559" spans="9:14" ht="15" customHeight="1">
      <c r="I559" s="200">
        <f t="shared" si="61"/>
        <v>0</v>
      </c>
      <c r="J559" s="209">
        <f t="shared" si="62"/>
        <v>0</v>
      </c>
      <c r="K559" s="209">
        <f t="shared" si="63"/>
        <v>0</v>
      </c>
      <c r="L559" s="209">
        <f t="shared" si="64"/>
        <v>0</v>
      </c>
      <c r="M559" s="210">
        <f t="shared" si="65"/>
        <v>0</v>
      </c>
      <c r="N559" s="211">
        <f t="shared" si="66"/>
        <v>0</v>
      </c>
    </row>
    <row r="560" spans="9:14" ht="15" customHeight="1">
      <c r="I560" s="200">
        <f t="shared" si="61"/>
        <v>0</v>
      </c>
      <c r="J560" s="209">
        <f t="shared" si="62"/>
        <v>0</v>
      </c>
      <c r="K560" s="209">
        <f t="shared" si="63"/>
        <v>0</v>
      </c>
      <c r="L560" s="209">
        <f t="shared" si="64"/>
        <v>0</v>
      </c>
      <c r="M560" s="210">
        <f t="shared" si="65"/>
        <v>0</v>
      </c>
      <c r="N560" s="211">
        <f t="shared" si="66"/>
        <v>0</v>
      </c>
    </row>
    <row r="561" spans="9:14" ht="15" customHeight="1">
      <c r="I561" s="200">
        <f t="shared" si="61"/>
        <v>0</v>
      </c>
      <c r="J561" s="209">
        <f t="shared" si="62"/>
        <v>0</v>
      </c>
      <c r="K561" s="209">
        <f t="shared" si="63"/>
        <v>0</v>
      </c>
      <c r="L561" s="209">
        <f t="shared" si="64"/>
        <v>0</v>
      </c>
      <c r="M561" s="210">
        <f t="shared" si="65"/>
        <v>0</v>
      </c>
      <c r="N561" s="211">
        <f t="shared" si="66"/>
        <v>0</v>
      </c>
    </row>
    <row r="562" spans="9:14" ht="15" customHeight="1">
      <c r="I562" s="200">
        <f t="shared" si="61"/>
        <v>0</v>
      </c>
      <c r="J562" s="209">
        <f t="shared" si="62"/>
        <v>0</v>
      </c>
      <c r="K562" s="209">
        <f t="shared" si="63"/>
        <v>0</v>
      </c>
      <c r="L562" s="209">
        <f t="shared" si="64"/>
        <v>0</v>
      </c>
      <c r="M562" s="210">
        <f t="shared" si="65"/>
        <v>0</v>
      </c>
      <c r="N562" s="211">
        <f t="shared" si="66"/>
        <v>0</v>
      </c>
    </row>
    <row r="563" spans="9:14" ht="15" customHeight="1">
      <c r="I563" s="200">
        <f t="shared" si="61"/>
        <v>0</v>
      </c>
      <c r="J563" s="209">
        <f t="shared" si="62"/>
        <v>0</v>
      </c>
      <c r="K563" s="209">
        <f t="shared" si="63"/>
        <v>0</v>
      </c>
      <c r="L563" s="209">
        <f t="shared" si="64"/>
        <v>0</v>
      </c>
      <c r="M563" s="210">
        <f t="shared" si="65"/>
        <v>0</v>
      </c>
      <c r="N563" s="211">
        <f t="shared" si="66"/>
        <v>0</v>
      </c>
    </row>
    <row r="564" spans="9:14" ht="15" customHeight="1">
      <c r="I564" s="200">
        <f t="shared" si="61"/>
        <v>0</v>
      </c>
      <c r="J564" s="209">
        <f t="shared" si="62"/>
        <v>0</v>
      </c>
      <c r="K564" s="209">
        <f t="shared" si="63"/>
        <v>0</v>
      </c>
      <c r="L564" s="209">
        <f t="shared" si="64"/>
        <v>0</v>
      </c>
      <c r="M564" s="210">
        <f t="shared" si="65"/>
        <v>0</v>
      </c>
      <c r="N564" s="211">
        <f t="shared" si="66"/>
        <v>0</v>
      </c>
    </row>
    <row r="565" spans="9:14" ht="15" customHeight="1">
      <c r="I565" s="200">
        <f t="shared" si="61"/>
        <v>0</v>
      </c>
      <c r="J565" s="209">
        <f t="shared" si="62"/>
        <v>0</v>
      </c>
      <c r="K565" s="209">
        <f t="shared" si="63"/>
        <v>0</v>
      </c>
      <c r="L565" s="209">
        <f t="shared" si="64"/>
        <v>0</v>
      </c>
      <c r="M565" s="210">
        <f t="shared" si="65"/>
        <v>0</v>
      </c>
      <c r="N565" s="211">
        <f t="shared" si="66"/>
        <v>0</v>
      </c>
    </row>
    <row r="566" spans="9:14" ht="15" customHeight="1">
      <c r="I566" s="200">
        <f t="shared" si="61"/>
        <v>0</v>
      </c>
      <c r="J566" s="209">
        <f t="shared" si="62"/>
        <v>0</v>
      </c>
      <c r="K566" s="209">
        <f t="shared" si="63"/>
        <v>0</v>
      </c>
      <c r="L566" s="209">
        <f t="shared" si="64"/>
        <v>0</v>
      </c>
      <c r="M566" s="210">
        <f t="shared" si="65"/>
        <v>0</v>
      </c>
      <c r="N566" s="211">
        <f t="shared" si="66"/>
        <v>0</v>
      </c>
    </row>
    <row r="567" spans="9:14" ht="15" customHeight="1">
      <c r="I567" s="200">
        <f t="shared" si="61"/>
        <v>0</v>
      </c>
      <c r="J567" s="209">
        <f t="shared" si="62"/>
        <v>0</v>
      </c>
      <c r="K567" s="209">
        <f t="shared" si="63"/>
        <v>0</v>
      </c>
      <c r="L567" s="209">
        <f t="shared" si="64"/>
        <v>0</v>
      </c>
      <c r="M567" s="210">
        <f t="shared" si="65"/>
        <v>0</v>
      </c>
      <c r="N567" s="211">
        <f t="shared" si="66"/>
        <v>0</v>
      </c>
    </row>
    <row r="568" spans="9:14" ht="15" customHeight="1">
      <c r="I568" s="200">
        <f t="shared" si="61"/>
        <v>0</v>
      </c>
      <c r="J568" s="209">
        <f t="shared" si="62"/>
        <v>0</v>
      </c>
      <c r="K568" s="209">
        <f t="shared" si="63"/>
        <v>0</v>
      </c>
      <c r="L568" s="209">
        <f t="shared" si="64"/>
        <v>0</v>
      </c>
      <c r="M568" s="210">
        <f t="shared" si="65"/>
        <v>0</v>
      </c>
      <c r="N568" s="211">
        <f t="shared" si="66"/>
        <v>0</v>
      </c>
    </row>
    <row r="569" spans="9:14" ht="15" customHeight="1">
      <c r="I569" s="200">
        <f t="shared" si="61"/>
        <v>0</v>
      </c>
      <c r="J569" s="209">
        <f t="shared" si="62"/>
        <v>0</v>
      </c>
      <c r="K569" s="209">
        <f t="shared" si="63"/>
        <v>0</v>
      </c>
      <c r="L569" s="209">
        <f t="shared" si="64"/>
        <v>0</v>
      </c>
      <c r="M569" s="210">
        <f t="shared" si="65"/>
        <v>0</v>
      </c>
      <c r="N569" s="211">
        <f t="shared" si="66"/>
        <v>0</v>
      </c>
    </row>
    <row r="570" spans="9:14" ht="15" customHeight="1">
      <c r="I570" s="200">
        <f t="shared" si="61"/>
        <v>0</v>
      </c>
      <c r="J570" s="209">
        <f t="shared" si="62"/>
        <v>0</v>
      </c>
      <c r="K570" s="209">
        <f t="shared" si="63"/>
        <v>0</v>
      </c>
      <c r="L570" s="209">
        <f t="shared" si="64"/>
        <v>0</v>
      </c>
      <c r="M570" s="210">
        <f t="shared" si="65"/>
        <v>0</v>
      </c>
      <c r="N570" s="211">
        <f t="shared" si="66"/>
        <v>0</v>
      </c>
    </row>
    <row r="571" spans="9:14" ht="15" customHeight="1">
      <c r="I571" s="200">
        <f t="shared" si="61"/>
        <v>0</v>
      </c>
      <c r="J571" s="209">
        <f t="shared" si="62"/>
        <v>0</v>
      </c>
      <c r="K571" s="209">
        <f t="shared" si="63"/>
        <v>0</v>
      </c>
      <c r="L571" s="209">
        <f t="shared" si="64"/>
        <v>0</v>
      </c>
      <c r="M571" s="210">
        <f t="shared" si="65"/>
        <v>0</v>
      </c>
      <c r="N571" s="211">
        <f t="shared" si="66"/>
        <v>0</v>
      </c>
    </row>
    <row r="572" spans="9:14" ht="15" customHeight="1">
      <c r="I572" s="200">
        <f t="shared" si="61"/>
        <v>0</v>
      </c>
      <c r="J572" s="209">
        <f t="shared" si="62"/>
        <v>0</v>
      </c>
      <c r="K572" s="209">
        <f t="shared" si="63"/>
        <v>0</v>
      </c>
      <c r="L572" s="209">
        <f t="shared" si="64"/>
        <v>0</v>
      </c>
      <c r="M572" s="210">
        <f t="shared" si="65"/>
        <v>0</v>
      </c>
      <c r="N572" s="211">
        <f t="shared" si="66"/>
        <v>0</v>
      </c>
    </row>
    <row r="573" spans="9:14" ht="15" customHeight="1">
      <c r="I573" s="200">
        <f t="shared" si="61"/>
        <v>0</v>
      </c>
      <c r="J573" s="209">
        <f t="shared" si="62"/>
        <v>0</v>
      </c>
      <c r="K573" s="209">
        <f t="shared" si="63"/>
        <v>0</v>
      </c>
      <c r="L573" s="209">
        <f t="shared" si="64"/>
        <v>0</v>
      </c>
      <c r="M573" s="210">
        <f t="shared" si="65"/>
        <v>0</v>
      </c>
      <c r="N573" s="211">
        <f t="shared" si="66"/>
        <v>0</v>
      </c>
    </row>
    <row r="574" spans="9:14" ht="15" customHeight="1">
      <c r="I574" s="200">
        <f t="shared" si="61"/>
        <v>0</v>
      </c>
      <c r="J574" s="209">
        <f t="shared" si="62"/>
        <v>0</v>
      </c>
      <c r="K574" s="209">
        <f t="shared" si="63"/>
        <v>0</v>
      </c>
      <c r="L574" s="209">
        <f t="shared" si="64"/>
        <v>0</v>
      </c>
      <c r="M574" s="210">
        <f t="shared" si="65"/>
        <v>0</v>
      </c>
      <c r="N574" s="211">
        <f t="shared" si="66"/>
        <v>0</v>
      </c>
    </row>
    <row r="575" spans="9:14" ht="15" customHeight="1">
      <c r="I575" s="200">
        <f t="shared" si="61"/>
        <v>0</v>
      </c>
      <c r="J575" s="209">
        <f t="shared" si="62"/>
        <v>0</v>
      </c>
      <c r="K575" s="209">
        <f t="shared" si="63"/>
        <v>0</v>
      </c>
      <c r="L575" s="209">
        <f t="shared" si="64"/>
        <v>0</v>
      </c>
      <c r="M575" s="210">
        <f t="shared" si="65"/>
        <v>0</v>
      </c>
      <c r="N575" s="211">
        <f t="shared" si="66"/>
        <v>0</v>
      </c>
    </row>
    <row r="576" spans="9:14" ht="15" customHeight="1">
      <c r="I576" s="200">
        <f t="shared" si="61"/>
        <v>0</v>
      </c>
      <c r="J576" s="209">
        <f t="shared" si="62"/>
        <v>0</v>
      </c>
      <c r="K576" s="209">
        <f t="shared" si="63"/>
        <v>0</v>
      </c>
      <c r="L576" s="209">
        <f t="shared" si="64"/>
        <v>0</v>
      </c>
      <c r="M576" s="210">
        <f t="shared" si="65"/>
        <v>0</v>
      </c>
      <c r="N576" s="211">
        <f t="shared" si="66"/>
        <v>0</v>
      </c>
    </row>
    <row r="577" spans="9:14" ht="15" customHeight="1">
      <c r="I577" s="200">
        <f t="shared" si="61"/>
        <v>0</v>
      </c>
      <c r="J577" s="209">
        <f t="shared" si="62"/>
        <v>0</v>
      </c>
      <c r="K577" s="209">
        <f t="shared" si="63"/>
        <v>0</v>
      </c>
      <c r="L577" s="209">
        <f t="shared" si="64"/>
        <v>0</v>
      </c>
      <c r="M577" s="210">
        <f t="shared" si="65"/>
        <v>0</v>
      </c>
      <c r="N577" s="211">
        <f t="shared" si="66"/>
        <v>0</v>
      </c>
    </row>
    <row r="578" spans="9:14" ht="15" customHeight="1">
      <c r="I578" s="200">
        <f t="shared" si="61"/>
        <v>0</v>
      </c>
      <c r="J578" s="209">
        <f t="shared" si="62"/>
        <v>0</v>
      </c>
      <c r="K578" s="209">
        <f t="shared" si="63"/>
        <v>0</v>
      </c>
      <c r="L578" s="209">
        <f t="shared" si="64"/>
        <v>0</v>
      </c>
      <c r="M578" s="210">
        <f t="shared" si="65"/>
        <v>0</v>
      </c>
      <c r="N578" s="211">
        <f t="shared" si="66"/>
        <v>0</v>
      </c>
    </row>
    <row r="579" spans="9:14" ht="15" customHeight="1">
      <c r="I579" s="200">
        <f t="shared" si="61"/>
        <v>0</v>
      </c>
      <c r="J579" s="209">
        <f t="shared" si="62"/>
        <v>0</v>
      </c>
      <c r="K579" s="209">
        <f t="shared" si="63"/>
        <v>0</v>
      </c>
      <c r="L579" s="209">
        <f t="shared" si="64"/>
        <v>0</v>
      </c>
      <c r="M579" s="210">
        <f t="shared" si="65"/>
        <v>0</v>
      </c>
      <c r="N579" s="211">
        <f t="shared" si="66"/>
        <v>0</v>
      </c>
    </row>
    <row r="580" spans="9:14" ht="15" customHeight="1">
      <c r="I580" s="200">
        <f t="shared" si="61"/>
        <v>0</v>
      </c>
      <c r="J580" s="209">
        <f t="shared" si="62"/>
        <v>0</v>
      </c>
      <c r="K580" s="209">
        <f t="shared" si="63"/>
        <v>0</v>
      </c>
      <c r="L580" s="209">
        <f t="shared" si="64"/>
        <v>0</v>
      </c>
      <c r="M580" s="210">
        <f t="shared" si="65"/>
        <v>0</v>
      </c>
      <c r="N580" s="211">
        <f t="shared" si="66"/>
        <v>0</v>
      </c>
    </row>
    <row r="581" spans="9:14" ht="15" customHeight="1">
      <c r="I581" s="200">
        <f t="shared" si="61"/>
        <v>0</v>
      </c>
      <c r="J581" s="209">
        <f t="shared" si="62"/>
        <v>0</v>
      </c>
      <c r="K581" s="209">
        <f t="shared" si="63"/>
        <v>0</v>
      </c>
      <c r="L581" s="209">
        <f t="shared" si="64"/>
        <v>0</v>
      </c>
      <c r="M581" s="210">
        <f t="shared" si="65"/>
        <v>0</v>
      </c>
      <c r="N581" s="211">
        <f t="shared" si="66"/>
        <v>0</v>
      </c>
    </row>
    <row r="582" spans="9:14" ht="15" customHeight="1">
      <c r="I582" s="200">
        <f t="shared" si="61"/>
        <v>0</v>
      </c>
      <c r="J582" s="209">
        <f t="shared" si="62"/>
        <v>0</v>
      </c>
      <c r="K582" s="209">
        <f t="shared" si="63"/>
        <v>0</v>
      </c>
      <c r="L582" s="209">
        <f t="shared" si="64"/>
        <v>0</v>
      </c>
      <c r="M582" s="210">
        <f t="shared" si="65"/>
        <v>0</v>
      </c>
      <c r="N582" s="211">
        <f t="shared" si="66"/>
        <v>0</v>
      </c>
    </row>
    <row r="583" spans="9:14" ht="15" customHeight="1">
      <c r="I583" s="200">
        <f t="shared" si="61"/>
        <v>0</v>
      </c>
      <c r="J583" s="209">
        <f t="shared" si="62"/>
        <v>0</v>
      </c>
      <c r="K583" s="209">
        <f t="shared" si="63"/>
        <v>0</v>
      </c>
      <c r="L583" s="209">
        <f t="shared" si="64"/>
        <v>0</v>
      </c>
      <c r="M583" s="210">
        <f t="shared" si="65"/>
        <v>0</v>
      </c>
      <c r="N583" s="211">
        <f t="shared" si="66"/>
        <v>0</v>
      </c>
    </row>
    <row r="584" spans="9:14" ht="15" customHeight="1">
      <c r="I584" s="200">
        <f t="shared" si="61"/>
        <v>0</v>
      </c>
      <c r="J584" s="209">
        <f t="shared" si="62"/>
        <v>0</v>
      </c>
      <c r="K584" s="209">
        <f t="shared" si="63"/>
        <v>0</v>
      </c>
      <c r="L584" s="209">
        <f t="shared" si="64"/>
        <v>0</v>
      </c>
      <c r="M584" s="210">
        <f t="shared" si="65"/>
        <v>0</v>
      </c>
      <c r="N584" s="211">
        <f t="shared" si="66"/>
        <v>0</v>
      </c>
    </row>
    <row r="585" spans="9:14" ht="15" customHeight="1">
      <c r="I585" s="200">
        <f t="shared" si="61"/>
        <v>0</v>
      </c>
      <c r="J585" s="209">
        <f t="shared" si="62"/>
        <v>0</v>
      </c>
      <c r="K585" s="209">
        <f t="shared" si="63"/>
        <v>0</v>
      </c>
      <c r="L585" s="209">
        <f t="shared" si="64"/>
        <v>0</v>
      </c>
      <c r="M585" s="210">
        <f t="shared" si="65"/>
        <v>0</v>
      </c>
      <c r="N585" s="211">
        <f t="shared" si="66"/>
        <v>0</v>
      </c>
    </row>
    <row r="586" spans="9:14" ht="15" customHeight="1">
      <c r="I586" s="200">
        <f t="shared" si="61"/>
        <v>0</v>
      </c>
      <c r="J586" s="209">
        <f t="shared" si="62"/>
        <v>0</v>
      </c>
      <c r="K586" s="209">
        <f t="shared" si="63"/>
        <v>0</v>
      </c>
      <c r="L586" s="209">
        <f t="shared" si="64"/>
        <v>0</v>
      </c>
      <c r="M586" s="210">
        <f t="shared" si="65"/>
        <v>0</v>
      </c>
      <c r="N586" s="211">
        <f t="shared" si="66"/>
        <v>0</v>
      </c>
    </row>
    <row r="587" spans="9:14" ht="15" customHeight="1">
      <c r="I587" s="200">
        <f t="shared" si="61"/>
        <v>0</v>
      </c>
      <c r="J587" s="209">
        <f t="shared" si="62"/>
        <v>0</v>
      </c>
      <c r="K587" s="209">
        <f t="shared" si="63"/>
        <v>0</v>
      </c>
      <c r="L587" s="209">
        <f t="shared" si="64"/>
        <v>0</v>
      </c>
      <c r="M587" s="210">
        <f t="shared" si="65"/>
        <v>0</v>
      </c>
      <c r="N587" s="211">
        <f t="shared" si="66"/>
        <v>0</v>
      </c>
    </row>
    <row r="588" spans="9:14" ht="15" customHeight="1">
      <c r="I588" s="200">
        <f t="shared" si="61"/>
        <v>0</v>
      </c>
      <c r="J588" s="209">
        <f t="shared" si="62"/>
        <v>0</v>
      </c>
      <c r="K588" s="209">
        <f t="shared" si="63"/>
        <v>0</v>
      </c>
      <c r="L588" s="209">
        <f t="shared" si="64"/>
        <v>0</v>
      </c>
      <c r="M588" s="210">
        <f t="shared" si="65"/>
        <v>0</v>
      </c>
      <c r="N588" s="211">
        <f t="shared" si="66"/>
        <v>0</v>
      </c>
    </row>
    <row r="589" spans="9:14" ht="15" customHeight="1">
      <c r="I589" s="200">
        <f t="shared" si="61"/>
        <v>0</v>
      </c>
      <c r="J589" s="209">
        <f t="shared" si="62"/>
        <v>0</v>
      </c>
      <c r="K589" s="209">
        <f t="shared" si="63"/>
        <v>0</v>
      </c>
      <c r="L589" s="209">
        <f t="shared" si="64"/>
        <v>0</v>
      </c>
      <c r="M589" s="210">
        <f t="shared" si="65"/>
        <v>0</v>
      </c>
      <c r="N589" s="211">
        <f t="shared" si="66"/>
        <v>0</v>
      </c>
    </row>
    <row r="590" spans="9:14" ht="15" customHeight="1">
      <c r="I590" s="200">
        <f t="shared" si="61"/>
        <v>0</v>
      </c>
      <c r="J590" s="209">
        <f t="shared" si="62"/>
        <v>0</v>
      </c>
      <c r="K590" s="209">
        <f t="shared" si="63"/>
        <v>0</v>
      </c>
      <c r="L590" s="209">
        <f t="shared" si="64"/>
        <v>0</v>
      </c>
      <c r="M590" s="210">
        <f t="shared" si="65"/>
        <v>0</v>
      </c>
      <c r="N590" s="211">
        <f t="shared" si="66"/>
        <v>0</v>
      </c>
    </row>
    <row r="591" spans="9:14" ht="15" customHeight="1">
      <c r="I591" s="200">
        <f t="shared" si="61"/>
        <v>0</v>
      </c>
      <c r="J591" s="209">
        <f t="shared" si="62"/>
        <v>0</v>
      </c>
      <c r="K591" s="209">
        <f t="shared" si="63"/>
        <v>0</v>
      </c>
      <c r="L591" s="209">
        <f t="shared" si="64"/>
        <v>0</v>
      </c>
      <c r="M591" s="210">
        <f t="shared" si="65"/>
        <v>0</v>
      </c>
      <c r="N591" s="211">
        <f t="shared" si="66"/>
        <v>0</v>
      </c>
    </row>
    <row r="592" spans="9:14" ht="15" customHeight="1">
      <c r="I592" s="200">
        <f t="shared" si="61"/>
        <v>0</v>
      </c>
      <c r="J592" s="209">
        <f t="shared" si="62"/>
        <v>0</v>
      </c>
      <c r="K592" s="209">
        <f t="shared" si="63"/>
        <v>0</v>
      </c>
      <c r="L592" s="209">
        <f t="shared" si="64"/>
        <v>0</v>
      </c>
      <c r="M592" s="210">
        <f t="shared" si="65"/>
        <v>0</v>
      </c>
      <c r="N592" s="211">
        <f t="shared" si="66"/>
        <v>0</v>
      </c>
    </row>
    <row r="593" spans="9:14" ht="15" customHeight="1">
      <c r="I593" s="200">
        <f t="shared" si="61"/>
        <v>0</v>
      </c>
      <c r="J593" s="209">
        <f t="shared" si="62"/>
        <v>0</v>
      </c>
      <c r="K593" s="209">
        <f t="shared" si="63"/>
        <v>0</v>
      </c>
      <c r="L593" s="209">
        <f t="shared" si="64"/>
        <v>0</v>
      </c>
      <c r="M593" s="210">
        <f t="shared" si="65"/>
        <v>0</v>
      </c>
      <c r="N593" s="211">
        <f t="shared" si="66"/>
        <v>0</v>
      </c>
    </row>
    <row r="594" spans="9:14" ht="15" customHeight="1">
      <c r="I594" s="200">
        <f t="shared" si="61"/>
        <v>0</v>
      </c>
      <c r="J594" s="209">
        <f t="shared" si="62"/>
        <v>0</v>
      </c>
      <c r="K594" s="209">
        <f t="shared" si="63"/>
        <v>0</v>
      </c>
      <c r="L594" s="209">
        <f t="shared" si="64"/>
        <v>0</v>
      </c>
      <c r="M594" s="210">
        <f t="shared" si="65"/>
        <v>0</v>
      </c>
      <c r="N594" s="211">
        <f t="shared" si="66"/>
        <v>0</v>
      </c>
    </row>
    <row r="595" spans="9:14" ht="15" customHeight="1">
      <c r="I595" s="200">
        <f t="shared" si="61"/>
        <v>0</v>
      </c>
      <c r="J595" s="209">
        <f t="shared" si="62"/>
        <v>0</v>
      </c>
      <c r="K595" s="209">
        <f t="shared" si="63"/>
        <v>0</v>
      </c>
      <c r="L595" s="209">
        <f t="shared" si="64"/>
        <v>0</v>
      </c>
      <c r="M595" s="210">
        <f t="shared" si="65"/>
        <v>0</v>
      </c>
      <c r="N595" s="211">
        <f t="shared" si="66"/>
        <v>0</v>
      </c>
    </row>
    <row r="596" spans="9:14" ht="15" customHeight="1">
      <c r="I596" s="200">
        <f t="shared" si="61"/>
        <v>0</v>
      </c>
      <c r="J596" s="209">
        <f t="shared" si="62"/>
        <v>0</v>
      </c>
      <c r="K596" s="209">
        <f t="shared" si="63"/>
        <v>0</v>
      </c>
      <c r="L596" s="209">
        <f t="shared" si="64"/>
        <v>0</v>
      </c>
      <c r="M596" s="210">
        <f t="shared" si="65"/>
        <v>0</v>
      </c>
      <c r="N596" s="211">
        <f t="shared" si="66"/>
        <v>0</v>
      </c>
    </row>
    <row r="597" spans="9:14" ht="15" customHeight="1">
      <c r="I597" s="200">
        <f t="shared" si="61"/>
        <v>0</v>
      </c>
      <c r="J597" s="209">
        <f t="shared" si="62"/>
        <v>0</v>
      </c>
      <c r="K597" s="209">
        <f t="shared" si="63"/>
        <v>0</v>
      </c>
      <c r="L597" s="209">
        <f t="shared" si="64"/>
        <v>0</v>
      </c>
      <c r="M597" s="210">
        <f t="shared" si="65"/>
        <v>0</v>
      </c>
      <c r="N597" s="211">
        <f t="shared" si="66"/>
        <v>0</v>
      </c>
    </row>
    <row r="598" spans="9:14" ht="15" customHeight="1">
      <c r="I598" s="200">
        <f t="shared" si="61"/>
        <v>0</v>
      </c>
      <c r="J598" s="209">
        <f t="shared" si="62"/>
        <v>0</v>
      </c>
      <c r="K598" s="209">
        <f t="shared" si="63"/>
        <v>0</v>
      </c>
      <c r="L598" s="209">
        <f t="shared" si="64"/>
        <v>0</v>
      </c>
      <c r="M598" s="210">
        <f t="shared" si="65"/>
        <v>0</v>
      </c>
      <c r="N598" s="211">
        <f t="shared" si="66"/>
        <v>0</v>
      </c>
    </row>
    <row r="599" spans="9:14" ht="15" customHeight="1">
      <c r="I599" s="200">
        <f t="shared" si="61"/>
        <v>0</v>
      </c>
      <c r="J599" s="209">
        <f t="shared" si="62"/>
        <v>0</v>
      </c>
      <c r="K599" s="209">
        <f t="shared" si="63"/>
        <v>0</v>
      </c>
      <c r="L599" s="209">
        <f t="shared" si="64"/>
        <v>0</v>
      </c>
      <c r="M599" s="210">
        <f t="shared" si="65"/>
        <v>0</v>
      </c>
      <c r="N599" s="211">
        <f t="shared" si="66"/>
        <v>0</v>
      </c>
    </row>
    <row r="600" spans="9:14" ht="15" customHeight="1">
      <c r="I600" s="200">
        <f t="shared" si="61"/>
        <v>0</v>
      </c>
      <c r="J600" s="209">
        <f t="shared" si="62"/>
        <v>0</v>
      </c>
      <c r="K600" s="209">
        <f t="shared" si="63"/>
        <v>0</v>
      </c>
      <c r="L600" s="209">
        <f t="shared" si="64"/>
        <v>0</v>
      </c>
      <c r="M600" s="210">
        <f t="shared" si="65"/>
        <v>0</v>
      </c>
      <c r="N600" s="211">
        <f t="shared" si="66"/>
        <v>0</v>
      </c>
    </row>
    <row r="601" spans="9:14" ht="15" customHeight="1">
      <c r="I601" s="200">
        <f t="shared" si="61"/>
        <v>0</v>
      </c>
      <c r="J601" s="209">
        <f t="shared" si="62"/>
        <v>0</v>
      </c>
      <c r="K601" s="209">
        <f t="shared" si="63"/>
        <v>0</v>
      </c>
      <c r="L601" s="209">
        <f t="shared" si="64"/>
        <v>0</v>
      </c>
      <c r="M601" s="210">
        <f t="shared" si="65"/>
        <v>0</v>
      </c>
      <c r="N601" s="211">
        <f t="shared" si="66"/>
        <v>0</v>
      </c>
    </row>
    <row r="602" spans="9:14" ht="15" customHeight="1">
      <c r="I602" s="200">
        <f t="shared" si="61"/>
        <v>0</v>
      </c>
      <c r="J602" s="209">
        <f t="shared" si="62"/>
        <v>0</v>
      </c>
      <c r="K602" s="209">
        <f t="shared" si="63"/>
        <v>0</v>
      </c>
      <c r="L602" s="209">
        <f t="shared" si="64"/>
        <v>0</v>
      </c>
      <c r="M602" s="210">
        <f t="shared" si="65"/>
        <v>0</v>
      </c>
      <c r="N602" s="211">
        <f t="shared" si="66"/>
        <v>0</v>
      </c>
    </row>
    <row r="603" spans="9:14" ht="15" customHeight="1">
      <c r="I603" s="200">
        <f t="shared" si="61"/>
        <v>0</v>
      </c>
      <c r="J603" s="209">
        <f t="shared" si="62"/>
        <v>0</v>
      </c>
      <c r="K603" s="209">
        <f t="shared" si="63"/>
        <v>0</v>
      </c>
      <c r="L603" s="209">
        <f t="shared" si="64"/>
        <v>0</v>
      </c>
      <c r="M603" s="210">
        <f t="shared" si="65"/>
        <v>0</v>
      </c>
      <c r="N603" s="211">
        <f t="shared" si="66"/>
        <v>0</v>
      </c>
    </row>
    <row r="604" spans="9:14" ht="15" customHeight="1">
      <c r="I604" s="200">
        <f t="shared" si="61"/>
        <v>0</v>
      </c>
      <c r="J604" s="209">
        <f t="shared" si="62"/>
        <v>0</v>
      </c>
      <c r="K604" s="209">
        <f t="shared" si="63"/>
        <v>0</v>
      </c>
      <c r="L604" s="209">
        <f t="shared" si="64"/>
        <v>0</v>
      </c>
      <c r="M604" s="210">
        <f t="shared" si="65"/>
        <v>0</v>
      </c>
      <c r="N604" s="211">
        <f t="shared" si="66"/>
        <v>0</v>
      </c>
    </row>
    <row r="605" spans="9:14" ht="15" customHeight="1">
      <c r="I605" s="200">
        <f t="shared" si="61"/>
        <v>0</v>
      </c>
      <c r="J605" s="209">
        <f t="shared" si="62"/>
        <v>0</v>
      </c>
      <c r="K605" s="209">
        <f t="shared" si="63"/>
        <v>0</v>
      </c>
      <c r="L605" s="209">
        <f t="shared" si="64"/>
        <v>0</v>
      </c>
      <c r="M605" s="210">
        <f t="shared" si="65"/>
        <v>0</v>
      </c>
      <c r="N605" s="211">
        <f t="shared" si="66"/>
        <v>0</v>
      </c>
    </row>
    <row r="606" spans="9:14" ht="15" customHeight="1">
      <c r="I606" s="200">
        <f t="shared" si="61"/>
        <v>0</v>
      </c>
      <c r="J606" s="209">
        <f t="shared" si="62"/>
        <v>0</v>
      </c>
      <c r="K606" s="209">
        <f t="shared" si="63"/>
        <v>0</v>
      </c>
      <c r="L606" s="209">
        <f t="shared" si="64"/>
        <v>0</v>
      </c>
      <c r="M606" s="210">
        <f t="shared" si="65"/>
        <v>0</v>
      </c>
      <c r="N606" s="211">
        <f t="shared" si="66"/>
        <v>0</v>
      </c>
    </row>
    <row r="607" spans="9:14" ht="15" customHeight="1">
      <c r="I607" s="200">
        <f t="shared" si="61"/>
        <v>0</v>
      </c>
      <c r="J607" s="209">
        <f t="shared" si="62"/>
        <v>0</v>
      </c>
      <c r="K607" s="209">
        <f t="shared" si="63"/>
        <v>0</v>
      </c>
      <c r="L607" s="209">
        <f t="shared" si="64"/>
        <v>0</v>
      </c>
      <c r="M607" s="210">
        <f t="shared" si="65"/>
        <v>0</v>
      </c>
      <c r="N607" s="211">
        <f t="shared" si="66"/>
        <v>0</v>
      </c>
    </row>
    <row r="608" spans="9:14" ht="15" customHeight="1">
      <c r="I608" s="200">
        <f t="shared" si="61"/>
        <v>0</v>
      </c>
      <c r="J608" s="209">
        <f t="shared" si="62"/>
        <v>0</v>
      </c>
      <c r="K608" s="209">
        <f t="shared" si="63"/>
        <v>0</v>
      </c>
      <c r="L608" s="209">
        <f t="shared" si="64"/>
        <v>0</v>
      </c>
      <c r="M608" s="210">
        <f t="shared" si="65"/>
        <v>0</v>
      </c>
      <c r="N608" s="211">
        <f t="shared" si="66"/>
        <v>0</v>
      </c>
    </row>
    <row r="609" spans="9:14" ht="15" customHeight="1">
      <c r="I609" s="200">
        <f t="shared" si="61"/>
        <v>0</v>
      </c>
      <c r="J609" s="209">
        <f t="shared" si="62"/>
        <v>0</v>
      </c>
      <c r="K609" s="209">
        <f t="shared" si="63"/>
        <v>0</v>
      </c>
      <c r="L609" s="209">
        <f t="shared" si="64"/>
        <v>0</v>
      </c>
      <c r="M609" s="210">
        <f t="shared" si="65"/>
        <v>0</v>
      </c>
      <c r="N609" s="211">
        <f t="shared" si="66"/>
        <v>0</v>
      </c>
    </row>
    <row r="610" spans="9:14" ht="15" customHeight="1">
      <c r="I610" s="200">
        <f t="shared" si="61"/>
        <v>0</v>
      </c>
      <c r="J610" s="209">
        <f t="shared" si="62"/>
        <v>0</v>
      </c>
      <c r="K610" s="209">
        <f t="shared" si="63"/>
        <v>0</v>
      </c>
      <c r="L610" s="209">
        <f t="shared" si="64"/>
        <v>0</v>
      </c>
      <c r="M610" s="210">
        <f t="shared" si="65"/>
        <v>0</v>
      </c>
      <c r="N610" s="211">
        <f t="shared" si="66"/>
        <v>0</v>
      </c>
    </row>
    <row r="611" spans="9:14" ht="15" customHeight="1">
      <c r="I611" s="200">
        <f t="shared" si="61"/>
        <v>0</v>
      </c>
      <c r="J611" s="209">
        <f t="shared" si="62"/>
        <v>0</v>
      </c>
      <c r="K611" s="209">
        <f t="shared" si="63"/>
        <v>0</v>
      </c>
      <c r="L611" s="209">
        <f t="shared" si="64"/>
        <v>0</v>
      </c>
      <c r="M611" s="210">
        <f t="shared" si="65"/>
        <v>0</v>
      </c>
      <c r="N611" s="211">
        <f t="shared" si="66"/>
        <v>0</v>
      </c>
    </row>
    <row r="612" spans="9:14" ht="15" customHeight="1">
      <c r="I612" s="200">
        <f t="shared" ref="I612:I675" si="67">(D612-C612)+(F612-E612)+(H612-G612)</f>
        <v>0</v>
      </c>
      <c r="J612" s="209">
        <f t="shared" ref="J612:J675" si="68">IF(((D612-C612)&gt;$C$2),$D$2,IF(((D612-C612)&gt;$E$2),$F$2,0))</f>
        <v>0</v>
      </c>
      <c r="K612" s="209">
        <f t="shared" ref="K612:K675" si="69">IF(((F612-E612)&gt;$C$2),$D$2,IF(((F612-E612)&gt;$E$2),$F$2,0))</f>
        <v>0</v>
      </c>
      <c r="L612" s="209">
        <f t="shared" ref="L612:L675" si="70">IF(((H612-G612)&gt;$C$2),$D$2,IF(((H612-G612)&gt;$E$2),$F$2,0))</f>
        <v>0</v>
      </c>
      <c r="M612" s="210">
        <f t="shared" ref="M612:M675" si="71">SUM(J612:L612)</f>
        <v>0</v>
      </c>
      <c r="N612" s="211">
        <f t="shared" si="66"/>
        <v>0</v>
      </c>
    </row>
    <row r="613" spans="9:14" ht="15" customHeight="1">
      <c r="I613" s="200">
        <f t="shared" si="67"/>
        <v>0</v>
      </c>
      <c r="J613" s="209">
        <f t="shared" si="68"/>
        <v>0</v>
      </c>
      <c r="K613" s="209">
        <f t="shared" si="69"/>
        <v>0</v>
      </c>
      <c r="L613" s="209">
        <f t="shared" si="70"/>
        <v>0</v>
      </c>
      <c r="M613" s="210">
        <f t="shared" si="71"/>
        <v>0</v>
      </c>
      <c r="N613" s="211">
        <f t="shared" ref="N613:N676" si="72">I613-M613</f>
        <v>0</v>
      </c>
    </row>
    <row r="614" spans="9:14" ht="15" customHeight="1">
      <c r="I614" s="200">
        <f t="shared" si="67"/>
        <v>0</v>
      </c>
      <c r="J614" s="209">
        <f t="shared" si="68"/>
        <v>0</v>
      </c>
      <c r="K614" s="209">
        <f t="shared" si="69"/>
        <v>0</v>
      </c>
      <c r="L614" s="209">
        <f t="shared" si="70"/>
        <v>0</v>
      </c>
      <c r="M614" s="210">
        <f t="shared" si="71"/>
        <v>0</v>
      </c>
      <c r="N614" s="211">
        <f t="shared" si="72"/>
        <v>0</v>
      </c>
    </row>
    <row r="615" spans="9:14" ht="15" customHeight="1">
      <c r="I615" s="200">
        <f t="shared" si="67"/>
        <v>0</v>
      </c>
      <c r="J615" s="209">
        <f t="shared" si="68"/>
        <v>0</v>
      </c>
      <c r="K615" s="209">
        <f t="shared" si="69"/>
        <v>0</v>
      </c>
      <c r="L615" s="209">
        <f t="shared" si="70"/>
        <v>0</v>
      </c>
      <c r="M615" s="210">
        <f t="shared" si="71"/>
        <v>0</v>
      </c>
      <c r="N615" s="211">
        <f t="shared" si="72"/>
        <v>0</v>
      </c>
    </row>
    <row r="616" spans="9:14" ht="15" customHeight="1">
      <c r="I616" s="200">
        <f t="shared" si="67"/>
        <v>0</v>
      </c>
      <c r="J616" s="209">
        <f t="shared" si="68"/>
        <v>0</v>
      </c>
      <c r="K616" s="209">
        <f t="shared" si="69"/>
        <v>0</v>
      </c>
      <c r="L616" s="209">
        <f t="shared" si="70"/>
        <v>0</v>
      </c>
      <c r="M616" s="210">
        <f t="shared" si="71"/>
        <v>0</v>
      </c>
      <c r="N616" s="211">
        <f t="shared" si="72"/>
        <v>0</v>
      </c>
    </row>
    <row r="617" spans="9:14" ht="15" customHeight="1">
      <c r="I617" s="200">
        <f t="shared" si="67"/>
        <v>0</v>
      </c>
      <c r="J617" s="209">
        <f t="shared" si="68"/>
        <v>0</v>
      </c>
      <c r="K617" s="209">
        <f t="shared" si="69"/>
        <v>0</v>
      </c>
      <c r="L617" s="209">
        <f t="shared" si="70"/>
        <v>0</v>
      </c>
      <c r="M617" s="210">
        <f t="shared" si="71"/>
        <v>0</v>
      </c>
      <c r="N617" s="211">
        <f t="shared" si="72"/>
        <v>0</v>
      </c>
    </row>
    <row r="618" spans="9:14" ht="15" customHeight="1">
      <c r="I618" s="200">
        <f t="shared" si="67"/>
        <v>0</v>
      </c>
      <c r="J618" s="209">
        <f t="shared" si="68"/>
        <v>0</v>
      </c>
      <c r="K618" s="209">
        <f t="shared" si="69"/>
        <v>0</v>
      </c>
      <c r="L618" s="209">
        <f t="shared" si="70"/>
        <v>0</v>
      </c>
      <c r="M618" s="210">
        <f t="shared" si="71"/>
        <v>0</v>
      </c>
      <c r="N618" s="211">
        <f t="shared" si="72"/>
        <v>0</v>
      </c>
    </row>
    <row r="619" spans="9:14" ht="15" customHeight="1">
      <c r="I619" s="200">
        <f t="shared" si="67"/>
        <v>0</v>
      </c>
      <c r="J619" s="209">
        <f t="shared" si="68"/>
        <v>0</v>
      </c>
      <c r="K619" s="209">
        <f t="shared" si="69"/>
        <v>0</v>
      </c>
      <c r="L619" s="209">
        <f t="shared" si="70"/>
        <v>0</v>
      </c>
      <c r="M619" s="210">
        <f t="shared" si="71"/>
        <v>0</v>
      </c>
      <c r="N619" s="211">
        <f t="shared" si="72"/>
        <v>0</v>
      </c>
    </row>
    <row r="620" spans="9:14" ht="15" customHeight="1">
      <c r="I620" s="200">
        <f t="shared" si="67"/>
        <v>0</v>
      </c>
      <c r="J620" s="209">
        <f t="shared" si="68"/>
        <v>0</v>
      </c>
      <c r="K620" s="209">
        <f t="shared" si="69"/>
        <v>0</v>
      </c>
      <c r="L620" s="209">
        <f t="shared" si="70"/>
        <v>0</v>
      </c>
      <c r="M620" s="210">
        <f t="shared" si="71"/>
        <v>0</v>
      </c>
      <c r="N620" s="211">
        <f t="shared" si="72"/>
        <v>0</v>
      </c>
    </row>
    <row r="621" spans="9:14" ht="15" customHeight="1">
      <c r="I621" s="200">
        <f t="shared" si="67"/>
        <v>0</v>
      </c>
      <c r="J621" s="209">
        <f t="shared" si="68"/>
        <v>0</v>
      </c>
      <c r="K621" s="209">
        <f t="shared" si="69"/>
        <v>0</v>
      </c>
      <c r="L621" s="209">
        <f t="shared" si="70"/>
        <v>0</v>
      </c>
      <c r="M621" s="210">
        <f t="shared" si="71"/>
        <v>0</v>
      </c>
      <c r="N621" s="211">
        <f t="shared" si="72"/>
        <v>0</v>
      </c>
    </row>
    <row r="622" spans="9:14" ht="15" customHeight="1">
      <c r="I622" s="200">
        <f t="shared" si="67"/>
        <v>0</v>
      </c>
      <c r="J622" s="209">
        <f t="shared" si="68"/>
        <v>0</v>
      </c>
      <c r="K622" s="209">
        <f t="shared" si="69"/>
        <v>0</v>
      </c>
      <c r="L622" s="209">
        <f t="shared" si="70"/>
        <v>0</v>
      </c>
      <c r="M622" s="210">
        <f t="shared" si="71"/>
        <v>0</v>
      </c>
      <c r="N622" s="211">
        <f t="shared" si="72"/>
        <v>0</v>
      </c>
    </row>
    <row r="623" spans="9:14" ht="15" customHeight="1">
      <c r="I623" s="200">
        <f t="shared" si="67"/>
        <v>0</v>
      </c>
      <c r="J623" s="209">
        <f t="shared" si="68"/>
        <v>0</v>
      </c>
      <c r="K623" s="209">
        <f t="shared" si="69"/>
        <v>0</v>
      </c>
      <c r="L623" s="209">
        <f t="shared" si="70"/>
        <v>0</v>
      </c>
      <c r="M623" s="210">
        <f t="shared" si="71"/>
        <v>0</v>
      </c>
      <c r="N623" s="211">
        <f t="shared" si="72"/>
        <v>0</v>
      </c>
    </row>
    <row r="624" spans="9:14" ht="15" customHeight="1">
      <c r="I624" s="200">
        <f t="shared" si="67"/>
        <v>0</v>
      </c>
      <c r="J624" s="209">
        <f t="shared" si="68"/>
        <v>0</v>
      </c>
      <c r="K624" s="209">
        <f t="shared" si="69"/>
        <v>0</v>
      </c>
      <c r="L624" s="209">
        <f t="shared" si="70"/>
        <v>0</v>
      </c>
      <c r="M624" s="210">
        <f t="shared" si="71"/>
        <v>0</v>
      </c>
      <c r="N624" s="211">
        <f t="shared" si="72"/>
        <v>0</v>
      </c>
    </row>
    <row r="625" spans="9:14" ht="15" customHeight="1">
      <c r="I625" s="200">
        <f t="shared" si="67"/>
        <v>0</v>
      </c>
      <c r="J625" s="209">
        <f t="shared" si="68"/>
        <v>0</v>
      </c>
      <c r="K625" s="209">
        <f t="shared" si="69"/>
        <v>0</v>
      </c>
      <c r="L625" s="209">
        <f t="shared" si="70"/>
        <v>0</v>
      </c>
      <c r="M625" s="210">
        <f t="shared" si="71"/>
        <v>0</v>
      </c>
      <c r="N625" s="211">
        <f t="shared" si="72"/>
        <v>0</v>
      </c>
    </row>
    <row r="626" spans="9:14" ht="15" customHeight="1">
      <c r="I626" s="200">
        <f t="shared" si="67"/>
        <v>0</v>
      </c>
      <c r="J626" s="209">
        <f t="shared" si="68"/>
        <v>0</v>
      </c>
      <c r="K626" s="209">
        <f t="shared" si="69"/>
        <v>0</v>
      </c>
      <c r="L626" s="209">
        <f t="shared" si="70"/>
        <v>0</v>
      </c>
      <c r="M626" s="210">
        <f t="shared" si="71"/>
        <v>0</v>
      </c>
      <c r="N626" s="211">
        <f t="shared" si="72"/>
        <v>0</v>
      </c>
    </row>
    <row r="627" spans="9:14" ht="15" customHeight="1">
      <c r="I627" s="200">
        <f t="shared" si="67"/>
        <v>0</v>
      </c>
      <c r="J627" s="209">
        <f t="shared" si="68"/>
        <v>0</v>
      </c>
      <c r="K627" s="209">
        <f t="shared" si="69"/>
        <v>0</v>
      </c>
      <c r="L627" s="209">
        <f t="shared" si="70"/>
        <v>0</v>
      </c>
      <c r="M627" s="210">
        <f t="shared" si="71"/>
        <v>0</v>
      </c>
      <c r="N627" s="211">
        <f t="shared" si="72"/>
        <v>0</v>
      </c>
    </row>
    <row r="628" spans="9:14" ht="15" customHeight="1">
      <c r="I628" s="200">
        <f t="shared" si="67"/>
        <v>0</v>
      </c>
      <c r="J628" s="209">
        <f t="shared" si="68"/>
        <v>0</v>
      </c>
      <c r="K628" s="209">
        <f t="shared" si="69"/>
        <v>0</v>
      </c>
      <c r="L628" s="209">
        <f t="shared" si="70"/>
        <v>0</v>
      </c>
      <c r="M628" s="210">
        <f t="shared" si="71"/>
        <v>0</v>
      </c>
      <c r="N628" s="211">
        <f t="shared" si="72"/>
        <v>0</v>
      </c>
    </row>
    <row r="629" spans="9:14" ht="15" customHeight="1">
      <c r="I629" s="200">
        <f t="shared" si="67"/>
        <v>0</v>
      </c>
      <c r="J629" s="209">
        <f t="shared" si="68"/>
        <v>0</v>
      </c>
      <c r="K629" s="209">
        <f t="shared" si="69"/>
        <v>0</v>
      </c>
      <c r="L629" s="209">
        <f t="shared" si="70"/>
        <v>0</v>
      </c>
      <c r="M629" s="210">
        <f t="shared" si="71"/>
        <v>0</v>
      </c>
      <c r="N629" s="211">
        <f t="shared" si="72"/>
        <v>0</v>
      </c>
    </row>
    <row r="630" spans="9:14" ht="15" customHeight="1">
      <c r="I630" s="200">
        <f t="shared" si="67"/>
        <v>0</v>
      </c>
      <c r="J630" s="209">
        <f t="shared" si="68"/>
        <v>0</v>
      </c>
      <c r="K630" s="209">
        <f t="shared" si="69"/>
        <v>0</v>
      </c>
      <c r="L630" s="209">
        <f t="shared" si="70"/>
        <v>0</v>
      </c>
      <c r="M630" s="210">
        <f t="shared" si="71"/>
        <v>0</v>
      </c>
      <c r="N630" s="211">
        <f t="shared" si="72"/>
        <v>0</v>
      </c>
    </row>
    <row r="631" spans="9:14" ht="15" customHeight="1">
      <c r="I631" s="200">
        <f t="shared" si="67"/>
        <v>0</v>
      </c>
      <c r="J631" s="209">
        <f t="shared" si="68"/>
        <v>0</v>
      </c>
      <c r="K631" s="209">
        <f t="shared" si="69"/>
        <v>0</v>
      </c>
      <c r="L631" s="209">
        <f t="shared" si="70"/>
        <v>0</v>
      </c>
      <c r="M631" s="210">
        <f t="shared" si="71"/>
        <v>0</v>
      </c>
      <c r="N631" s="211">
        <f t="shared" si="72"/>
        <v>0</v>
      </c>
    </row>
    <row r="632" spans="9:14" ht="15" customHeight="1">
      <c r="I632" s="200">
        <f t="shared" si="67"/>
        <v>0</v>
      </c>
      <c r="J632" s="209">
        <f t="shared" si="68"/>
        <v>0</v>
      </c>
      <c r="K632" s="209">
        <f t="shared" si="69"/>
        <v>0</v>
      </c>
      <c r="L632" s="209">
        <f t="shared" si="70"/>
        <v>0</v>
      </c>
      <c r="M632" s="210">
        <f t="shared" si="71"/>
        <v>0</v>
      </c>
      <c r="N632" s="211">
        <f t="shared" si="72"/>
        <v>0</v>
      </c>
    </row>
    <row r="633" spans="9:14" ht="15" customHeight="1">
      <c r="I633" s="200">
        <f t="shared" si="67"/>
        <v>0</v>
      </c>
      <c r="J633" s="209">
        <f t="shared" si="68"/>
        <v>0</v>
      </c>
      <c r="K633" s="209">
        <f t="shared" si="69"/>
        <v>0</v>
      </c>
      <c r="L633" s="209">
        <f t="shared" si="70"/>
        <v>0</v>
      </c>
      <c r="M633" s="210">
        <f t="shared" si="71"/>
        <v>0</v>
      </c>
      <c r="N633" s="211">
        <f t="shared" si="72"/>
        <v>0</v>
      </c>
    </row>
    <row r="634" spans="9:14" ht="15" customHeight="1">
      <c r="I634" s="200">
        <f t="shared" si="67"/>
        <v>0</v>
      </c>
      <c r="J634" s="209">
        <f t="shared" si="68"/>
        <v>0</v>
      </c>
      <c r="K634" s="209">
        <f t="shared" si="69"/>
        <v>0</v>
      </c>
      <c r="L634" s="209">
        <f t="shared" si="70"/>
        <v>0</v>
      </c>
      <c r="M634" s="210">
        <f t="shared" si="71"/>
        <v>0</v>
      </c>
      <c r="N634" s="211">
        <f t="shared" si="72"/>
        <v>0</v>
      </c>
    </row>
    <row r="635" spans="9:14" ht="15" customHeight="1">
      <c r="I635" s="200">
        <f t="shared" si="67"/>
        <v>0</v>
      </c>
      <c r="J635" s="209">
        <f t="shared" si="68"/>
        <v>0</v>
      </c>
      <c r="K635" s="209">
        <f t="shared" si="69"/>
        <v>0</v>
      </c>
      <c r="L635" s="209">
        <f t="shared" si="70"/>
        <v>0</v>
      </c>
      <c r="M635" s="210">
        <f t="shared" si="71"/>
        <v>0</v>
      </c>
      <c r="N635" s="211">
        <f t="shared" si="72"/>
        <v>0</v>
      </c>
    </row>
    <row r="636" spans="9:14" ht="15" customHeight="1">
      <c r="I636" s="200">
        <f t="shared" si="67"/>
        <v>0</v>
      </c>
      <c r="J636" s="209">
        <f t="shared" si="68"/>
        <v>0</v>
      </c>
      <c r="K636" s="209">
        <f t="shared" si="69"/>
        <v>0</v>
      </c>
      <c r="L636" s="209">
        <f t="shared" si="70"/>
        <v>0</v>
      </c>
      <c r="M636" s="210">
        <f t="shared" si="71"/>
        <v>0</v>
      </c>
      <c r="N636" s="211">
        <f t="shared" si="72"/>
        <v>0</v>
      </c>
    </row>
    <row r="637" spans="9:14" ht="15" customHeight="1">
      <c r="I637" s="200">
        <f t="shared" si="67"/>
        <v>0</v>
      </c>
      <c r="J637" s="209">
        <f t="shared" si="68"/>
        <v>0</v>
      </c>
      <c r="K637" s="209">
        <f t="shared" si="69"/>
        <v>0</v>
      </c>
      <c r="L637" s="209">
        <f t="shared" si="70"/>
        <v>0</v>
      </c>
      <c r="M637" s="210">
        <f t="shared" si="71"/>
        <v>0</v>
      </c>
      <c r="N637" s="211">
        <f t="shared" si="72"/>
        <v>0</v>
      </c>
    </row>
    <row r="638" spans="9:14" ht="15" customHeight="1">
      <c r="I638" s="200">
        <f t="shared" si="67"/>
        <v>0</v>
      </c>
      <c r="J638" s="209">
        <f t="shared" si="68"/>
        <v>0</v>
      </c>
      <c r="K638" s="209">
        <f t="shared" si="69"/>
        <v>0</v>
      </c>
      <c r="L638" s="209">
        <f t="shared" si="70"/>
        <v>0</v>
      </c>
      <c r="M638" s="210">
        <f t="shared" si="71"/>
        <v>0</v>
      </c>
      <c r="N638" s="211">
        <f t="shared" si="72"/>
        <v>0</v>
      </c>
    </row>
    <row r="639" spans="9:14" ht="15" customHeight="1">
      <c r="I639" s="200">
        <f t="shared" si="67"/>
        <v>0</v>
      </c>
      <c r="J639" s="209">
        <f t="shared" si="68"/>
        <v>0</v>
      </c>
      <c r="K639" s="209">
        <f t="shared" si="69"/>
        <v>0</v>
      </c>
      <c r="L639" s="209">
        <f t="shared" si="70"/>
        <v>0</v>
      </c>
      <c r="M639" s="210">
        <f t="shared" si="71"/>
        <v>0</v>
      </c>
      <c r="N639" s="211">
        <f t="shared" si="72"/>
        <v>0</v>
      </c>
    </row>
    <row r="640" spans="9:14" ht="15" customHeight="1">
      <c r="I640" s="200">
        <f t="shared" si="67"/>
        <v>0</v>
      </c>
      <c r="J640" s="209">
        <f t="shared" si="68"/>
        <v>0</v>
      </c>
      <c r="K640" s="209">
        <f t="shared" si="69"/>
        <v>0</v>
      </c>
      <c r="L640" s="209">
        <f t="shared" si="70"/>
        <v>0</v>
      </c>
      <c r="M640" s="210">
        <f t="shared" si="71"/>
        <v>0</v>
      </c>
      <c r="N640" s="211">
        <f t="shared" si="72"/>
        <v>0</v>
      </c>
    </row>
    <row r="641" spans="9:14" ht="15" customHeight="1">
      <c r="I641" s="200">
        <f t="shared" si="67"/>
        <v>0</v>
      </c>
      <c r="J641" s="209">
        <f t="shared" si="68"/>
        <v>0</v>
      </c>
      <c r="K641" s="209">
        <f t="shared" si="69"/>
        <v>0</v>
      </c>
      <c r="L641" s="209">
        <f t="shared" si="70"/>
        <v>0</v>
      </c>
      <c r="M641" s="210">
        <f t="shared" si="71"/>
        <v>0</v>
      </c>
      <c r="N641" s="211">
        <f t="shared" si="72"/>
        <v>0</v>
      </c>
    </row>
    <row r="642" spans="9:14" ht="15" customHeight="1">
      <c r="I642" s="200">
        <f t="shared" si="67"/>
        <v>0</v>
      </c>
      <c r="J642" s="209">
        <f t="shared" si="68"/>
        <v>0</v>
      </c>
      <c r="K642" s="209">
        <f t="shared" si="69"/>
        <v>0</v>
      </c>
      <c r="L642" s="209">
        <f t="shared" si="70"/>
        <v>0</v>
      </c>
      <c r="M642" s="210">
        <f t="shared" si="71"/>
        <v>0</v>
      </c>
      <c r="N642" s="211">
        <f t="shared" si="72"/>
        <v>0</v>
      </c>
    </row>
    <row r="643" spans="9:14" ht="15" customHeight="1">
      <c r="I643" s="200">
        <f t="shared" si="67"/>
        <v>0</v>
      </c>
      <c r="J643" s="209">
        <f t="shared" si="68"/>
        <v>0</v>
      </c>
      <c r="K643" s="209">
        <f t="shared" si="69"/>
        <v>0</v>
      </c>
      <c r="L643" s="209">
        <f t="shared" si="70"/>
        <v>0</v>
      </c>
      <c r="M643" s="210">
        <f t="shared" si="71"/>
        <v>0</v>
      </c>
      <c r="N643" s="211">
        <f t="shared" si="72"/>
        <v>0</v>
      </c>
    </row>
    <row r="644" spans="9:14" ht="15" customHeight="1">
      <c r="I644" s="200">
        <f t="shared" si="67"/>
        <v>0</v>
      </c>
      <c r="J644" s="209">
        <f t="shared" si="68"/>
        <v>0</v>
      </c>
      <c r="K644" s="209">
        <f t="shared" si="69"/>
        <v>0</v>
      </c>
      <c r="L644" s="209">
        <f t="shared" si="70"/>
        <v>0</v>
      </c>
      <c r="M644" s="210">
        <f t="shared" si="71"/>
        <v>0</v>
      </c>
      <c r="N644" s="211">
        <f t="shared" si="72"/>
        <v>0</v>
      </c>
    </row>
    <row r="645" spans="9:14" ht="15" customHeight="1">
      <c r="I645" s="200">
        <f t="shared" si="67"/>
        <v>0</v>
      </c>
      <c r="J645" s="209">
        <f t="shared" si="68"/>
        <v>0</v>
      </c>
      <c r="K645" s="209">
        <f t="shared" si="69"/>
        <v>0</v>
      </c>
      <c r="L645" s="209">
        <f t="shared" si="70"/>
        <v>0</v>
      </c>
      <c r="M645" s="210">
        <f t="shared" si="71"/>
        <v>0</v>
      </c>
      <c r="N645" s="211">
        <f t="shared" si="72"/>
        <v>0</v>
      </c>
    </row>
    <row r="646" spans="9:14" ht="15" customHeight="1">
      <c r="I646" s="200">
        <f t="shared" si="67"/>
        <v>0</v>
      </c>
      <c r="J646" s="209">
        <f t="shared" si="68"/>
        <v>0</v>
      </c>
      <c r="K646" s="209">
        <f t="shared" si="69"/>
        <v>0</v>
      </c>
      <c r="L646" s="209">
        <f t="shared" si="70"/>
        <v>0</v>
      </c>
      <c r="M646" s="210">
        <f t="shared" si="71"/>
        <v>0</v>
      </c>
      <c r="N646" s="211">
        <f t="shared" si="72"/>
        <v>0</v>
      </c>
    </row>
    <row r="647" spans="9:14" ht="15" customHeight="1">
      <c r="I647" s="200">
        <f t="shared" si="67"/>
        <v>0</v>
      </c>
      <c r="J647" s="209">
        <f t="shared" si="68"/>
        <v>0</v>
      </c>
      <c r="K647" s="209">
        <f t="shared" si="69"/>
        <v>0</v>
      </c>
      <c r="L647" s="209">
        <f t="shared" si="70"/>
        <v>0</v>
      </c>
      <c r="M647" s="210">
        <f t="shared" si="71"/>
        <v>0</v>
      </c>
      <c r="N647" s="211">
        <f t="shared" si="72"/>
        <v>0</v>
      </c>
    </row>
    <row r="648" spans="9:14" ht="15" customHeight="1">
      <c r="I648" s="200">
        <f t="shared" si="67"/>
        <v>0</v>
      </c>
      <c r="J648" s="209">
        <f t="shared" si="68"/>
        <v>0</v>
      </c>
      <c r="K648" s="209">
        <f t="shared" si="69"/>
        <v>0</v>
      </c>
      <c r="L648" s="209">
        <f t="shared" si="70"/>
        <v>0</v>
      </c>
      <c r="M648" s="210">
        <f t="shared" si="71"/>
        <v>0</v>
      </c>
      <c r="N648" s="211">
        <f t="shared" si="72"/>
        <v>0</v>
      </c>
    </row>
    <row r="649" spans="9:14" ht="15" customHeight="1">
      <c r="I649" s="200">
        <f t="shared" si="67"/>
        <v>0</v>
      </c>
      <c r="J649" s="209">
        <f t="shared" si="68"/>
        <v>0</v>
      </c>
      <c r="K649" s="209">
        <f t="shared" si="69"/>
        <v>0</v>
      </c>
      <c r="L649" s="209">
        <f t="shared" si="70"/>
        <v>0</v>
      </c>
      <c r="M649" s="210">
        <f t="shared" si="71"/>
        <v>0</v>
      </c>
      <c r="N649" s="211">
        <f t="shared" si="72"/>
        <v>0</v>
      </c>
    </row>
    <row r="650" spans="9:14" ht="15" customHeight="1">
      <c r="I650" s="200">
        <f t="shared" si="67"/>
        <v>0</v>
      </c>
      <c r="J650" s="209">
        <f t="shared" si="68"/>
        <v>0</v>
      </c>
      <c r="K650" s="209">
        <f t="shared" si="69"/>
        <v>0</v>
      </c>
      <c r="L650" s="209">
        <f t="shared" si="70"/>
        <v>0</v>
      </c>
      <c r="M650" s="210">
        <f t="shared" si="71"/>
        <v>0</v>
      </c>
      <c r="N650" s="211">
        <f t="shared" si="72"/>
        <v>0</v>
      </c>
    </row>
    <row r="651" spans="9:14" ht="15" customHeight="1">
      <c r="I651" s="200">
        <f t="shared" si="67"/>
        <v>0</v>
      </c>
      <c r="J651" s="209">
        <f t="shared" si="68"/>
        <v>0</v>
      </c>
      <c r="K651" s="209">
        <f t="shared" si="69"/>
        <v>0</v>
      </c>
      <c r="L651" s="209">
        <f t="shared" si="70"/>
        <v>0</v>
      </c>
      <c r="M651" s="210">
        <f t="shared" si="71"/>
        <v>0</v>
      </c>
      <c r="N651" s="211">
        <f t="shared" si="72"/>
        <v>0</v>
      </c>
    </row>
    <row r="652" spans="9:14" ht="15" customHeight="1">
      <c r="I652" s="200">
        <f t="shared" si="67"/>
        <v>0</v>
      </c>
      <c r="J652" s="209">
        <f t="shared" si="68"/>
        <v>0</v>
      </c>
      <c r="K652" s="209">
        <f t="shared" si="69"/>
        <v>0</v>
      </c>
      <c r="L652" s="209">
        <f t="shared" si="70"/>
        <v>0</v>
      </c>
      <c r="M652" s="210">
        <f t="shared" si="71"/>
        <v>0</v>
      </c>
      <c r="N652" s="211">
        <f t="shared" si="72"/>
        <v>0</v>
      </c>
    </row>
    <row r="653" spans="9:14" ht="15" customHeight="1">
      <c r="I653" s="200">
        <f t="shared" si="67"/>
        <v>0</v>
      </c>
      <c r="J653" s="209">
        <f t="shared" si="68"/>
        <v>0</v>
      </c>
      <c r="K653" s="209">
        <f t="shared" si="69"/>
        <v>0</v>
      </c>
      <c r="L653" s="209">
        <f t="shared" si="70"/>
        <v>0</v>
      </c>
      <c r="M653" s="210">
        <f t="shared" si="71"/>
        <v>0</v>
      </c>
      <c r="N653" s="211">
        <f t="shared" si="72"/>
        <v>0</v>
      </c>
    </row>
    <row r="654" spans="9:14" ht="15" customHeight="1">
      <c r="I654" s="200">
        <f t="shared" si="67"/>
        <v>0</v>
      </c>
      <c r="J654" s="209">
        <f t="shared" si="68"/>
        <v>0</v>
      </c>
      <c r="K654" s="209">
        <f t="shared" si="69"/>
        <v>0</v>
      </c>
      <c r="L654" s="209">
        <f t="shared" si="70"/>
        <v>0</v>
      </c>
      <c r="M654" s="210">
        <f t="shared" si="71"/>
        <v>0</v>
      </c>
      <c r="N654" s="211">
        <f t="shared" si="72"/>
        <v>0</v>
      </c>
    </row>
    <row r="655" spans="9:14" ht="15" customHeight="1">
      <c r="I655" s="200">
        <f t="shared" si="67"/>
        <v>0</v>
      </c>
      <c r="J655" s="209">
        <f t="shared" si="68"/>
        <v>0</v>
      </c>
      <c r="K655" s="209">
        <f t="shared" si="69"/>
        <v>0</v>
      </c>
      <c r="L655" s="209">
        <f t="shared" si="70"/>
        <v>0</v>
      </c>
      <c r="M655" s="210">
        <f t="shared" si="71"/>
        <v>0</v>
      </c>
      <c r="N655" s="211">
        <f t="shared" si="72"/>
        <v>0</v>
      </c>
    </row>
    <row r="656" spans="9:14" ht="15" customHeight="1">
      <c r="I656" s="200">
        <f t="shared" si="67"/>
        <v>0</v>
      </c>
      <c r="J656" s="209">
        <f t="shared" si="68"/>
        <v>0</v>
      </c>
      <c r="K656" s="209">
        <f t="shared" si="69"/>
        <v>0</v>
      </c>
      <c r="L656" s="209">
        <f t="shared" si="70"/>
        <v>0</v>
      </c>
      <c r="M656" s="210">
        <f t="shared" si="71"/>
        <v>0</v>
      </c>
      <c r="N656" s="211">
        <f t="shared" si="72"/>
        <v>0</v>
      </c>
    </row>
    <row r="657" spans="9:14" ht="15" customHeight="1">
      <c r="I657" s="200">
        <f t="shared" si="67"/>
        <v>0</v>
      </c>
      <c r="J657" s="209">
        <f t="shared" si="68"/>
        <v>0</v>
      </c>
      <c r="K657" s="209">
        <f t="shared" si="69"/>
        <v>0</v>
      </c>
      <c r="L657" s="209">
        <f t="shared" si="70"/>
        <v>0</v>
      </c>
      <c r="M657" s="210">
        <f t="shared" si="71"/>
        <v>0</v>
      </c>
      <c r="N657" s="211">
        <f t="shared" si="72"/>
        <v>0</v>
      </c>
    </row>
    <row r="658" spans="9:14" ht="15" customHeight="1">
      <c r="I658" s="200">
        <f t="shared" si="67"/>
        <v>0</v>
      </c>
      <c r="J658" s="209">
        <f t="shared" si="68"/>
        <v>0</v>
      </c>
      <c r="K658" s="209">
        <f t="shared" si="69"/>
        <v>0</v>
      </c>
      <c r="L658" s="209">
        <f t="shared" si="70"/>
        <v>0</v>
      </c>
      <c r="M658" s="210">
        <f t="shared" si="71"/>
        <v>0</v>
      </c>
      <c r="N658" s="211">
        <f t="shared" si="72"/>
        <v>0</v>
      </c>
    </row>
    <row r="659" spans="9:14" ht="15" customHeight="1">
      <c r="I659" s="200">
        <f t="shared" si="67"/>
        <v>0</v>
      </c>
      <c r="J659" s="209">
        <f t="shared" si="68"/>
        <v>0</v>
      </c>
      <c r="K659" s="209">
        <f t="shared" si="69"/>
        <v>0</v>
      </c>
      <c r="L659" s="209">
        <f t="shared" si="70"/>
        <v>0</v>
      </c>
      <c r="M659" s="210">
        <f t="shared" si="71"/>
        <v>0</v>
      </c>
      <c r="N659" s="211">
        <f t="shared" si="72"/>
        <v>0</v>
      </c>
    </row>
    <row r="660" spans="9:14" ht="15" customHeight="1">
      <c r="I660" s="200">
        <f t="shared" si="67"/>
        <v>0</v>
      </c>
      <c r="J660" s="209">
        <f t="shared" si="68"/>
        <v>0</v>
      </c>
      <c r="K660" s="209">
        <f t="shared" si="69"/>
        <v>0</v>
      </c>
      <c r="L660" s="209">
        <f t="shared" si="70"/>
        <v>0</v>
      </c>
      <c r="M660" s="210">
        <f t="shared" si="71"/>
        <v>0</v>
      </c>
      <c r="N660" s="211">
        <f t="shared" si="72"/>
        <v>0</v>
      </c>
    </row>
    <row r="661" spans="9:14" ht="15" customHeight="1">
      <c r="I661" s="200">
        <f t="shared" si="67"/>
        <v>0</v>
      </c>
      <c r="J661" s="209">
        <f t="shared" si="68"/>
        <v>0</v>
      </c>
      <c r="K661" s="209">
        <f t="shared" si="69"/>
        <v>0</v>
      </c>
      <c r="L661" s="209">
        <f t="shared" si="70"/>
        <v>0</v>
      </c>
      <c r="M661" s="210">
        <f t="shared" si="71"/>
        <v>0</v>
      </c>
      <c r="N661" s="211">
        <f t="shared" si="72"/>
        <v>0</v>
      </c>
    </row>
    <row r="662" spans="9:14" ht="15" customHeight="1">
      <c r="I662" s="200">
        <f t="shared" si="67"/>
        <v>0</v>
      </c>
      <c r="J662" s="209">
        <f t="shared" si="68"/>
        <v>0</v>
      </c>
      <c r="K662" s="209">
        <f t="shared" si="69"/>
        <v>0</v>
      </c>
      <c r="L662" s="209">
        <f t="shared" si="70"/>
        <v>0</v>
      </c>
      <c r="M662" s="210">
        <f t="shared" si="71"/>
        <v>0</v>
      </c>
      <c r="N662" s="211">
        <f t="shared" si="72"/>
        <v>0</v>
      </c>
    </row>
    <row r="663" spans="9:14" ht="15" customHeight="1">
      <c r="I663" s="200">
        <f t="shared" si="67"/>
        <v>0</v>
      </c>
      <c r="J663" s="209">
        <f t="shared" si="68"/>
        <v>0</v>
      </c>
      <c r="K663" s="209">
        <f t="shared" si="69"/>
        <v>0</v>
      </c>
      <c r="L663" s="209">
        <f t="shared" si="70"/>
        <v>0</v>
      </c>
      <c r="M663" s="210">
        <f t="shared" si="71"/>
        <v>0</v>
      </c>
      <c r="N663" s="211">
        <f t="shared" si="72"/>
        <v>0</v>
      </c>
    </row>
    <row r="664" spans="9:14" ht="15" customHeight="1">
      <c r="I664" s="200">
        <f t="shared" si="67"/>
        <v>0</v>
      </c>
      <c r="J664" s="209">
        <f t="shared" si="68"/>
        <v>0</v>
      </c>
      <c r="K664" s="209">
        <f t="shared" si="69"/>
        <v>0</v>
      </c>
      <c r="L664" s="209">
        <f t="shared" si="70"/>
        <v>0</v>
      </c>
      <c r="M664" s="210">
        <f t="shared" si="71"/>
        <v>0</v>
      </c>
      <c r="N664" s="211">
        <f t="shared" si="72"/>
        <v>0</v>
      </c>
    </row>
    <row r="665" spans="9:14" ht="15" customHeight="1">
      <c r="I665" s="200">
        <f t="shared" si="67"/>
        <v>0</v>
      </c>
      <c r="J665" s="209">
        <f t="shared" si="68"/>
        <v>0</v>
      </c>
      <c r="K665" s="209">
        <f t="shared" si="69"/>
        <v>0</v>
      </c>
      <c r="L665" s="209">
        <f t="shared" si="70"/>
        <v>0</v>
      </c>
      <c r="M665" s="210">
        <f t="shared" si="71"/>
        <v>0</v>
      </c>
      <c r="N665" s="211">
        <f t="shared" si="72"/>
        <v>0</v>
      </c>
    </row>
    <row r="666" spans="9:14" ht="15" customHeight="1">
      <c r="I666" s="200">
        <f t="shared" si="67"/>
        <v>0</v>
      </c>
      <c r="J666" s="209">
        <f t="shared" si="68"/>
        <v>0</v>
      </c>
      <c r="K666" s="209">
        <f t="shared" si="69"/>
        <v>0</v>
      </c>
      <c r="L666" s="209">
        <f t="shared" si="70"/>
        <v>0</v>
      </c>
      <c r="M666" s="210">
        <f t="shared" si="71"/>
        <v>0</v>
      </c>
      <c r="N666" s="211">
        <f t="shared" si="72"/>
        <v>0</v>
      </c>
    </row>
    <row r="667" spans="9:14" ht="15" customHeight="1">
      <c r="I667" s="200">
        <f t="shared" si="67"/>
        <v>0</v>
      </c>
      <c r="J667" s="209">
        <f t="shared" si="68"/>
        <v>0</v>
      </c>
      <c r="K667" s="209">
        <f t="shared" si="69"/>
        <v>0</v>
      </c>
      <c r="L667" s="209">
        <f t="shared" si="70"/>
        <v>0</v>
      </c>
      <c r="M667" s="210">
        <f t="shared" si="71"/>
        <v>0</v>
      </c>
      <c r="N667" s="211">
        <f t="shared" si="72"/>
        <v>0</v>
      </c>
    </row>
    <row r="668" spans="9:14" ht="15" customHeight="1">
      <c r="I668" s="200">
        <f t="shared" si="67"/>
        <v>0</v>
      </c>
      <c r="J668" s="209">
        <f t="shared" si="68"/>
        <v>0</v>
      </c>
      <c r="K668" s="209">
        <f t="shared" si="69"/>
        <v>0</v>
      </c>
      <c r="L668" s="209">
        <f t="shared" si="70"/>
        <v>0</v>
      </c>
      <c r="M668" s="210">
        <f t="shared" si="71"/>
        <v>0</v>
      </c>
      <c r="N668" s="211">
        <f t="shared" si="72"/>
        <v>0</v>
      </c>
    </row>
    <row r="669" spans="9:14" ht="15" customHeight="1">
      <c r="I669" s="200">
        <f t="shared" si="67"/>
        <v>0</v>
      </c>
      <c r="J669" s="209">
        <f t="shared" si="68"/>
        <v>0</v>
      </c>
      <c r="K669" s="209">
        <f t="shared" si="69"/>
        <v>0</v>
      </c>
      <c r="L669" s="209">
        <f t="shared" si="70"/>
        <v>0</v>
      </c>
      <c r="M669" s="210">
        <f t="shared" si="71"/>
        <v>0</v>
      </c>
      <c r="N669" s="211">
        <f t="shared" si="72"/>
        <v>0</v>
      </c>
    </row>
    <row r="670" spans="9:14" ht="15" customHeight="1">
      <c r="I670" s="200">
        <f t="shared" si="67"/>
        <v>0</v>
      </c>
      <c r="J670" s="209">
        <f t="shared" si="68"/>
        <v>0</v>
      </c>
      <c r="K670" s="209">
        <f t="shared" si="69"/>
        <v>0</v>
      </c>
      <c r="L670" s="209">
        <f t="shared" si="70"/>
        <v>0</v>
      </c>
      <c r="M670" s="210">
        <f t="shared" si="71"/>
        <v>0</v>
      </c>
      <c r="N670" s="211">
        <f t="shared" si="72"/>
        <v>0</v>
      </c>
    </row>
    <row r="671" spans="9:14" ht="15" customHeight="1">
      <c r="I671" s="200">
        <f t="shared" si="67"/>
        <v>0</v>
      </c>
      <c r="J671" s="209">
        <f t="shared" si="68"/>
        <v>0</v>
      </c>
      <c r="K671" s="209">
        <f t="shared" si="69"/>
        <v>0</v>
      </c>
      <c r="L671" s="209">
        <f t="shared" si="70"/>
        <v>0</v>
      </c>
      <c r="M671" s="210">
        <f t="shared" si="71"/>
        <v>0</v>
      </c>
      <c r="N671" s="211">
        <f t="shared" si="72"/>
        <v>0</v>
      </c>
    </row>
    <row r="672" spans="9:14" ht="15" customHeight="1">
      <c r="I672" s="200">
        <f t="shared" si="67"/>
        <v>0</v>
      </c>
      <c r="J672" s="209">
        <f t="shared" si="68"/>
        <v>0</v>
      </c>
      <c r="K672" s="209">
        <f t="shared" si="69"/>
        <v>0</v>
      </c>
      <c r="L672" s="209">
        <f t="shared" si="70"/>
        <v>0</v>
      </c>
      <c r="M672" s="210">
        <f t="shared" si="71"/>
        <v>0</v>
      </c>
      <c r="N672" s="211">
        <f t="shared" si="72"/>
        <v>0</v>
      </c>
    </row>
    <row r="673" spans="9:14" ht="15" customHeight="1">
      <c r="I673" s="200">
        <f t="shared" si="67"/>
        <v>0</v>
      </c>
      <c r="J673" s="209">
        <f t="shared" si="68"/>
        <v>0</v>
      </c>
      <c r="K673" s="209">
        <f t="shared" si="69"/>
        <v>0</v>
      </c>
      <c r="L673" s="209">
        <f t="shared" si="70"/>
        <v>0</v>
      </c>
      <c r="M673" s="210">
        <f t="shared" si="71"/>
        <v>0</v>
      </c>
      <c r="N673" s="211">
        <f t="shared" si="72"/>
        <v>0</v>
      </c>
    </row>
    <row r="674" spans="9:14" ht="15" customHeight="1">
      <c r="I674" s="200">
        <f t="shared" si="67"/>
        <v>0</v>
      </c>
      <c r="J674" s="209">
        <f t="shared" si="68"/>
        <v>0</v>
      </c>
      <c r="K674" s="209">
        <f t="shared" si="69"/>
        <v>0</v>
      </c>
      <c r="L674" s="209">
        <f t="shared" si="70"/>
        <v>0</v>
      </c>
      <c r="M674" s="210">
        <f t="shared" si="71"/>
        <v>0</v>
      </c>
      <c r="N674" s="211">
        <f t="shared" si="72"/>
        <v>0</v>
      </c>
    </row>
    <row r="675" spans="9:14" ht="15" customHeight="1">
      <c r="I675" s="200">
        <f t="shared" si="67"/>
        <v>0</v>
      </c>
      <c r="J675" s="209">
        <f t="shared" si="68"/>
        <v>0</v>
      </c>
      <c r="K675" s="209">
        <f t="shared" si="69"/>
        <v>0</v>
      </c>
      <c r="L675" s="209">
        <f t="shared" si="70"/>
        <v>0</v>
      </c>
      <c r="M675" s="210">
        <f t="shared" si="71"/>
        <v>0</v>
      </c>
      <c r="N675" s="211">
        <f t="shared" si="72"/>
        <v>0</v>
      </c>
    </row>
    <row r="676" spans="9:14" ht="15" customHeight="1">
      <c r="I676" s="200">
        <f t="shared" ref="I676:I739" si="73">(D676-C676)+(F676-E676)+(H676-G676)</f>
        <v>0</v>
      </c>
      <c r="J676" s="209">
        <f t="shared" ref="J676:J739" si="74">IF(((D676-C676)&gt;$C$2),$D$2,IF(((D676-C676)&gt;$E$2),$F$2,0))</f>
        <v>0</v>
      </c>
      <c r="K676" s="209">
        <f t="shared" ref="K676:K739" si="75">IF(((F676-E676)&gt;$C$2),$D$2,IF(((F676-E676)&gt;$E$2),$F$2,0))</f>
        <v>0</v>
      </c>
      <c r="L676" s="209">
        <f t="shared" ref="L676:L739" si="76">IF(((H676-G676)&gt;$C$2),$D$2,IF(((H676-G676)&gt;$E$2),$F$2,0))</f>
        <v>0</v>
      </c>
      <c r="M676" s="210">
        <f t="shared" ref="M676:M739" si="77">SUM(J676:L676)</f>
        <v>0</v>
      </c>
      <c r="N676" s="211">
        <f t="shared" si="72"/>
        <v>0</v>
      </c>
    </row>
    <row r="677" spans="9:14" ht="15" customHeight="1">
      <c r="I677" s="200">
        <f t="shared" si="73"/>
        <v>0</v>
      </c>
      <c r="J677" s="209">
        <f t="shared" si="74"/>
        <v>0</v>
      </c>
      <c r="K677" s="209">
        <f t="shared" si="75"/>
        <v>0</v>
      </c>
      <c r="L677" s="209">
        <f t="shared" si="76"/>
        <v>0</v>
      </c>
      <c r="M677" s="210">
        <f t="shared" si="77"/>
        <v>0</v>
      </c>
      <c r="N677" s="211">
        <f t="shared" ref="N677:N740" si="78">I677-M677</f>
        <v>0</v>
      </c>
    </row>
    <row r="678" spans="9:14" ht="15" customHeight="1">
      <c r="I678" s="200">
        <f t="shared" si="73"/>
        <v>0</v>
      </c>
      <c r="J678" s="209">
        <f t="shared" si="74"/>
        <v>0</v>
      </c>
      <c r="K678" s="209">
        <f t="shared" si="75"/>
        <v>0</v>
      </c>
      <c r="L678" s="209">
        <f t="shared" si="76"/>
        <v>0</v>
      </c>
      <c r="M678" s="210">
        <f t="shared" si="77"/>
        <v>0</v>
      </c>
      <c r="N678" s="211">
        <f t="shared" si="78"/>
        <v>0</v>
      </c>
    </row>
    <row r="679" spans="9:14" ht="15" customHeight="1">
      <c r="I679" s="200">
        <f t="shared" si="73"/>
        <v>0</v>
      </c>
      <c r="J679" s="209">
        <f t="shared" si="74"/>
        <v>0</v>
      </c>
      <c r="K679" s="209">
        <f t="shared" si="75"/>
        <v>0</v>
      </c>
      <c r="L679" s="209">
        <f t="shared" si="76"/>
        <v>0</v>
      </c>
      <c r="M679" s="210">
        <f t="shared" si="77"/>
        <v>0</v>
      </c>
      <c r="N679" s="211">
        <f t="shared" si="78"/>
        <v>0</v>
      </c>
    </row>
    <row r="680" spans="9:14" ht="15" customHeight="1">
      <c r="I680" s="200">
        <f t="shared" si="73"/>
        <v>0</v>
      </c>
      <c r="J680" s="209">
        <f t="shared" si="74"/>
        <v>0</v>
      </c>
      <c r="K680" s="209">
        <f t="shared" si="75"/>
        <v>0</v>
      </c>
      <c r="L680" s="209">
        <f t="shared" si="76"/>
        <v>0</v>
      </c>
      <c r="M680" s="210">
        <f t="shared" si="77"/>
        <v>0</v>
      </c>
      <c r="N680" s="211">
        <f t="shared" si="78"/>
        <v>0</v>
      </c>
    </row>
    <row r="681" spans="9:14" ht="15" customHeight="1">
      <c r="I681" s="200">
        <f t="shared" si="73"/>
        <v>0</v>
      </c>
      <c r="J681" s="209">
        <f t="shared" si="74"/>
        <v>0</v>
      </c>
      <c r="K681" s="209">
        <f t="shared" si="75"/>
        <v>0</v>
      </c>
      <c r="L681" s="209">
        <f t="shared" si="76"/>
        <v>0</v>
      </c>
      <c r="M681" s="210">
        <f t="shared" si="77"/>
        <v>0</v>
      </c>
      <c r="N681" s="211">
        <f t="shared" si="78"/>
        <v>0</v>
      </c>
    </row>
    <row r="682" spans="9:14" ht="15" customHeight="1">
      <c r="I682" s="200">
        <f t="shared" si="73"/>
        <v>0</v>
      </c>
      <c r="J682" s="209">
        <f t="shared" si="74"/>
        <v>0</v>
      </c>
      <c r="K682" s="209">
        <f t="shared" si="75"/>
        <v>0</v>
      </c>
      <c r="L682" s="209">
        <f t="shared" si="76"/>
        <v>0</v>
      </c>
      <c r="M682" s="210">
        <f t="shared" si="77"/>
        <v>0</v>
      </c>
      <c r="N682" s="211">
        <f t="shared" si="78"/>
        <v>0</v>
      </c>
    </row>
    <row r="683" spans="9:14" ht="15" customHeight="1">
      <c r="I683" s="200">
        <f t="shared" si="73"/>
        <v>0</v>
      </c>
      <c r="J683" s="209">
        <f t="shared" si="74"/>
        <v>0</v>
      </c>
      <c r="K683" s="209">
        <f t="shared" si="75"/>
        <v>0</v>
      </c>
      <c r="L683" s="209">
        <f t="shared" si="76"/>
        <v>0</v>
      </c>
      <c r="M683" s="210">
        <f t="shared" si="77"/>
        <v>0</v>
      </c>
      <c r="N683" s="211">
        <f t="shared" si="78"/>
        <v>0</v>
      </c>
    </row>
    <row r="684" spans="9:14" ht="15" customHeight="1">
      <c r="I684" s="200">
        <f t="shared" si="73"/>
        <v>0</v>
      </c>
      <c r="J684" s="209">
        <f t="shared" si="74"/>
        <v>0</v>
      </c>
      <c r="K684" s="209">
        <f t="shared" si="75"/>
        <v>0</v>
      </c>
      <c r="L684" s="209">
        <f t="shared" si="76"/>
        <v>0</v>
      </c>
      <c r="M684" s="210">
        <f t="shared" si="77"/>
        <v>0</v>
      </c>
      <c r="N684" s="211">
        <f t="shared" si="78"/>
        <v>0</v>
      </c>
    </row>
    <row r="685" spans="9:14" ht="15" customHeight="1">
      <c r="I685" s="200">
        <f t="shared" si="73"/>
        <v>0</v>
      </c>
      <c r="J685" s="209">
        <f t="shared" si="74"/>
        <v>0</v>
      </c>
      <c r="K685" s="209">
        <f t="shared" si="75"/>
        <v>0</v>
      </c>
      <c r="L685" s="209">
        <f t="shared" si="76"/>
        <v>0</v>
      </c>
      <c r="M685" s="210">
        <f t="shared" si="77"/>
        <v>0</v>
      </c>
      <c r="N685" s="211">
        <f t="shared" si="78"/>
        <v>0</v>
      </c>
    </row>
    <row r="686" spans="9:14" ht="15" customHeight="1">
      <c r="I686" s="200">
        <f t="shared" si="73"/>
        <v>0</v>
      </c>
      <c r="J686" s="209">
        <f t="shared" si="74"/>
        <v>0</v>
      </c>
      <c r="K686" s="209">
        <f t="shared" si="75"/>
        <v>0</v>
      </c>
      <c r="L686" s="209">
        <f t="shared" si="76"/>
        <v>0</v>
      </c>
      <c r="M686" s="210">
        <f t="shared" si="77"/>
        <v>0</v>
      </c>
      <c r="N686" s="211">
        <f t="shared" si="78"/>
        <v>0</v>
      </c>
    </row>
    <row r="687" spans="9:14" ht="15" customHeight="1">
      <c r="I687" s="200">
        <f t="shared" si="73"/>
        <v>0</v>
      </c>
      <c r="J687" s="209">
        <f t="shared" si="74"/>
        <v>0</v>
      </c>
      <c r="K687" s="209">
        <f t="shared" si="75"/>
        <v>0</v>
      </c>
      <c r="L687" s="209">
        <f t="shared" si="76"/>
        <v>0</v>
      </c>
      <c r="M687" s="210">
        <f t="shared" si="77"/>
        <v>0</v>
      </c>
      <c r="N687" s="211">
        <f t="shared" si="78"/>
        <v>0</v>
      </c>
    </row>
    <row r="688" spans="9:14" ht="15" customHeight="1">
      <c r="I688" s="200">
        <f t="shared" si="73"/>
        <v>0</v>
      </c>
      <c r="J688" s="209">
        <f t="shared" si="74"/>
        <v>0</v>
      </c>
      <c r="K688" s="209">
        <f t="shared" si="75"/>
        <v>0</v>
      </c>
      <c r="L688" s="209">
        <f t="shared" si="76"/>
        <v>0</v>
      </c>
      <c r="M688" s="210">
        <f t="shared" si="77"/>
        <v>0</v>
      </c>
      <c r="N688" s="211">
        <f t="shared" si="78"/>
        <v>0</v>
      </c>
    </row>
    <row r="689" spans="9:14" ht="15" customHeight="1">
      <c r="I689" s="200">
        <f t="shared" si="73"/>
        <v>0</v>
      </c>
      <c r="J689" s="209">
        <f t="shared" si="74"/>
        <v>0</v>
      </c>
      <c r="K689" s="209">
        <f t="shared" si="75"/>
        <v>0</v>
      </c>
      <c r="L689" s="209">
        <f t="shared" si="76"/>
        <v>0</v>
      </c>
      <c r="M689" s="210">
        <f t="shared" si="77"/>
        <v>0</v>
      </c>
      <c r="N689" s="211">
        <f t="shared" si="78"/>
        <v>0</v>
      </c>
    </row>
    <row r="690" spans="9:14" ht="15" customHeight="1">
      <c r="I690" s="200">
        <f t="shared" si="73"/>
        <v>0</v>
      </c>
      <c r="J690" s="209">
        <f t="shared" si="74"/>
        <v>0</v>
      </c>
      <c r="K690" s="209">
        <f t="shared" si="75"/>
        <v>0</v>
      </c>
      <c r="L690" s="209">
        <f t="shared" si="76"/>
        <v>0</v>
      </c>
      <c r="M690" s="210">
        <f t="shared" si="77"/>
        <v>0</v>
      </c>
      <c r="N690" s="211">
        <f t="shared" si="78"/>
        <v>0</v>
      </c>
    </row>
    <row r="691" spans="9:14" ht="15" customHeight="1">
      <c r="I691" s="200">
        <f t="shared" si="73"/>
        <v>0</v>
      </c>
      <c r="J691" s="209">
        <f t="shared" si="74"/>
        <v>0</v>
      </c>
      <c r="K691" s="209">
        <f t="shared" si="75"/>
        <v>0</v>
      </c>
      <c r="L691" s="209">
        <f t="shared" si="76"/>
        <v>0</v>
      </c>
      <c r="M691" s="210">
        <f t="shared" si="77"/>
        <v>0</v>
      </c>
      <c r="N691" s="211">
        <f t="shared" si="78"/>
        <v>0</v>
      </c>
    </row>
    <row r="692" spans="9:14" ht="15" customHeight="1">
      <c r="I692" s="200">
        <f t="shared" si="73"/>
        <v>0</v>
      </c>
      <c r="J692" s="209">
        <f t="shared" si="74"/>
        <v>0</v>
      </c>
      <c r="K692" s="209">
        <f t="shared" si="75"/>
        <v>0</v>
      </c>
      <c r="L692" s="209">
        <f t="shared" si="76"/>
        <v>0</v>
      </c>
      <c r="M692" s="210">
        <f t="shared" si="77"/>
        <v>0</v>
      </c>
      <c r="N692" s="211">
        <f t="shared" si="78"/>
        <v>0</v>
      </c>
    </row>
    <row r="693" spans="9:14" ht="15" customHeight="1">
      <c r="I693" s="200">
        <f t="shared" si="73"/>
        <v>0</v>
      </c>
      <c r="J693" s="209">
        <f t="shared" si="74"/>
        <v>0</v>
      </c>
      <c r="K693" s="209">
        <f t="shared" si="75"/>
        <v>0</v>
      </c>
      <c r="L693" s="209">
        <f t="shared" si="76"/>
        <v>0</v>
      </c>
      <c r="M693" s="210">
        <f t="shared" si="77"/>
        <v>0</v>
      </c>
      <c r="N693" s="211">
        <f t="shared" si="78"/>
        <v>0</v>
      </c>
    </row>
    <row r="694" spans="9:14" ht="15" customHeight="1">
      <c r="I694" s="200">
        <f t="shared" si="73"/>
        <v>0</v>
      </c>
      <c r="J694" s="209">
        <f t="shared" si="74"/>
        <v>0</v>
      </c>
      <c r="K694" s="209">
        <f t="shared" si="75"/>
        <v>0</v>
      </c>
      <c r="L694" s="209">
        <f t="shared" si="76"/>
        <v>0</v>
      </c>
      <c r="M694" s="210">
        <f t="shared" si="77"/>
        <v>0</v>
      </c>
      <c r="N694" s="211">
        <f t="shared" si="78"/>
        <v>0</v>
      </c>
    </row>
    <row r="695" spans="9:14" ht="15" customHeight="1">
      <c r="I695" s="200">
        <f t="shared" si="73"/>
        <v>0</v>
      </c>
      <c r="J695" s="209">
        <f t="shared" si="74"/>
        <v>0</v>
      </c>
      <c r="K695" s="209">
        <f t="shared" si="75"/>
        <v>0</v>
      </c>
      <c r="L695" s="209">
        <f t="shared" si="76"/>
        <v>0</v>
      </c>
      <c r="M695" s="210">
        <f t="shared" si="77"/>
        <v>0</v>
      </c>
      <c r="N695" s="211">
        <f t="shared" si="78"/>
        <v>0</v>
      </c>
    </row>
    <row r="696" spans="9:14" ht="15" customHeight="1">
      <c r="I696" s="200">
        <f t="shared" si="73"/>
        <v>0</v>
      </c>
      <c r="J696" s="209">
        <f t="shared" si="74"/>
        <v>0</v>
      </c>
      <c r="K696" s="209">
        <f t="shared" si="75"/>
        <v>0</v>
      </c>
      <c r="L696" s="209">
        <f t="shared" si="76"/>
        <v>0</v>
      </c>
      <c r="M696" s="210">
        <f t="shared" si="77"/>
        <v>0</v>
      </c>
      <c r="N696" s="211">
        <f t="shared" si="78"/>
        <v>0</v>
      </c>
    </row>
    <row r="697" spans="9:14" ht="15" customHeight="1">
      <c r="I697" s="200">
        <f t="shared" si="73"/>
        <v>0</v>
      </c>
      <c r="J697" s="209">
        <f t="shared" si="74"/>
        <v>0</v>
      </c>
      <c r="K697" s="209">
        <f t="shared" si="75"/>
        <v>0</v>
      </c>
      <c r="L697" s="209">
        <f t="shared" si="76"/>
        <v>0</v>
      </c>
      <c r="M697" s="210">
        <f t="shared" si="77"/>
        <v>0</v>
      </c>
      <c r="N697" s="211">
        <f t="shared" si="78"/>
        <v>0</v>
      </c>
    </row>
    <row r="698" spans="9:14" ht="15" customHeight="1">
      <c r="I698" s="200">
        <f t="shared" si="73"/>
        <v>0</v>
      </c>
      <c r="J698" s="209">
        <f t="shared" si="74"/>
        <v>0</v>
      </c>
      <c r="K698" s="209">
        <f t="shared" si="75"/>
        <v>0</v>
      </c>
      <c r="L698" s="209">
        <f t="shared" si="76"/>
        <v>0</v>
      </c>
      <c r="M698" s="210">
        <f t="shared" si="77"/>
        <v>0</v>
      </c>
      <c r="N698" s="211">
        <f t="shared" si="78"/>
        <v>0</v>
      </c>
    </row>
    <row r="699" spans="9:14" ht="15" customHeight="1">
      <c r="I699" s="200">
        <f t="shared" si="73"/>
        <v>0</v>
      </c>
      <c r="J699" s="209">
        <f t="shared" si="74"/>
        <v>0</v>
      </c>
      <c r="K699" s="209">
        <f t="shared" si="75"/>
        <v>0</v>
      </c>
      <c r="L699" s="209">
        <f t="shared" si="76"/>
        <v>0</v>
      </c>
      <c r="M699" s="210">
        <f t="shared" si="77"/>
        <v>0</v>
      </c>
      <c r="N699" s="211">
        <f t="shared" si="78"/>
        <v>0</v>
      </c>
    </row>
    <row r="700" spans="9:14" ht="15" customHeight="1">
      <c r="I700" s="200">
        <f t="shared" si="73"/>
        <v>0</v>
      </c>
      <c r="J700" s="209">
        <f t="shared" si="74"/>
        <v>0</v>
      </c>
      <c r="K700" s="209">
        <f t="shared" si="75"/>
        <v>0</v>
      </c>
      <c r="L700" s="209">
        <f t="shared" si="76"/>
        <v>0</v>
      </c>
      <c r="M700" s="210">
        <f t="shared" si="77"/>
        <v>0</v>
      </c>
      <c r="N700" s="211">
        <f t="shared" si="78"/>
        <v>0</v>
      </c>
    </row>
    <row r="701" spans="9:14" ht="15" customHeight="1">
      <c r="I701" s="200">
        <f t="shared" si="73"/>
        <v>0</v>
      </c>
      <c r="J701" s="209">
        <f t="shared" si="74"/>
        <v>0</v>
      </c>
      <c r="K701" s="209">
        <f t="shared" si="75"/>
        <v>0</v>
      </c>
      <c r="L701" s="209">
        <f t="shared" si="76"/>
        <v>0</v>
      </c>
      <c r="M701" s="210">
        <f t="shared" si="77"/>
        <v>0</v>
      </c>
      <c r="N701" s="211">
        <f t="shared" si="78"/>
        <v>0</v>
      </c>
    </row>
    <row r="702" spans="9:14" ht="15" customHeight="1">
      <c r="I702" s="200">
        <f t="shared" si="73"/>
        <v>0</v>
      </c>
      <c r="J702" s="209">
        <f t="shared" si="74"/>
        <v>0</v>
      </c>
      <c r="K702" s="209">
        <f t="shared" si="75"/>
        <v>0</v>
      </c>
      <c r="L702" s="209">
        <f t="shared" si="76"/>
        <v>0</v>
      </c>
      <c r="M702" s="210">
        <f t="shared" si="77"/>
        <v>0</v>
      </c>
      <c r="N702" s="211">
        <f t="shared" si="78"/>
        <v>0</v>
      </c>
    </row>
    <row r="703" spans="9:14" ht="15" customHeight="1">
      <c r="I703" s="200">
        <f t="shared" si="73"/>
        <v>0</v>
      </c>
      <c r="J703" s="209">
        <f t="shared" si="74"/>
        <v>0</v>
      </c>
      <c r="K703" s="209">
        <f t="shared" si="75"/>
        <v>0</v>
      </c>
      <c r="L703" s="209">
        <f t="shared" si="76"/>
        <v>0</v>
      </c>
      <c r="M703" s="210">
        <f t="shared" si="77"/>
        <v>0</v>
      </c>
      <c r="N703" s="211">
        <f t="shared" si="78"/>
        <v>0</v>
      </c>
    </row>
    <row r="704" spans="9:14" ht="15" customHeight="1">
      <c r="I704" s="200">
        <f t="shared" si="73"/>
        <v>0</v>
      </c>
      <c r="J704" s="209">
        <f t="shared" si="74"/>
        <v>0</v>
      </c>
      <c r="K704" s="209">
        <f t="shared" si="75"/>
        <v>0</v>
      </c>
      <c r="L704" s="209">
        <f t="shared" si="76"/>
        <v>0</v>
      </c>
      <c r="M704" s="210">
        <f t="shared" si="77"/>
        <v>0</v>
      </c>
      <c r="N704" s="211">
        <f t="shared" si="78"/>
        <v>0</v>
      </c>
    </row>
    <row r="705" spans="9:14" ht="15" customHeight="1">
      <c r="I705" s="200">
        <f t="shared" si="73"/>
        <v>0</v>
      </c>
      <c r="J705" s="209">
        <f t="shared" si="74"/>
        <v>0</v>
      </c>
      <c r="K705" s="209">
        <f t="shared" si="75"/>
        <v>0</v>
      </c>
      <c r="L705" s="209">
        <f t="shared" si="76"/>
        <v>0</v>
      </c>
      <c r="M705" s="210">
        <f t="shared" si="77"/>
        <v>0</v>
      </c>
      <c r="N705" s="211">
        <f t="shared" si="78"/>
        <v>0</v>
      </c>
    </row>
    <row r="706" spans="9:14" ht="15" customHeight="1">
      <c r="I706" s="200">
        <f t="shared" si="73"/>
        <v>0</v>
      </c>
      <c r="J706" s="209">
        <f t="shared" si="74"/>
        <v>0</v>
      </c>
      <c r="K706" s="209">
        <f t="shared" si="75"/>
        <v>0</v>
      </c>
      <c r="L706" s="209">
        <f t="shared" si="76"/>
        <v>0</v>
      </c>
      <c r="M706" s="210">
        <f t="shared" si="77"/>
        <v>0</v>
      </c>
      <c r="N706" s="211">
        <f t="shared" si="78"/>
        <v>0</v>
      </c>
    </row>
    <row r="707" spans="9:14" ht="15" customHeight="1">
      <c r="I707" s="200">
        <f t="shared" si="73"/>
        <v>0</v>
      </c>
      <c r="J707" s="209">
        <f t="shared" si="74"/>
        <v>0</v>
      </c>
      <c r="K707" s="209">
        <f t="shared" si="75"/>
        <v>0</v>
      </c>
      <c r="L707" s="209">
        <f t="shared" si="76"/>
        <v>0</v>
      </c>
      <c r="M707" s="210">
        <f t="shared" si="77"/>
        <v>0</v>
      </c>
      <c r="N707" s="211">
        <f t="shared" si="78"/>
        <v>0</v>
      </c>
    </row>
    <row r="708" spans="9:14" ht="15" customHeight="1">
      <c r="I708" s="200">
        <f t="shared" si="73"/>
        <v>0</v>
      </c>
      <c r="J708" s="209">
        <f t="shared" si="74"/>
        <v>0</v>
      </c>
      <c r="K708" s="209">
        <f t="shared" si="75"/>
        <v>0</v>
      </c>
      <c r="L708" s="209">
        <f t="shared" si="76"/>
        <v>0</v>
      </c>
      <c r="M708" s="210">
        <f t="shared" si="77"/>
        <v>0</v>
      </c>
      <c r="N708" s="211">
        <f t="shared" si="78"/>
        <v>0</v>
      </c>
    </row>
    <row r="709" spans="9:14" ht="15" customHeight="1">
      <c r="I709" s="200">
        <f t="shared" si="73"/>
        <v>0</v>
      </c>
      <c r="J709" s="209">
        <f t="shared" si="74"/>
        <v>0</v>
      </c>
      <c r="K709" s="209">
        <f t="shared" si="75"/>
        <v>0</v>
      </c>
      <c r="L709" s="209">
        <f t="shared" si="76"/>
        <v>0</v>
      </c>
      <c r="M709" s="210">
        <f t="shared" si="77"/>
        <v>0</v>
      </c>
      <c r="N709" s="211">
        <f t="shared" si="78"/>
        <v>0</v>
      </c>
    </row>
    <row r="710" spans="9:14" ht="15" customHeight="1">
      <c r="I710" s="200">
        <f t="shared" si="73"/>
        <v>0</v>
      </c>
      <c r="J710" s="209">
        <f t="shared" si="74"/>
        <v>0</v>
      </c>
      <c r="K710" s="209">
        <f t="shared" si="75"/>
        <v>0</v>
      </c>
      <c r="L710" s="209">
        <f t="shared" si="76"/>
        <v>0</v>
      </c>
      <c r="M710" s="210">
        <f t="shared" si="77"/>
        <v>0</v>
      </c>
      <c r="N710" s="211">
        <f t="shared" si="78"/>
        <v>0</v>
      </c>
    </row>
    <row r="711" spans="9:14" ht="15" customHeight="1">
      <c r="I711" s="200">
        <f t="shared" si="73"/>
        <v>0</v>
      </c>
      <c r="J711" s="209">
        <f t="shared" si="74"/>
        <v>0</v>
      </c>
      <c r="K711" s="209">
        <f t="shared" si="75"/>
        <v>0</v>
      </c>
      <c r="L711" s="209">
        <f t="shared" si="76"/>
        <v>0</v>
      </c>
      <c r="M711" s="210">
        <f t="shared" si="77"/>
        <v>0</v>
      </c>
      <c r="N711" s="211">
        <f t="shared" si="78"/>
        <v>0</v>
      </c>
    </row>
    <row r="712" spans="9:14" ht="15" customHeight="1">
      <c r="I712" s="200">
        <f t="shared" si="73"/>
        <v>0</v>
      </c>
      <c r="J712" s="209">
        <f t="shared" si="74"/>
        <v>0</v>
      </c>
      <c r="K712" s="209">
        <f t="shared" si="75"/>
        <v>0</v>
      </c>
      <c r="L712" s="209">
        <f t="shared" si="76"/>
        <v>0</v>
      </c>
      <c r="M712" s="210">
        <f t="shared" si="77"/>
        <v>0</v>
      </c>
      <c r="N712" s="211">
        <f t="shared" si="78"/>
        <v>0</v>
      </c>
    </row>
    <row r="713" spans="9:14" ht="15" customHeight="1">
      <c r="I713" s="200">
        <f t="shared" si="73"/>
        <v>0</v>
      </c>
      <c r="J713" s="209">
        <f t="shared" si="74"/>
        <v>0</v>
      </c>
      <c r="K713" s="209">
        <f t="shared" si="75"/>
        <v>0</v>
      </c>
      <c r="L713" s="209">
        <f t="shared" si="76"/>
        <v>0</v>
      </c>
      <c r="M713" s="210">
        <f t="shared" si="77"/>
        <v>0</v>
      </c>
      <c r="N713" s="211">
        <f t="shared" si="78"/>
        <v>0</v>
      </c>
    </row>
    <row r="714" spans="9:14" ht="15" customHeight="1">
      <c r="I714" s="200">
        <f t="shared" si="73"/>
        <v>0</v>
      </c>
      <c r="J714" s="209">
        <f t="shared" si="74"/>
        <v>0</v>
      </c>
      <c r="K714" s="209">
        <f t="shared" si="75"/>
        <v>0</v>
      </c>
      <c r="L714" s="209">
        <f t="shared" si="76"/>
        <v>0</v>
      </c>
      <c r="M714" s="210">
        <f t="shared" si="77"/>
        <v>0</v>
      </c>
      <c r="N714" s="211">
        <f t="shared" si="78"/>
        <v>0</v>
      </c>
    </row>
    <row r="715" spans="9:14" ht="15" customHeight="1">
      <c r="I715" s="200">
        <f t="shared" si="73"/>
        <v>0</v>
      </c>
      <c r="J715" s="209">
        <f t="shared" si="74"/>
        <v>0</v>
      </c>
      <c r="K715" s="209">
        <f t="shared" si="75"/>
        <v>0</v>
      </c>
      <c r="L715" s="209">
        <f t="shared" si="76"/>
        <v>0</v>
      </c>
      <c r="M715" s="210">
        <f t="shared" si="77"/>
        <v>0</v>
      </c>
      <c r="N715" s="211">
        <f t="shared" si="78"/>
        <v>0</v>
      </c>
    </row>
    <row r="716" spans="9:14" ht="15" customHeight="1">
      <c r="I716" s="200">
        <f t="shared" si="73"/>
        <v>0</v>
      </c>
      <c r="J716" s="209">
        <f t="shared" si="74"/>
        <v>0</v>
      </c>
      <c r="K716" s="209">
        <f t="shared" si="75"/>
        <v>0</v>
      </c>
      <c r="L716" s="209">
        <f t="shared" si="76"/>
        <v>0</v>
      </c>
      <c r="M716" s="210">
        <f t="shared" si="77"/>
        <v>0</v>
      </c>
      <c r="N716" s="211">
        <f t="shared" si="78"/>
        <v>0</v>
      </c>
    </row>
    <row r="717" spans="9:14" ht="15" customHeight="1">
      <c r="I717" s="200">
        <f t="shared" si="73"/>
        <v>0</v>
      </c>
      <c r="J717" s="209">
        <f t="shared" si="74"/>
        <v>0</v>
      </c>
      <c r="K717" s="209">
        <f t="shared" si="75"/>
        <v>0</v>
      </c>
      <c r="L717" s="209">
        <f t="shared" si="76"/>
        <v>0</v>
      </c>
      <c r="M717" s="210">
        <f t="shared" si="77"/>
        <v>0</v>
      </c>
      <c r="N717" s="211">
        <f t="shared" si="78"/>
        <v>0</v>
      </c>
    </row>
    <row r="718" spans="9:14" ht="15" customHeight="1">
      <c r="I718" s="200">
        <f t="shared" si="73"/>
        <v>0</v>
      </c>
      <c r="J718" s="209">
        <f t="shared" si="74"/>
        <v>0</v>
      </c>
      <c r="K718" s="209">
        <f t="shared" si="75"/>
        <v>0</v>
      </c>
      <c r="L718" s="209">
        <f t="shared" si="76"/>
        <v>0</v>
      </c>
      <c r="M718" s="210">
        <f t="shared" si="77"/>
        <v>0</v>
      </c>
      <c r="N718" s="211">
        <f t="shared" si="78"/>
        <v>0</v>
      </c>
    </row>
    <row r="719" spans="9:14" ht="15" customHeight="1">
      <c r="I719" s="200">
        <f t="shared" si="73"/>
        <v>0</v>
      </c>
      <c r="J719" s="209">
        <f t="shared" si="74"/>
        <v>0</v>
      </c>
      <c r="K719" s="209">
        <f t="shared" si="75"/>
        <v>0</v>
      </c>
      <c r="L719" s="209">
        <f t="shared" si="76"/>
        <v>0</v>
      </c>
      <c r="M719" s="210">
        <f t="shared" si="77"/>
        <v>0</v>
      </c>
      <c r="N719" s="211">
        <f t="shared" si="78"/>
        <v>0</v>
      </c>
    </row>
    <row r="720" spans="9:14" ht="15" customHeight="1">
      <c r="I720" s="200">
        <f t="shared" si="73"/>
        <v>0</v>
      </c>
      <c r="J720" s="209">
        <f t="shared" si="74"/>
        <v>0</v>
      </c>
      <c r="K720" s="209">
        <f t="shared" si="75"/>
        <v>0</v>
      </c>
      <c r="L720" s="209">
        <f t="shared" si="76"/>
        <v>0</v>
      </c>
      <c r="M720" s="210">
        <f t="shared" si="77"/>
        <v>0</v>
      </c>
      <c r="N720" s="211">
        <f t="shared" si="78"/>
        <v>0</v>
      </c>
    </row>
    <row r="721" spans="9:14" ht="15" customHeight="1">
      <c r="I721" s="200">
        <f t="shared" si="73"/>
        <v>0</v>
      </c>
      <c r="J721" s="209">
        <f t="shared" si="74"/>
        <v>0</v>
      </c>
      <c r="K721" s="209">
        <f t="shared" si="75"/>
        <v>0</v>
      </c>
      <c r="L721" s="209">
        <f t="shared" si="76"/>
        <v>0</v>
      </c>
      <c r="M721" s="210">
        <f t="shared" si="77"/>
        <v>0</v>
      </c>
      <c r="N721" s="211">
        <f t="shared" si="78"/>
        <v>0</v>
      </c>
    </row>
    <row r="722" spans="9:14" ht="15" customHeight="1">
      <c r="I722" s="200">
        <f t="shared" si="73"/>
        <v>0</v>
      </c>
      <c r="J722" s="209">
        <f t="shared" si="74"/>
        <v>0</v>
      </c>
      <c r="K722" s="209">
        <f t="shared" si="75"/>
        <v>0</v>
      </c>
      <c r="L722" s="209">
        <f t="shared" si="76"/>
        <v>0</v>
      </c>
      <c r="M722" s="210">
        <f t="shared" si="77"/>
        <v>0</v>
      </c>
      <c r="N722" s="211">
        <f t="shared" si="78"/>
        <v>0</v>
      </c>
    </row>
    <row r="723" spans="9:14" ht="15" customHeight="1">
      <c r="I723" s="200">
        <f t="shared" si="73"/>
        <v>0</v>
      </c>
      <c r="J723" s="209">
        <f t="shared" si="74"/>
        <v>0</v>
      </c>
      <c r="K723" s="209">
        <f t="shared" si="75"/>
        <v>0</v>
      </c>
      <c r="L723" s="209">
        <f t="shared" si="76"/>
        <v>0</v>
      </c>
      <c r="M723" s="210">
        <f t="shared" si="77"/>
        <v>0</v>
      </c>
      <c r="N723" s="211">
        <f t="shared" si="78"/>
        <v>0</v>
      </c>
    </row>
    <row r="724" spans="9:14" ht="15" customHeight="1">
      <c r="I724" s="200">
        <f t="shared" si="73"/>
        <v>0</v>
      </c>
      <c r="J724" s="209">
        <f t="shared" si="74"/>
        <v>0</v>
      </c>
      <c r="K724" s="209">
        <f t="shared" si="75"/>
        <v>0</v>
      </c>
      <c r="L724" s="209">
        <f t="shared" si="76"/>
        <v>0</v>
      </c>
      <c r="M724" s="210">
        <f t="shared" si="77"/>
        <v>0</v>
      </c>
      <c r="N724" s="211">
        <f t="shared" si="78"/>
        <v>0</v>
      </c>
    </row>
    <row r="725" spans="9:14" ht="15" customHeight="1">
      <c r="I725" s="200">
        <f t="shared" si="73"/>
        <v>0</v>
      </c>
      <c r="J725" s="209">
        <f t="shared" si="74"/>
        <v>0</v>
      </c>
      <c r="K725" s="209">
        <f t="shared" si="75"/>
        <v>0</v>
      </c>
      <c r="L725" s="209">
        <f t="shared" si="76"/>
        <v>0</v>
      </c>
      <c r="M725" s="210">
        <f t="shared" si="77"/>
        <v>0</v>
      </c>
      <c r="N725" s="211">
        <f t="shared" si="78"/>
        <v>0</v>
      </c>
    </row>
    <row r="726" spans="9:14" ht="15" customHeight="1">
      <c r="I726" s="200">
        <f t="shared" si="73"/>
        <v>0</v>
      </c>
      <c r="J726" s="209">
        <f t="shared" si="74"/>
        <v>0</v>
      </c>
      <c r="K726" s="209">
        <f t="shared" si="75"/>
        <v>0</v>
      </c>
      <c r="L726" s="209">
        <f t="shared" si="76"/>
        <v>0</v>
      </c>
      <c r="M726" s="210">
        <f t="shared" si="77"/>
        <v>0</v>
      </c>
      <c r="N726" s="211">
        <f t="shared" si="78"/>
        <v>0</v>
      </c>
    </row>
    <row r="727" spans="9:14" ht="15" customHeight="1">
      <c r="I727" s="200">
        <f t="shared" si="73"/>
        <v>0</v>
      </c>
      <c r="J727" s="209">
        <f t="shared" si="74"/>
        <v>0</v>
      </c>
      <c r="K727" s="209">
        <f t="shared" si="75"/>
        <v>0</v>
      </c>
      <c r="L727" s="209">
        <f t="shared" si="76"/>
        <v>0</v>
      </c>
      <c r="M727" s="210">
        <f t="shared" si="77"/>
        <v>0</v>
      </c>
      <c r="N727" s="211">
        <f t="shared" si="78"/>
        <v>0</v>
      </c>
    </row>
    <row r="728" spans="9:14" ht="15" customHeight="1">
      <c r="I728" s="200">
        <f t="shared" si="73"/>
        <v>0</v>
      </c>
      <c r="J728" s="209">
        <f t="shared" si="74"/>
        <v>0</v>
      </c>
      <c r="K728" s="209">
        <f t="shared" si="75"/>
        <v>0</v>
      </c>
      <c r="L728" s="209">
        <f t="shared" si="76"/>
        <v>0</v>
      </c>
      <c r="M728" s="210">
        <f t="shared" si="77"/>
        <v>0</v>
      </c>
      <c r="N728" s="211">
        <f t="shared" si="78"/>
        <v>0</v>
      </c>
    </row>
    <row r="729" spans="9:14" ht="15" customHeight="1">
      <c r="I729" s="200">
        <f t="shared" si="73"/>
        <v>0</v>
      </c>
      <c r="J729" s="209">
        <f t="shared" si="74"/>
        <v>0</v>
      </c>
      <c r="K729" s="209">
        <f t="shared" si="75"/>
        <v>0</v>
      </c>
      <c r="L729" s="209">
        <f t="shared" si="76"/>
        <v>0</v>
      </c>
      <c r="M729" s="210">
        <f t="shared" si="77"/>
        <v>0</v>
      </c>
      <c r="N729" s="211">
        <f t="shared" si="78"/>
        <v>0</v>
      </c>
    </row>
    <row r="730" spans="9:14" ht="15" customHeight="1">
      <c r="I730" s="200">
        <f t="shared" si="73"/>
        <v>0</v>
      </c>
      <c r="J730" s="209">
        <f t="shared" si="74"/>
        <v>0</v>
      </c>
      <c r="K730" s="209">
        <f t="shared" si="75"/>
        <v>0</v>
      </c>
      <c r="L730" s="209">
        <f t="shared" si="76"/>
        <v>0</v>
      </c>
      <c r="M730" s="210">
        <f t="shared" si="77"/>
        <v>0</v>
      </c>
      <c r="N730" s="211">
        <f t="shared" si="78"/>
        <v>0</v>
      </c>
    </row>
    <row r="731" spans="9:14" ht="15" customHeight="1">
      <c r="I731" s="200">
        <f t="shared" si="73"/>
        <v>0</v>
      </c>
      <c r="J731" s="209">
        <f t="shared" si="74"/>
        <v>0</v>
      </c>
      <c r="K731" s="209">
        <f t="shared" si="75"/>
        <v>0</v>
      </c>
      <c r="L731" s="209">
        <f t="shared" si="76"/>
        <v>0</v>
      </c>
      <c r="M731" s="210">
        <f t="shared" si="77"/>
        <v>0</v>
      </c>
      <c r="N731" s="211">
        <f t="shared" si="78"/>
        <v>0</v>
      </c>
    </row>
    <row r="732" spans="9:14" ht="15" customHeight="1">
      <c r="I732" s="200">
        <f t="shared" si="73"/>
        <v>0</v>
      </c>
      <c r="J732" s="209">
        <f t="shared" si="74"/>
        <v>0</v>
      </c>
      <c r="K732" s="209">
        <f t="shared" si="75"/>
        <v>0</v>
      </c>
      <c r="L732" s="209">
        <f t="shared" si="76"/>
        <v>0</v>
      </c>
      <c r="M732" s="210">
        <f t="shared" si="77"/>
        <v>0</v>
      </c>
      <c r="N732" s="211">
        <f t="shared" si="78"/>
        <v>0</v>
      </c>
    </row>
    <row r="733" spans="9:14" ht="15" customHeight="1">
      <c r="I733" s="200">
        <f t="shared" si="73"/>
        <v>0</v>
      </c>
      <c r="J733" s="209">
        <f t="shared" si="74"/>
        <v>0</v>
      </c>
      <c r="K733" s="209">
        <f t="shared" si="75"/>
        <v>0</v>
      </c>
      <c r="L733" s="209">
        <f t="shared" si="76"/>
        <v>0</v>
      </c>
      <c r="M733" s="210">
        <f t="shared" si="77"/>
        <v>0</v>
      </c>
      <c r="N733" s="211">
        <f t="shared" si="78"/>
        <v>0</v>
      </c>
    </row>
    <row r="734" spans="9:14" ht="15" customHeight="1">
      <c r="I734" s="200">
        <f t="shared" si="73"/>
        <v>0</v>
      </c>
      <c r="J734" s="209">
        <f t="shared" si="74"/>
        <v>0</v>
      </c>
      <c r="K734" s="209">
        <f t="shared" si="75"/>
        <v>0</v>
      </c>
      <c r="L734" s="209">
        <f t="shared" si="76"/>
        <v>0</v>
      </c>
      <c r="M734" s="210">
        <f t="shared" si="77"/>
        <v>0</v>
      </c>
      <c r="N734" s="211">
        <f t="shared" si="78"/>
        <v>0</v>
      </c>
    </row>
    <row r="735" spans="9:14" ht="15" customHeight="1">
      <c r="I735" s="200">
        <f t="shared" si="73"/>
        <v>0</v>
      </c>
      <c r="J735" s="209">
        <f t="shared" si="74"/>
        <v>0</v>
      </c>
      <c r="K735" s="209">
        <f t="shared" si="75"/>
        <v>0</v>
      </c>
      <c r="L735" s="209">
        <f t="shared" si="76"/>
        <v>0</v>
      </c>
      <c r="M735" s="210">
        <f t="shared" si="77"/>
        <v>0</v>
      </c>
      <c r="N735" s="211">
        <f t="shared" si="78"/>
        <v>0</v>
      </c>
    </row>
    <row r="736" spans="9:14" ht="15" customHeight="1">
      <c r="I736" s="200">
        <f t="shared" si="73"/>
        <v>0</v>
      </c>
      <c r="J736" s="209">
        <f t="shared" si="74"/>
        <v>0</v>
      </c>
      <c r="K736" s="209">
        <f t="shared" si="75"/>
        <v>0</v>
      </c>
      <c r="L736" s="209">
        <f t="shared" si="76"/>
        <v>0</v>
      </c>
      <c r="M736" s="210">
        <f t="shared" si="77"/>
        <v>0</v>
      </c>
      <c r="N736" s="211">
        <f t="shared" si="78"/>
        <v>0</v>
      </c>
    </row>
    <row r="737" spans="9:14" ht="15" customHeight="1">
      <c r="I737" s="200">
        <f t="shared" si="73"/>
        <v>0</v>
      </c>
      <c r="J737" s="209">
        <f t="shared" si="74"/>
        <v>0</v>
      </c>
      <c r="K737" s="209">
        <f t="shared" si="75"/>
        <v>0</v>
      </c>
      <c r="L737" s="209">
        <f t="shared" si="76"/>
        <v>0</v>
      </c>
      <c r="M737" s="210">
        <f t="shared" si="77"/>
        <v>0</v>
      </c>
      <c r="N737" s="211">
        <f t="shared" si="78"/>
        <v>0</v>
      </c>
    </row>
    <row r="738" spans="9:14" ht="15" customHeight="1">
      <c r="I738" s="200">
        <f t="shared" si="73"/>
        <v>0</v>
      </c>
      <c r="J738" s="209">
        <f t="shared" si="74"/>
        <v>0</v>
      </c>
      <c r="K738" s="209">
        <f t="shared" si="75"/>
        <v>0</v>
      </c>
      <c r="L738" s="209">
        <f t="shared" si="76"/>
        <v>0</v>
      </c>
      <c r="M738" s="210">
        <f t="shared" si="77"/>
        <v>0</v>
      </c>
      <c r="N738" s="211">
        <f t="shared" si="78"/>
        <v>0</v>
      </c>
    </row>
    <row r="739" spans="9:14" ht="15" customHeight="1">
      <c r="I739" s="200">
        <f t="shared" si="73"/>
        <v>0</v>
      </c>
      <c r="J739" s="209">
        <f t="shared" si="74"/>
        <v>0</v>
      </c>
      <c r="K739" s="209">
        <f t="shared" si="75"/>
        <v>0</v>
      </c>
      <c r="L739" s="209">
        <f t="shared" si="76"/>
        <v>0</v>
      </c>
      <c r="M739" s="210">
        <f t="shared" si="77"/>
        <v>0</v>
      </c>
      <c r="N739" s="211">
        <f t="shared" si="78"/>
        <v>0</v>
      </c>
    </row>
    <row r="740" spans="9:14" ht="15" customHeight="1">
      <c r="I740" s="200">
        <f t="shared" ref="I740:I803" si="79">(D740-C740)+(F740-E740)+(H740-G740)</f>
        <v>0</v>
      </c>
      <c r="J740" s="209">
        <f t="shared" ref="J740:J803" si="80">IF(((D740-C740)&gt;$C$2),$D$2,IF(((D740-C740)&gt;$E$2),$F$2,0))</f>
        <v>0</v>
      </c>
      <c r="K740" s="209">
        <f t="shared" ref="K740:K803" si="81">IF(((F740-E740)&gt;$C$2),$D$2,IF(((F740-E740)&gt;$E$2),$F$2,0))</f>
        <v>0</v>
      </c>
      <c r="L740" s="209">
        <f t="shared" ref="L740:L803" si="82">IF(((H740-G740)&gt;$C$2),$D$2,IF(((H740-G740)&gt;$E$2),$F$2,0))</f>
        <v>0</v>
      </c>
      <c r="M740" s="210">
        <f t="shared" ref="M740:M803" si="83">SUM(J740:L740)</f>
        <v>0</v>
      </c>
      <c r="N740" s="211">
        <f t="shared" si="78"/>
        <v>0</v>
      </c>
    </row>
    <row r="741" spans="9:14" ht="15" customHeight="1">
      <c r="I741" s="200">
        <f t="shared" si="79"/>
        <v>0</v>
      </c>
      <c r="J741" s="209">
        <f t="shared" si="80"/>
        <v>0</v>
      </c>
      <c r="K741" s="209">
        <f t="shared" si="81"/>
        <v>0</v>
      </c>
      <c r="L741" s="209">
        <f t="shared" si="82"/>
        <v>0</v>
      </c>
      <c r="M741" s="210">
        <f t="shared" si="83"/>
        <v>0</v>
      </c>
      <c r="N741" s="211">
        <f t="shared" ref="N741:N804" si="84">I741-M741</f>
        <v>0</v>
      </c>
    </row>
    <row r="742" spans="9:14" ht="15" customHeight="1">
      <c r="I742" s="200">
        <f t="shared" si="79"/>
        <v>0</v>
      </c>
      <c r="J742" s="209">
        <f t="shared" si="80"/>
        <v>0</v>
      </c>
      <c r="K742" s="209">
        <f t="shared" si="81"/>
        <v>0</v>
      </c>
      <c r="L742" s="209">
        <f t="shared" si="82"/>
        <v>0</v>
      </c>
      <c r="M742" s="210">
        <f t="shared" si="83"/>
        <v>0</v>
      </c>
      <c r="N742" s="211">
        <f t="shared" si="84"/>
        <v>0</v>
      </c>
    </row>
    <row r="743" spans="9:14" ht="15" customHeight="1">
      <c r="I743" s="200">
        <f t="shared" si="79"/>
        <v>0</v>
      </c>
      <c r="J743" s="209">
        <f t="shared" si="80"/>
        <v>0</v>
      </c>
      <c r="K743" s="209">
        <f t="shared" si="81"/>
        <v>0</v>
      </c>
      <c r="L743" s="209">
        <f t="shared" si="82"/>
        <v>0</v>
      </c>
      <c r="M743" s="210">
        <f t="shared" si="83"/>
        <v>0</v>
      </c>
      <c r="N743" s="211">
        <f t="shared" si="84"/>
        <v>0</v>
      </c>
    </row>
    <row r="744" spans="9:14" ht="15" customHeight="1">
      <c r="I744" s="200">
        <f t="shared" si="79"/>
        <v>0</v>
      </c>
      <c r="J744" s="209">
        <f t="shared" si="80"/>
        <v>0</v>
      </c>
      <c r="K744" s="209">
        <f t="shared" si="81"/>
        <v>0</v>
      </c>
      <c r="L744" s="209">
        <f t="shared" si="82"/>
        <v>0</v>
      </c>
      <c r="M744" s="210">
        <f t="shared" si="83"/>
        <v>0</v>
      </c>
      <c r="N744" s="211">
        <f t="shared" si="84"/>
        <v>0</v>
      </c>
    </row>
    <row r="745" spans="9:14" ht="15" customHeight="1">
      <c r="I745" s="200">
        <f t="shared" si="79"/>
        <v>0</v>
      </c>
      <c r="J745" s="209">
        <f t="shared" si="80"/>
        <v>0</v>
      </c>
      <c r="K745" s="209">
        <f t="shared" si="81"/>
        <v>0</v>
      </c>
      <c r="L745" s="209">
        <f t="shared" si="82"/>
        <v>0</v>
      </c>
      <c r="M745" s="210">
        <f t="shared" si="83"/>
        <v>0</v>
      </c>
      <c r="N745" s="211">
        <f t="shared" si="84"/>
        <v>0</v>
      </c>
    </row>
    <row r="746" spans="9:14" ht="15" customHeight="1">
      <c r="I746" s="200">
        <f t="shared" si="79"/>
        <v>0</v>
      </c>
      <c r="J746" s="209">
        <f t="shared" si="80"/>
        <v>0</v>
      </c>
      <c r="K746" s="209">
        <f t="shared" si="81"/>
        <v>0</v>
      </c>
      <c r="L746" s="209">
        <f t="shared" si="82"/>
        <v>0</v>
      </c>
      <c r="M746" s="210">
        <f t="shared" si="83"/>
        <v>0</v>
      </c>
      <c r="N746" s="211">
        <f t="shared" si="84"/>
        <v>0</v>
      </c>
    </row>
    <row r="747" spans="9:14" ht="15" customHeight="1">
      <c r="I747" s="200">
        <f t="shared" si="79"/>
        <v>0</v>
      </c>
      <c r="J747" s="209">
        <f t="shared" si="80"/>
        <v>0</v>
      </c>
      <c r="K747" s="209">
        <f t="shared" si="81"/>
        <v>0</v>
      </c>
      <c r="L747" s="209">
        <f t="shared" si="82"/>
        <v>0</v>
      </c>
      <c r="M747" s="210">
        <f t="shared" si="83"/>
        <v>0</v>
      </c>
      <c r="N747" s="211">
        <f t="shared" si="84"/>
        <v>0</v>
      </c>
    </row>
    <row r="748" spans="9:14" ht="15" customHeight="1">
      <c r="I748" s="200">
        <f t="shared" si="79"/>
        <v>0</v>
      </c>
      <c r="J748" s="209">
        <f t="shared" si="80"/>
        <v>0</v>
      </c>
      <c r="K748" s="209">
        <f t="shared" si="81"/>
        <v>0</v>
      </c>
      <c r="L748" s="209">
        <f t="shared" si="82"/>
        <v>0</v>
      </c>
      <c r="M748" s="210">
        <f t="shared" si="83"/>
        <v>0</v>
      </c>
      <c r="N748" s="211">
        <f t="shared" si="84"/>
        <v>0</v>
      </c>
    </row>
    <row r="749" spans="9:14" ht="15" customHeight="1">
      <c r="I749" s="200">
        <f t="shared" si="79"/>
        <v>0</v>
      </c>
      <c r="J749" s="209">
        <f t="shared" si="80"/>
        <v>0</v>
      </c>
      <c r="K749" s="209">
        <f t="shared" si="81"/>
        <v>0</v>
      </c>
      <c r="L749" s="209">
        <f t="shared" si="82"/>
        <v>0</v>
      </c>
      <c r="M749" s="210">
        <f t="shared" si="83"/>
        <v>0</v>
      </c>
      <c r="N749" s="211">
        <f t="shared" si="84"/>
        <v>0</v>
      </c>
    </row>
    <row r="750" spans="9:14" ht="15" customHeight="1">
      <c r="I750" s="200">
        <f t="shared" si="79"/>
        <v>0</v>
      </c>
      <c r="J750" s="209">
        <f t="shared" si="80"/>
        <v>0</v>
      </c>
      <c r="K750" s="209">
        <f t="shared" si="81"/>
        <v>0</v>
      </c>
      <c r="L750" s="209">
        <f t="shared" si="82"/>
        <v>0</v>
      </c>
      <c r="M750" s="210">
        <f t="shared" si="83"/>
        <v>0</v>
      </c>
      <c r="N750" s="211">
        <f t="shared" si="84"/>
        <v>0</v>
      </c>
    </row>
    <row r="751" spans="9:14" ht="15" customHeight="1">
      <c r="I751" s="200">
        <f t="shared" si="79"/>
        <v>0</v>
      </c>
      <c r="J751" s="209">
        <f t="shared" si="80"/>
        <v>0</v>
      </c>
      <c r="K751" s="209">
        <f t="shared" si="81"/>
        <v>0</v>
      </c>
      <c r="L751" s="209">
        <f t="shared" si="82"/>
        <v>0</v>
      </c>
      <c r="M751" s="210">
        <f t="shared" si="83"/>
        <v>0</v>
      </c>
      <c r="N751" s="211">
        <f t="shared" si="84"/>
        <v>0</v>
      </c>
    </row>
    <row r="752" spans="9:14" ht="15" customHeight="1">
      <c r="I752" s="200">
        <f t="shared" si="79"/>
        <v>0</v>
      </c>
      <c r="J752" s="209">
        <f t="shared" si="80"/>
        <v>0</v>
      </c>
      <c r="K752" s="209">
        <f t="shared" si="81"/>
        <v>0</v>
      </c>
      <c r="L752" s="209">
        <f t="shared" si="82"/>
        <v>0</v>
      </c>
      <c r="M752" s="210">
        <f t="shared" si="83"/>
        <v>0</v>
      </c>
      <c r="N752" s="211">
        <f t="shared" si="84"/>
        <v>0</v>
      </c>
    </row>
    <row r="753" spans="9:14" ht="15" customHeight="1">
      <c r="I753" s="200">
        <f t="shared" si="79"/>
        <v>0</v>
      </c>
      <c r="J753" s="209">
        <f t="shared" si="80"/>
        <v>0</v>
      </c>
      <c r="K753" s="209">
        <f t="shared" si="81"/>
        <v>0</v>
      </c>
      <c r="L753" s="209">
        <f t="shared" si="82"/>
        <v>0</v>
      </c>
      <c r="M753" s="210">
        <f t="shared" si="83"/>
        <v>0</v>
      </c>
      <c r="N753" s="211">
        <f t="shared" si="84"/>
        <v>0</v>
      </c>
    </row>
    <row r="754" spans="9:14" ht="15" customHeight="1">
      <c r="I754" s="200">
        <f t="shared" si="79"/>
        <v>0</v>
      </c>
      <c r="J754" s="209">
        <f t="shared" si="80"/>
        <v>0</v>
      </c>
      <c r="K754" s="209">
        <f t="shared" si="81"/>
        <v>0</v>
      </c>
      <c r="L754" s="209">
        <f t="shared" si="82"/>
        <v>0</v>
      </c>
      <c r="M754" s="210">
        <f t="shared" si="83"/>
        <v>0</v>
      </c>
      <c r="N754" s="211">
        <f t="shared" si="84"/>
        <v>0</v>
      </c>
    </row>
    <row r="755" spans="9:14" ht="15" customHeight="1">
      <c r="I755" s="200">
        <f t="shared" si="79"/>
        <v>0</v>
      </c>
      <c r="J755" s="209">
        <f t="shared" si="80"/>
        <v>0</v>
      </c>
      <c r="K755" s="209">
        <f t="shared" si="81"/>
        <v>0</v>
      </c>
      <c r="L755" s="209">
        <f t="shared" si="82"/>
        <v>0</v>
      </c>
      <c r="M755" s="210">
        <f t="shared" si="83"/>
        <v>0</v>
      </c>
      <c r="N755" s="211">
        <f t="shared" si="84"/>
        <v>0</v>
      </c>
    </row>
    <row r="756" spans="9:14" ht="15" customHeight="1">
      <c r="I756" s="200">
        <f t="shared" si="79"/>
        <v>0</v>
      </c>
      <c r="J756" s="209">
        <f t="shared" si="80"/>
        <v>0</v>
      </c>
      <c r="K756" s="209">
        <f t="shared" si="81"/>
        <v>0</v>
      </c>
      <c r="L756" s="209">
        <f t="shared" si="82"/>
        <v>0</v>
      </c>
      <c r="M756" s="210">
        <f t="shared" si="83"/>
        <v>0</v>
      </c>
      <c r="N756" s="211">
        <f t="shared" si="84"/>
        <v>0</v>
      </c>
    </row>
    <row r="757" spans="9:14" ht="15" customHeight="1">
      <c r="I757" s="200">
        <f t="shared" si="79"/>
        <v>0</v>
      </c>
      <c r="J757" s="209">
        <f t="shared" si="80"/>
        <v>0</v>
      </c>
      <c r="K757" s="209">
        <f t="shared" si="81"/>
        <v>0</v>
      </c>
      <c r="L757" s="209">
        <f t="shared" si="82"/>
        <v>0</v>
      </c>
      <c r="M757" s="210">
        <f t="shared" si="83"/>
        <v>0</v>
      </c>
      <c r="N757" s="211">
        <f t="shared" si="84"/>
        <v>0</v>
      </c>
    </row>
    <row r="758" spans="9:14" ht="15" customHeight="1">
      <c r="I758" s="200">
        <f t="shared" si="79"/>
        <v>0</v>
      </c>
      <c r="J758" s="209">
        <f t="shared" si="80"/>
        <v>0</v>
      </c>
      <c r="K758" s="209">
        <f t="shared" si="81"/>
        <v>0</v>
      </c>
      <c r="L758" s="209">
        <f t="shared" si="82"/>
        <v>0</v>
      </c>
      <c r="M758" s="210">
        <f t="shared" si="83"/>
        <v>0</v>
      </c>
      <c r="N758" s="211">
        <f t="shared" si="84"/>
        <v>0</v>
      </c>
    </row>
    <row r="759" spans="9:14" ht="15" customHeight="1">
      <c r="I759" s="200">
        <f t="shared" si="79"/>
        <v>0</v>
      </c>
      <c r="J759" s="209">
        <f t="shared" si="80"/>
        <v>0</v>
      </c>
      <c r="K759" s="209">
        <f t="shared" si="81"/>
        <v>0</v>
      </c>
      <c r="L759" s="209">
        <f t="shared" si="82"/>
        <v>0</v>
      </c>
      <c r="M759" s="210">
        <f t="shared" si="83"/>
        <v>0</v>
      </c>
      <c r="N759" s="211">
        <f t="shared" si="84"/>
        <v>0</v>
      </c>
    </row>
    <row r="760" spans="9:14" ht="15" customHeight="1">
      <c r="I760" s="200">
        <f t="shared" si="79"/>
        <v>0</v>
      </c>
      <c r="J760" s="209">
        <f t="shared" si="80"/>
        <v>0</v>
      </c>
      <c r="K760" s="209">
        <f t="shared" si="81"/>
        <v>0</v>
      </c>
      <c r="L760" s="209">
        <f t="shared" si="82"/>
        <v>0</v>
      </c>
      <c r="M760" s="210">
        <f t="shared" si="83"/>
        <v>0</v>
      </c>
      <c r="N760" s="211">
        <f t="shared" si="84"/>
        <v>0</v>
      </c>
    </row>
    <row r="761" spans="9:14" ht="15" customHeight="1">
      <c r="I761" s="200">
        <f t="shared" si="79"/>
        <v>0</v>
      </c>
      <c r="J761" s="209">
        <f t="shared" si="80"/>
        <v>0</v>
      </c>
      <c r="K761" s="209">
        <f t="shared" si="81"/>
        <v>0</v>
      </c>
      <c r="L761" s="209">
        <f t="shared" si="82"/>
        <v>0</v>
      </c>
      <c r="M761" s="210">
        <f t="shared" si="83"/>
        <v>0</v>
      </c>
      <c r="N761" s="211">
        <f t="shared" si="84"/>
        <v>0</v>
      </c>
    </row>
    <row r="762" spans="9:14" ht="15" customHeight="1">
      <c r="I762" s="200">
        <f t="shared" si="79"/>
        <v>0</v>
      </c>
      <c r="J762" s="209">
        <f t="shared" si="80"/>
        <v>0</v>
      </c>
      <c r="K762" s="209">
        <f t="shared" si="81"/>
        <v>0</v>
      </c>
      <c r="L762" s="209">
        <f t="shared" si="82"/>
        <v>0</v>
      </c>
      <c r="M762" s="210">
        <f t="shared" si="83"/>
        <v>0</v>
      </c>
      <c r="N762" s="211">
        <f t="shared" si="84"/>
        <v>0</v>
      </c>
    </row>
    <row r="763" spans="9:14" ht="15" customHeight="1">
      <c r="I763" s="200">
        <f t="shared" si="79"/>
        <v>0</v>
      </c>
      <c r="J763" s="209">
        <f t="shared" si="80"/>
        <v>0</v>
      </c>
      <c r="K763" s="209">
        <f t="shared" si="81"/>
        <v>0</v>
      </c>
      <c r="L763" s="209">
        <f t="shared" si="82"/>
        <v>0</v>
      </c>
      <c r="M763" s="210">
        <f t="shared" si="83"/>
        <v>0</v>
      </c>
      <c r="N763" s="211">
        <f t="shared" si="84"/>
        <v>0</v>
      </c>
    </row>
    <row r="764" spans="9:14" ht="15" customHeight="1">
      <c r="I764" s="200">
        <f t="shared" si="79"/>
        <v>0</v>
      </c>
      <c r="J764" s="209">
        <f t="shared" si="80"/>
        <v>0</v>
      </c>
      <c r="K764" s="209">
        <f t="shared" si="81"/>
        <v>0</v>
      </c>
      <c r="L764" s="209">
        <f t="shared" si="82"/>
        <v>0</v>
      </c>
      <c r="M764" s="210">
        <f t="shared" si="83"/>
        <v>0</v>
      </c>
      <c r="N764" s="211">
        <f t="shared" si="84"/>
        <v>0</v>
      </c>
    </row>
    <row r="765" spans="9:14" ht="15" customHeight="1">
      <c r="I765" s="200">
        <f t="shared" si="79"/>
        <v>0</v>
      </c>
      <c r="J765" s="209">
        <f t="shared" si="80"/>
        <v>0</v>
      </c>
      <c r="K765" s="209">
        <f t="shared" si="81"/>
        <v>0</v>
      </c>
      <c r="L765" s="209">
        <f t="shared" si="82"/>
        <v>0</v>
      </c>
      <c r="M765" s="210">
        <f t="shared" si="83"/>
        <v>0</v>
      </c>
      <c r="N765" s="211">
        <f t="shared" si="84"/>
        <v>0</v>
      </c>
    </row>
    <row r="766" spans="9:14" ht="15" customHeight="1">
      <c r="I766" s="200">
        <f t="shared" si="79"/>
        <v>0</v>
      </c>
      <c r="J766" s="209">
        <f t="shared" si="80"/>
        <v>0</v>
      </c>
      <c r="K766" s="209">
        <f t="shared" si="81"/>
        <v>0</v>
      </c>
      <c r="L766" s="209">
        <f t="shared" si="82"/>
        <v>0</v>
      </c>
      <c r="M766" s="210">
        <f t="shared" si="83"/>
        <v>0</v>
      </c>
      <c r="N766" s="211">
        <f t="shared" si="84"/>
        <v>0</v>
      </c>
    </row>
    <row r="767" spans="9:14" ht="15" customHeight="1">
      <c r="I767" s="200">
        <f t="shared" si="79"/>
        <v>0</v>
      </c>
      <c r="J767" s="209">
        <f t="shared" si="80"/>
        <v>0</v>
      </c>
      <c r="K767" s="209">
        <f t="shared" si="81"/>
        <v>0</v>
      </c>
      <c r="L767" s="209">
        <f t="shared" si="82"/>
        <v>0</v>
      </c>
      <c r="M767" s="210">
        <f t="shared" si="83"/>
        <v>0</v>
      </c>
      <c r="N767" s="211">
        <f t="shared" si="84"/>
        <v>0</v>
      </c>
    </row>
    <row r="768" spans="9:14" ht="15" customHeight="1">
      <c r="I768" s="200">
        <f t="shared" si="79"/>
        <v>0</v>
      </c>
      <c r="J768" s="209">
        <f t="shared" si="80"/>
        <v>0</v>
      </c>
      <c r="K768" s="209">
        <f t="shared" si="81"/>
        <v>0</v>
      </c>
      <c r="L768" s="209">
        <f t="shared" si="82"/>
        <v>0</v>
      </c>
      <c r="M768" s="210">
        <f t="shared" si="83"/>
        <v>0</v>
      </c>
      <c r="N768" s="211">
        <f t="shared" si="84"/>
        <v>0</v>
      </c>
    </row>
    <row r="769" spans="9:14" ht="15" customHeight="1">
      <c r="I769" s="200">
        <f t="shared" si="79"/>
        <v>0</v>
      </c>
      <c r="J769" s="209">
        <f t="shared" si="80"/>
        <v>0</v>
      </c>
      <c r="K769" s="209">
        <f t="shared" si="81"/>
        <v>0</v>
      </c>
      <c r="L769" s="209">
        <f t="shared" si="82"/>
        <v>0</v>
      </c>
      <c r="M769" s="210">
        <f t="shared" si="83"/>
        <v>0</v>
      </c>
      <c r="N769" s="211">
        <f t="shared" si="84"/>
        <v>0</v>
      </c>
    </row>
    <row r="770" spans="9:14" ht="15" customHeight="1">
      <c r="I770" s="200">
        <f t="shared" si="79"/>
        <v>0</v>
      </c>
      <c r="J770" s="209">
        <f t="shared" si="80"/>
        <v>0</v>
      </c>
      <c r="K770" s="209">
        <f t="shared" si="81"/>
        <v>0</v>
      </c>
      <c r="L770" s="209">
        <f t="shared" si="82"/>
        <v>0</v>
      </c>
      <c r="M770" s="210">
        <f t="shared" si="83"/>
        <v>0</v>
      </c>
      <c r="N770" s="211">
        <f t="shared" si="84"/>
        <v>0</v>
      </c>
    </row>
    <row r="771" spans="9:14" ht="15" customHeight="1">
      <c r="I771" s="200">
        <f t="shared" si="79"/>
        <v>0</v>
      </c>
      <c r="J771" s="209">
        <f t="shared" si="80"/>
        <v>0</v>
      </c>
      <c r="K771" s="209">
        <f t="shared" si="81"/>
        <v>0</v>
      </c>
      <c r="L771" s="209">
        <f t="shared" si="82"/>
        <v>0</v>
      </c>
      <c r="M771" s="210">
        <f t="shared" si="83"/>
        <v>0</v>
      </c>
      <c r="N771" s="211">
        <f t="shared" si="84"/>
        <v>0</v>
      </c>
    </row>
    <row r="772" spans="9:14" ht="15" customHeight="1">
      <c r="I772" s="200">
        <f t="shared" si="79"/>
        <v>0</v>
      </c>
      <c r="J772" s="209">
        <f t="shared" si="80"/>
        <v>0</v>
      </c>
      <c r="K772" s="209">
        <f t="shared" si="81"/>
        <v>0</v>
      </c>
      <c r="L772" s="209">
        <f t="shared" si="82"/>
        <v>0</v>
      </c>
      <c r="M772" s="210">
        <f t="shared" si="83"/>
        <v>0</v>
      </c>
      <c r="N772" s="211">
        <f t="shared" si="84"/>
        <v>0</v>
      </c>
    </row>
    <row r="773" spans="9:14" ht="15" customHeight="1">
      <c r="I773" s="200">
        <f t="shared" si="79"/>
        <v>0</v>
      </c>
      <c r="J773" s="209">
        <f t="shared" si="80"/>
        <v>0</v>
      </c>
      <c r="K773" s="209">
        <f t="shared" si="81"/>
        <v>0</v>
      </c>
      <c r="L773" s="209">
        <f t="shared" si="82"/>
        <v>0</v>
      </c>
      <c r="M773" s="210">
        <f t="shared" si="83"/>
        <v>0</v>
      </c>
      <c r="N773" s="211">
        <f t="shared" si="84"/>
        <v>0</v>
      </c>
    </row>
    <row r="774" spans="9:14" ht="15" customHeight="1">
      <c r="I774" s="200">
        <f t="shared" si="79"/>
        <v>0</v>
      </c>
      <c r="J774" s="209">
        <f t="shared" si="80"/>
        <v>0</v>
      </c>
      <c r="K774" s="209">
        <f t="shared" si="81"/>
        <v>0</v>
      </c>
      <c r="L774" s="209">
        <f t="shared" si="82"/>
        <v>0</v>
      </c>
      <c r="M774" s="210">
        <f t="shared" si="83"/>
        <v>0</v>
      </c>
      <c r="N774" s="211">
        <f t="shared" si="84"/>
        <v>0</v>
      </c>
    </row>
    <row r="775" spans="9:14" ht="15" customHeight="1">
      <c r="I775" s="200">
        <f t="shared" si="79"/>
        <v>0</v>
      </c>
      <c r="J775" s="209">
        <f t="shared" si="80"/>
        <v>0</v>
      </c>
      <c r="K775" s="209">
        <f t="shared" si="81"/>
        <v>0</v>
      </c>
      <c r="L775" s="209">
        <f t="shared" si="82"/>
        <v>0</v>
      </c>
      <c r="M775" s="210">
        <f t="shared" si="83"/>
        <v>0</v>
      </c>
      <c r="N775" s="211">
        <f t="shared" si="84"/>
        <v>0</v>
      </c>
    </row>
    <row r="776" spans="9:14" ht="15" customHeight="1">
      <c r="I776" s="200">
        <f t="shared" si="79"/>
        <v>0</v>
      </c>
      <c r="J776" s="209">
        <f t="shared" si="80"/>
        <v>0</v>
      </c>
      <c r="K776" s="209">
        <f t="shared" si="81"/>
        <v>0</v>
      </c>
      <c r="L776" s="209">
        <f t="shared" si="82"/>
        <v>0</v>
      </c>
      <c r="M776" s="210">
        <f t="shared" si="83"/>
        <v>0</v>
      </c>
      <c r="N776" s="211">
        <f t="shared" si="84"/>
        <v>0</v>
      </c>
    </row>
    <row r="777" spans="9:14" ht="15" customHeight="1">
      <c r="I777" s="200">
        <f t="shared" si="79"/>
        <v>0</v>
      </c>
      <c r="J777" s="209">
        <f t="shared" si="80"/>
        <v>0</v>
      </c>
      <c r="K777" s="209">
        <f t="shared" si="81"/>
        <v>0</v>
      </c>
      <c r="L777" s="209">
        <f t="shared" si="82"/>
        <v>0</v>
      </c>
      <c r="M777" s="210">
        <f t="shared" si="83"/>
        <v>0</v>
      </c>
      <c r="N777" s="211">
        <f t="shared" si="84"/>
        <v>0</v>
      </c>
    </row>
    <row r="778" spans="9:14" ht="15" customHeight="1">
      <c r="I778" s="200">
        <f t="shared" si="79"/>
        <v>0</v>
      </c>
      <c r="J778" s="209">
        <f t="shared" si="80"/>
        <v>0</v>
      </c>
      <c r="K778" s="209">
        <f t="shared" si="81"/>
        <v>0</v>
      </c>
      <c r="L778" s="209">
        <f t="shared" si="82"/>
        <v>0</v>
      </c>
      <c r="M778" s="210">
        <f t="shared" si="83"/>
        <v>0</v>
      </c>
      <c r="N778" s="211">
        <f t="shared" si="84"/>
        <v>0</v>
      </c>
    </row>
    <row r="779" spans="9:14" ht="15" customHeight="1">
      <c r="I779" s="200">
        <f t="shared" si="79"/>
        <v>0</v>
      </c>
      <c r="J779" s="209">
        <f t="shared" si="80"/>
        <v>0</v>
      </c>
      <c r="K779" s="209">
        <f t="shared" si="81"/>
        <v>0</v>
      </c>
      <c r="L779" s="209">
        <f t="shared" si="82"/>
        <v>0</v>
      </c>
      <c r="M779" s="210">
        <f t="shared" si="83"/>
        <v>0</v>
      </c>
      <c r="N779" s="211">
        <f t="shared" si="84"/>
        <v>0</v>
      </c>
    </row>
    <row r="780" spans="9:14" ht="15" customHeight="1">
      <c r="I780" s="200">
        <f t="shared" si="79"/>
        <v>0</v>
      </c>
      <c r="J780" s="209">
        <f t="shared" si="80"/>
        <v>0</v>
      </c>
      <c r="K780" s="209">
        <f t="shared" si="81"/>
        <v>0</v>
      </c>
      <c r="L780" s="209">
        <f t="shared" si="82"/>
        <v>0</v>
      </c>
      <c r="M780" s="210">
        <f t="shared" si="83"/>
        <v>0</v>
      </c>
      <c r="N780" s="211">
        <f t="shared" si="84"/>
        <v>0</v>
      </c>
    </row>
    <row r="781" spans="9:14" ht="15" customHeight="1">
      <c r="I781" s="200">
        <f t="shared" si="79"/>
        <v>0</v>
      </c>
      <c r="J781" s="209">
        <f t="shared" si="80"/>
        <v>0</v>
      </c>
      <c r="K781" s="209">
        <f t="shared" si="81"/>
        <v>0</v>
      </c>
      <c r="L781" s="209">
        <f t="shared" si="82"/>
        <v>0</v>
      </c>
      <c r="M781" s="210">
        <f t="shared" si="83"/>
        <v>0</v>
      </c>
      <c r="N781" s="211">
        <f t="shared" si="84"/>
        <v>0</v>
      </c>
    </row>
    <row r="782" spans="9:14" ht="15" customHeight="1">
      <c r="I782" s="200">
        <f t="shared" si="79"/>
        <v>0</v>
      </c>
      <c r="J782" s="209">
        <f t="shared" si="80"/>
        <v>0</v>
      </c>
      <c r="K782" s="209">
        <f t="shared" si="81"/>
        <v>0</v>
      </c>
      <c r="L782" s="209">
        <f t="shared" si="82"/>
        <v>0</v>
      </c>
      <c r="M782" s="210">
        <f t="shared" si="83"/>
        <v>0</v>
      </c>
      <c r="N782" s="211">
        <f t="shared" si="84"/>
        <v>0</v>
      </c>
    </row>
    <row r="783" spans="9:14" ht="15" customHeight="1">
      <c r="I783" s="200">
        <f t="shared" si="79"/>
        <v>0</v>
      </c>
      <c r="J783" s="209">
        <f t="shared" si="80"/>
        <v>0</v>
      </c>
      <c r="K783" s="209">
        <f t="shared" si="81"/>
        <v>0</v>
      </c>
      <c r="L783" s="209">
        <f t="shared" si="82"/>
        <v>0</v>
      </c>
      <c r="M783" s="210">
        <f t="shared" si="83"/>
        <v>0</v>
      </c>
      <c r="N783" s="211">
        <f t="shared" si="84"/>
        <v>0</v>
      </c>
    </row>
    <row r="784" spans="9:14" ht="15" customHeight="1">
      <c r="I784" s="200">
        <f t="shared" si="79"/>
        <v>0</v>
      </c>
      <c r="J784" s="209">
        <f t="shared" si="80"/>
        <v>0</v>
      </c>
      <c r="K784" s="209">
        <f t="shared" si="81"/>
        <v>0</v>
      </c>
      <c r="L784" s="209">
        <f t="shared" si="82"/>
        <v>0</v>
      </c>
      <c r="M784" s="210">
        <f t="shared" si="83"/>
        <v>0</v>
      </c>
      <c r="N784" s="211">
        <f t="shared" si="84"/>
        <v>0</v>
      </c>
    </row>
    <row r="785" spans="9:14" ht="15" customHeight="1">
      <c r="I785" s="200">
        <f t="shared" si="79"/>
        <v>0</v>
      </c>
      <c r="J785" s="209">
        <f t="shared" si="80"/>
        <v>0</v>
      </c>
      <c r="K785" s="209">
        <f t="shared" si="81"/>
        <v>0</v>
      </c>
      <c r="L785" s="209">
        <f t="shared" si="82"/>
        <v>0</v>
      </c>
      <c r="M785" s="210">
        <f t="shared" si="83"/>
        <v>0</v>
      </c>
      <c r="N785" s="211">
        <f t="shared" si="84"/>
        <v>0</v>
      </c>
    </row>
    <row r="786" spans="9:14" ht="15" customHeight="1">
      <c r="I786" s="200">
        <f t="shared" si="79"/>
        <v>0</v>
      </c>
      <c r="J786" s="209">
        <f t="shared" si="80"/>
        <v>0</v>
      </c>
      <c r="K786" s="209">
        <f t="shared" si="81"/>
        <v>0</v>
      </c>
      <c r="L786" s="209">
        <f t="shared" si="82"/>
        <v>0</v>
      </c>
      <c r="M786" s="210">
        <f t="shared" si="83"/>
        <v>0</v>
      </c>
      <c r="N786" s="211">
        <f t="shared" si="84"/>
        <v>0</v>
      </c>
    </row>
    <row r="787" spans="9:14" ht="15" customHeight="1">
      <c r="I787" s="200">
        <f t="shared" si="79"/>
        <v>0</v>
      </c>
      <c r="J787" s="209">
        <f t="shared" si="80"/>
        <v>0</v>
      </c>
      <c r="K787" s="209">
        <f t="shared" si="81"/>
        <v>0</v>
      </c>
      <c r="L787" s="209">
        <f t="shared" si="82"/>
        <v>0</v>
      </c>
      <c r="M787" s="210">
        <f t="shared" si="83"/>
        <v>0</v>
      </c>
      <c r="N787" s="211">
        <f t="shared" si="84"/>
        <v>0</v>
      </c>
    </row>
    <row r="788" spans="9:14" ht="15" customHeight="1">
      <c r="I788" s="200">
        <f t="shared" si="79"/>
        <v>0</v>
      </c>
      <c r="J788" s="209">
        <f t="shared" si="80"/>
        <v>0</v>
      </c>
      <c r="K788" s="209">
        <f t="shared" si="81"/>
        <v>0</v>
      </c>
      <c r="L788" s="209">
        <f t="shared" si="82"/>
        <v>0</v>
      </c>
      <c r="M788" s="210">
        <f t="shared" si="83"/>
        <v>0</v>
      </c>
      <c r="N788" s="211">
        <f t="shared" si="84"/>
        <v>0</v>
      </c>
    </row>
    <row r="789" spans="9:14" ht="15" customHeight="1">
      <c r="I789" s="200">
        <f t="shared" si="79"/>
        <v>0</v>
      </c>
      <c r="J789" s="209">
        <f t="shared" si="80"/>
        <v>0</v>
      </c>
      <c r="K789" s="209">
        <f t="shared" si="81"/>
        <v>0</v>
      </c>
      <c r="L789" s="209">
        <f t="shared" si="82"/>
        <v>0</v>
      </c>
      <c r="M789" s="210">
        <f t="shared" si="83"/>
        <v>0</v>
      </c>
      <c r="N789" s="211">
        <f t="shared" si="84"/>
        <v>0</v>
      </c>
    </row>
    <row r="790" spans="9:14" ht="15" customHeight="1">
      <c r="I790" s="200">
        <f t="shared" si="79"/>
        <v>0</v>
      </c>
      <c r="J790" s="209">
        <f t="shared" si="80"/>
        <v>0</v>
      </c>
      <c r="K790" s="209">
        <f t="shared" si="81"/>
        <v>0</v>
      </c>
      <c r="L790" s="209">
        <f t="shared" si="82"/>
        <v>0</v>
      </c>
      <c r="M790" s="210">
        <f t="shared" si="83"/>
        <v>0</v>
      </c>
      <c r="N790" s="211">
        <f t="shared" si="84"/>
        <v>0</v>
      </c>
    </row>
    <row r="791" spans="9:14" ht="15" customHeight="1">
      <c r="I791" s="200">
        <f t="shared" si="79"/>
        <v>0</v>
      </c>
      <c r="J791" s="209">
        <f t="shared" si="80"/>
        <v>0</v>
      </c>
      <c r="K791" s="209">
        <f t="shared" si="81"/>
        <v>0</v>
      </c>
      <c r="L791" s="209">
        <f t="shared" si="82"/>
        <v>0</v>
      </c>
      <c r="M791" s="210">
        <f t="shared" si="83"/>
        <v>0</v>
      </c>
      <c r="N791" s="211">
        <f t="shared" si="84"/>
        <v>0</v>
      </c>
    </row>
    <row r="792" spans="9:14" ht="15" customHeight="1">
      <c r="I792" s="200">
        <f t="shared" si="79"/>
        <v>0</v>
      </c>
      <c r="J792" s="209">
        <f t="shared" si="80"/>
        <v>0</v>
      </c>
      <c r="K792" s="209">
        <f t="shared" si="81"/>
        <v>0</v>
      </c>
      <c r="L792" s="209">
        <f t="shared" si="82"/>
        <v>0</v>
      </c>
      <c r="M792" s="210">
        <f t="shared" si="83"/>
        <v>0</v>
      </c>
      <c r="N792" s="211">
        <f t="shared" si="84"/>
        <v>0</v>
      </c>
    </row>
    <row r="793" spans="9:14" ht="15" customHeight="1">
      <c r="I793" s="200">
        <f t="shared" si="79"/>
        <v>0</v>
      </c>
      <c r="J793" s="209">
        <f t="shared" si="80"/>
        <v>0</v>
      </c>
      <c r="K793" s="209">
        <f t="shared" si="81"/>
        <v>0</v>
      </c>
      <c r="L793" s="209">
        <f t="shared" si="82"/>
        <v>0</v>
      </c>
      <c r="M793" s="210">
        <f t="shared" si="83"/>
        <v>0</v>
      </c>
      <c r="N793" s="211">
        <f t="shared" si="84"/>
        <v>0</v>
      </c>
    </row>
    <row r="794" spans="9:14" ht="15" customHeight="1">
      <c r="I794" s="200">
        <f t="shared" si="79"/>
        <v>0</v>
      </c>
      <c r="J794" s="209">
        <f t="shared" si="80"/>
        <v>0</v>
      </c>
      <c r="K794" s="209">
        <f t="shared" si="81"/>
        <v>0</v>
      </c>
      <c r="L794" s="209">
        <f t="shared" si="82"/>
        <v>0</v>
      </c>
      <c r="M794" s="210">
        <f t="shared" si="83"/>
        <v>0</v>
      </c>
      <c r="N794" s="211">
        <f t="shared" si="84"/>
        <v>0</v>
      </c>
    </row>
    <row r="795" spans="9:14" ht="15" customHeight="1">
      <c r="I795" s="200">
        <f t="shared" si="79"/>
        <v>0</v>
      </c>
      <c r="J795" s="209">
        <f t="shared" si="80"/>
        <v>0</v>
      </c>
      <c r="K795" s="209">
        <f t="shared" si="81"/>
        <v>0</v>
      </c>
      <c r="L795" s="209">
        <f t="shared" si="82"/>
        <v>0</v>
      </c>
      <c r="M795" s="210">
        <f t="shared" si="83"/>
        <v>0</v>
      </c>
      <c r="N795" s="211">
        <f t="shared" si="84"/>
        <v>0</v>
      </c>
    </row>
    <row r="796" spans="9:14" ht="15" customHeight="1">
      <c r="I796" s="200">
        <f t="shared" si="79"/>
        <v>0</v>
      </c>
      <c r="J796" s="209">
        <f t="shared" si="80"/>
        <v>0</v>
      </c>
      <c r="K796" s="209">
        <f t="shared" si="81"/>
        <v>0</v>
      </c>
      <c r="L796" s="209">
        <f t="shared" si="82"/>
        <v>0</v>
      </c>
      <c r="M796" s="210">
        <f t="shared" si="83"/>
        <v>0</v>
      </c>
      <c r="N796" s="211">
        <f t="shared" si="84"/>
        <v>0</v>
      </c>
    </row>
    <row r="797" spans="9:14" ht="15" customHeight="1">
      <c r="I797" s="200">
        <f t="shared" si="79"/>
        <v>0</v>
      </c>
      <c r="J797" s="209">
        <f t="shared" si="80"/>
        <v>0</v>
      </c>
      <c r="K797" s="209">
        <f t="shared" si="81"/>
        <v>0</v>
      </c>
      <c r="L797" s="209">
        <f t="shared" si="82"/>
        <v>0</v>
      </c>
      <c r="M797" s="210">
        <f t="shared" si="83"/>
        <v>0</v>
      </c>
      <c r="N797" s="211">
        <f t="shared" si="84"/>
        <v>0</v>
      </c>
    </row>
    <row r="798" spans="9:14" ht="15" customHeight="1">
      <c r="I798" s="200">
        <f t="shared" si="79"/>
        <v>0</v>
      </c>
      <c r="J798" s="209">
        <f t="shared" si="80"/>
        <v>0</v>
      </c>
      <c r="K798" s="209">
        <f t="shared" si="81"/>
        <v>0</v>
      </c>
      <c r="L798" s="209">
        <f t="shared" si="82"/>
        <v>0</v>
      </c>
      <c r="M798" s="210">
        <f t="shared" si="83"/>
        <v>0</v>
      </c>
      <c r="N798" s="211">
        <f t="shared" si="84"/>
        <v>0</v>
      </c>
    </row>
    <row r="799" spans="9:14" ht="15" customHeight="1">
      <c r="I799" s="200">
        <f t="shared" si="79"/>
        <v>0</v>
      </c>
      <c r="J799" s="209">
        <f t="shared" si="80"/>
        <v>0</v>
      </c>
      <c r="K799" s="209">
        <f t="shared" si="81"/>
        <v>0</v>
      </c>
      <c r="L799" s="209">
        <f t="shared" si="82"/>
        <v>0</v>
      </c>
      <c r="M799" s="210">
        <f t="shared" si="83"/>
        <v>0</v>
      </c>
      <c r="N799" s="211">
        <f t="shared" si="84"/>
        <v>0</v>
      </c>
    </row>
    <row r="800" spans="9:14" ht="15" customHeight="1">
      <c r="I800" s="200">
        <f t="shared" si="79"/>
        <v>0</v>
      </c>
      <c r="J800" s="209">
        <f t="shared" si="80"/>
        <v>0</v>
      </c>
      <c r="K800" s="209">
        <f t="shared" si="81"/>
        <v>0</v>
      </c>
      <c r="L800" s="209">
        <f t="shared" si="82"/>
        <v>0</v>
      </c>
      <c r="M800" s="210">
        <f t="shared" si="83"/>
        <v>0</v>
      </c>
      <c r="N800" s="211">
        <f t="shared" si="84"/>
        <v>0</v>
      </c>
    </row>
    <row r="801" spans="9:14" ht="15" customHeight="1">
      <c r="I801" s="200">
        <f t="shared" si="79"/>
        <v>0</v>
      </c>
      <c r="J801" s="209">
        <f t="shared" si="80"/>
        <v>0</v>
      </c>
      <c r="K801" s="209">
        <f t="shared" si="81"/>
        <v>0</v>
      </c>
      <c r="L801" s="209">
        <f t="shared" si="82"/>
        <v>0</v>
      </c>
      <c r="M801" s="210">
        <f t="shared" si="83"/>
        <v>0</v>
      </c>
      <c r="N801" s="211">
        <f t="shared" si="84"/>
        <v>0</v>
      </c>
    </row>
    <row r="802" spans="9:14" ht="15" customHeight="1">
      <c r="I802" s="200">
        <f t="shared" si="79"/>
        <v>0</v>
      </c>
      <c r="J802" s="209">
        <f t="shared" si="80"/>
        <v>0</v>
      </c>
      <c r="K802" s="209">
        <f t="shared" si="81"/>
        <v>0</v>
      </c>
      <c r="L802" s="209">
        <f t="shared" si="82"/>
        <v>0</v>
      </c>
      <c r="M802" s="210">
        <f t="shared" si="83"/>
        <v>0</v>
      </c>
      <c r="N802" s="211">
        <f t="shared" si="84"/>
        <v>0</v>
      </c>
    </row>
    <row r="803" spans="9:14" ht="15" customHeight="1">
      <c r="I803" s="200">
        <f t="shared" si="79"/>
        <v>0</v>
      </c>
      <c r="J803" s="209">
        <f t="shared" si="80"/>
        <v>0</v>
      </c>
      <c r="K803" s="209">
        <f t="shared" si="81"/>
        <v>0</v>
      </c>
      <c r="L803" s="209">
        <f t="shared" si="82"/>
        <v>0</v>
      </c>
      <c r="M803" s="210">
        <f t="shared" si="83"/>
        <v>0</v>
      </c>
      <c r="N803" s="211">
        <f t="shared" si="84"/>
        <v>0</v>
      </c>
    </row>
    <row r="804" spans="9:14" ht="15" customHeight="1">
      <c r="I804" s="200">
        <f t="shared" ref="I804:I867" si="85">(D804-C804)+(F804-E804)+(H804-G804)</f>
        <v>0</v>
      </c>
      <c r="J804" s="209">
        <f t="shared" ref="J804:J867" si="86">IF(((D804-C804)&gt;$C$2),$D$2,IF(((D804-C804)&gt;$E$2),$F$2,0))</f>
        <v>0</v>
      </c>
      <c r="K804" s="209">
        <f t="shared" ref="K804:K867" si="87">IF(((F804-E804)&gt;$C$2),$D$2,IF(((F804-E804)&gt;$E$2),$F$2,0))</f>
        <v>0</v>
      </c>
      <c r="L804" s="209">
        <f t="shared" ref="L804:L867" si="88">IF(((H804-G804)&gt;$C$2),$D$2,IF(((H804-G804)&gt;$E$2),$F$2,0))</f>
        <v>0</v>
      </c>
      <c r="M804" s="210">
        <f t="shared" ref="M804:M867" si="89">SUM(J804:L804)</f>
        <v>0</v>
      </c>
      <c r="N804" s="211">
        <f t="shared" si="84"/>
        <v>0</v>
      </c>
    </row>
    <row r="805" spans="9:14" ht="15" customHeight="1">
      <c r="I805" s="200">
        <f t="shared" si="85"/>
        <v>0</v>
      </c>
      <c r="J805" s="209">
        <f t="shared" si="86"/>
        <v>0</v>
      </c>
      <c r="K805" s="209">
        <f t="shared" si="87"/>
        <v>0</v>
      </c>
      <c r="L805" s="209">
        <f t="shared" si="88"/>
        <v>0</v>
      </c>
      <c r="M805" s="210">
        <f t="shared" si="89"/>
        <v>0</v>
      </c>
      <c r="N805" s="211">
        <f t="shared" ref="N805:N868" si="90">I805-M805</f>
        <v>0</v>
      </c>
    </row>
    <row r="806" spans="9:14" ht="15" customHeight="1">
      <c r="I806" s="200">
        <f t="shared" si="85"/>
        <v>0</v>
      </c>
      <c r="J806" s="209">
        <f t="shared" si="86"/>
        <v>0</v>
      </c>
      <c r="K806" s="209">
        <f t="shared" si="87"/>
        <v>0</v>
      </c>
      <c r="L806" s="209">
        <f t="shared" si="88"/>
        <v>0</v>
      </c>
      <c r="M806" s="210">
        <f t="shared" si="89"/>
        <v>0</v>
      </c>
      <c r="N806" s="211">
        <f t="shared" si="90"/>
        <v>0</v>
      </c>
    </row>
    <row r="807" spans="9:14" ht="15" customHeight="1">
      <c r="I807" s="200">
        <f t="shared" si="85"/>
        <v>0</v>
      </c>
      <c r="J807" s="209">
        <f t="shared" si="86"/>
        <v>0</v>
      </c>
      <c r="K807" s="209">
        <f t="shared" si="87"/>
        <v>0</v>
      </c>
      <c r="L807" s="209">
        <f t="shared" si="88"/>
        <v>0</v>
      </c>
      <c r="M807" s="210">
        <f t="shared" si="89"/>
        <v>0</v>
      </c>
      <c r="N807" s="211">
        <f t="shared" si="90"/>
        <v>0</v>
      </c>
    </row>
    <row r="808" spans="9:14" ht="15" customHeight="1">
      <c r="I808" s="200">
        <f t="shared" si="85"/>
        <v>0</v>
      </c>
      <c r="J808" s="209">
        <f t="shared" si="86"/>
        <v>0</v>
      </c>
      <c r="K808" s="209">
        <f t="shared" si="87"/>
        <v>0</v>
      </c>
      <c r="L808" s="209">
        <f t="shared" si="88"/>
        <v>0</v>
      </c>
      <c r="M808" s="210">
        <f t="shared" si="89"/>
        <v>0</v>
      </c>
      <c r="N808" s="211">
        <f t="shared" si="90"/>
        <v>0</v>
      </c>
    </row>
    <row r="809" spans="9:14" ht="15" customHeight="1">
      <c r="I809" s="200">
        <f t="shared" si="85"/>
        <v>0</v>
      </c>
      <c r="J809" s="209">
        <f t="shared" si="86"/>
        <v>0</v>
      </c>
      <c r="K809" s="209">
        <f t="shared" si="87"/>
        <v>0</v>
      </c>
      <c r="L809" s="209">
        <f t="shared" si="88"/>
        <v>0</v>
      </c>
      <c r="M809" s="210">
        <f t="shared" si="89"/>
        <v>0</v>
      </c>
      <c r="N809" s="211">
        <f t="shared" si="90"/>
        <v>0</v>
      </c>
    </row>
    <row r="810" spans="9:14" ht="15" customHeight="1">
      <c r="I810" s="200">
        <f t="shared" si="85"/>
        <v>0</v>
      </c>
      <c r="J810" s="209">
        <f t="shared" si="86"/>
        <v>0</v>
      </c>
      <c r="K810" s="209">
        <f t="shared" si="87"/>
        <v>0</v>
      </c>
      <c r="L810" s="209">
        <f t="shared" si="88"/>
        <v>0</v>
      </c>
      <c r="M810" s="210">
        <f t="shared" si="89"/>
        <v>0</v>
      </c>
      <c r="N810" s="211">
        <f t="shared" si="90"/>
        <v>0</v>
      </c>
    </row>
    <row r="811" spans="9:14" ht="15" customHeight="1">
      <c r="I811" s="200">
        <f t="shared" si="85"/>
        <v>0</v>
      </c>
      <c r="J811" s="209">
        <f t="shared" si="86"/>
        <v>0</v>
      </c>
      <c r="K811" s="209">
        <f t="shared" si="87"/>
        <v>0</v>
      </c>
      <c r="L811" s="209">
        <f t="shared" si="88"/>
        <v>0</v>
      </c>
      <c r="M811" s="210">
        <f t="shared" si="89"/>
        <v>0</v>
      </c>
      <c r="N811" s="211">
        <f t="shared" si="90"/>
        <v>0</v>
      </c>
    </row>
    <row r="812" spans="9:14" ht="15" customHeight="1">
      <c r="I812" s="200">
        <f t="shared" si="85"/>
        <v>0</v>
      </c>
      <c r="J812" s="209">
        <f t="shared" si="86"/>
        <v>0</v>
      </c>
      <c r="K812" s="209">
        <f t="shared" si="87"/>
        <v>0</v>
      </c>
      <c r="L812" s="209">
        <f t="shared" si="88"/>
        <v>0</v>
      </c>
      <c r="M812" s="210">
        <f t="shared" si="89"/>
        <v>0</v>
      </c>
      <c r="N812" s="211">
        <f t="shared" si="90"/>
        <v>0</v>
      </c>
    </row>
    <row r="813" spans="9:14" ht="15" customHeight="1">
      <c r="I813" s="200">
        <f t="shared" si="85"/>
        <v>0</v>
      </c>
      <c r="J813" s="209">
        <f t="shared" si="86"/>
        <v>0</v>
      </c>
      <c r="K813" s="209">
        <f t="shared" si="87"/>
        <v>0</v>
      </c>
      <c r="L813" s="209">
        <f t="shared" si="88"/>
        <v>0</v>
      </c>
      <c r="M813" s="210">
        <f t="shared" si="89"/>
        <v>0</v>
      </c>
      <c r="N813" s="211">
        <f t="shared" si="90"/>
        <v>0</v>
      </c>
    </row>
    <row r="814" spans="9:14" ht="15" customHeight="1">
      <c r="I814" s="200">
        <f t="shared" si="85"/>
        <v>0</v>
      </c>
      <c r="J814" s="209">
        <f t="shared" si="86"/>
        <v>0</v>
      </c>
      <c r="K814" s="209">
        <f t="shared" si="87"/>
        <v>0</v>
      </c>
      <c r="L814" s="209">
        <f t="shared" si="88"/>
        <v>0</v>
      </c>
      <c r="M814" s="210">
        <f t="shared" si="89"/>
        <v>0</v>
      </c>
      <c r="N814" s="211">
        <f t="shared" si="90"/>
        <v>0</v>
      </c>
    </row>
    <row r="815" spans="9:14" ht="15" customHeight="1">
      <c r="I815" s="200">
        <f t="shared" si="85"/>
        <v>0</v>
      </c>
      <c r="J815" s="209">
        <f t="shared" si="86"/>
        <v>0</v>
      </c>
      <c r="K815" s="209">
        <f t="shared" si="87"/>
        <v>0</v>
      </c>
      <c r="L815" s="209">
        <f t="shared" si="88"/>
        <v>0</v>
      </c>
      <c r="M815" s="210">
        <f t="shared" si="89"/>
        <v>0</v>
      </c>
      <c r="N815" s="211">
        <f t="shared" si="90"/>
        <v>0</v>
      </c>
    </row>
    <row r="816" spans="9:14" ht="15" customHeight="1">
      <c r="I816" s="200">
        <f t="shared" si="85"/>
        <v>0</v>
      </c>
      <c r="J816" s="209">
        <f t="shared" si="86"/>
        <v>0</v>
      </c>
      <c r="K816" s="209">
        <f t="shared" si="87"/>
        <v>0</v>
      </c>
      <c r="L816" s="209">
        <f t="shared" si="88"/>
        <v>0</v>
      </c>
      <c r="M816" s="210">
        <f t="shared" si="89"/>
        <v>0</v>
      </c>
      <c r="N816" s="211">
        <f t="shared" si="90"/>
        <v>0</v>
      </c>
    </row>
    <row r="817" spans="9:14" ht="15" customHeight="1">
      <c r="I817" s="200">
        <f t="shared" si="85"/>
        <v>0</v>
      </c>
      <c r="J817" s="209">
        <f t="shared" si="86"/>
        <v>0</v>
      </c>
      <c r="K817" s="209">
        <f t="shared" si="87"/>
        <v>0</v>
      </c>
      <c r="L817" s="209">
        <f t="shared" si="88"/>
        <v>0</v>
      </c>
      <c r="M817" s="210">
        <f t="shared" si="89"/>
        <v>0</v>
      </c>
      <c r="N817" s="211">
        <f t="shared" si="90"/>
        <v>0</v>
      </c>
    </row>
    <row r="818" spans="9:14" ht="15" customHeight="1">
      <c r="I818" s="200">
        <f t="shared" si="85"/>
        <v>0</v>
      </c>
      <c r="J818" s="209">
        <f t="shared" si="86"/>
        <v>0</v>
      </c>
      <c r="K818" s="209">
        <f t="shared" si="87"/>
        <v>0</v>
      </c>
      <c r="L818" s="209">
        <f t="shared" si="88"/>
        <v>0</v>
      </c>
      <c r="M818" s="210">
        <f t="shared" si="89"/>
        <v>0</v>
      </c>
      <c r="N818" s="211">
        <f t="shared" si="90"/>
        <v>0</v>
      </c>
    </row>
    <row r="819" spans="9:14" ht="15" customHeight="1">
      <c r="I819" s="200">
        <f t="shared" si="85"/>
        <v>0</v>
      </c>
      <c r="J819" s="209">
        <f t="shared" si="86"/>
        <v>0</v>
      </c>
      <c r="K819" s="209">
        <f t="shared" si="87"/>
        <v>0</v>
      </c>
      <c r="L819" s="209">
        <f t="shared" si="88"/>
        <v>0</v>
      </c>
      <c r="M819" s="210">
        <f t="shared" si="89"/>
        <v>0</v>
      </c>
      <c r="N819" s="211">
        <f t="shared" si="90"/>
        <v>0</v>
      </c>
    </row>
    <row r="820" spans="9:14" ht="15" customHeight="1">
      <c r="I820" s="200">
        <f t="shared" si="85"/>
        <v>0</v>
      </c>
      <c r="J820" s="209">
        <f t="shared" si="86"/>
        <v>0</v>
      </c>
      <c r="K820" s="209">
        <f t="shared" si="87"/>
        <v>0</v>
      </c>
      <c r="L820" s="209">
        <f t="shared" si="88"/>
        <v>0</v>
      </c>
      <c r="M820" s="210">
        <f t="shared" si="89"/>
        <v>0</v>
      </c>
      <c r="N820" s="211">
        <f t="shared" si="90"/>
        <v>0</v>
      </c>
    </row>
    <row r="821" spans="9:14" ht="15" customHeight="1">
      <c r="I821" s="200">
        <f t="shared" si="85"/>
        <v>0</v>
      </c>
      <c r="J821" s="209">
        <f t="shared" si="86"/>
        <v>0</v>
      </c>
      <c r="K821" s="209">
        <f t="shared" si="87"/>
        <v>0</v>
      </c>
      <c r="L821" s="209">
        <f t="shared" si="88"/>
        <v>0</v>
      </c>
      <c r="M821" s="210">
        <f t="shared" si="89"/>
        <v>0</v>
      </c>
      <c r="N821" s="211">
        <f t="shared" si="90"/>
        <v>0</v>
      </c>
    </row>
    <row r="822" spans="9:14" ht="15" customHeight="1">
      <c r="I822" s="200">
        <f t="shared" si="85"/>
        <v>0</v>
      </c>
      <c r="J822" s="209">
        <f t="shared" si="86"/>
        <v>0</v>
      </c>
      <c r="K822" s="209">
        <f t="shared" si="87"/>
        <v>0</v>
      </c>
      <c r="L822" s="209">
        <f t="shared" si="88"/>
        <v>0</v>
      </c>
      <c r="M822" s="210">
        <f t="shared" si="89"/>
        <v>0</v>
      </c>
      <c r="N822" s="211">
        <f t="shared" si="90"/>
        <v>0</v>
      </c>
    </row>
    <row r="823" spans="9:14" ht="15" customHeight="1">
      <c r="I823" s="200">
        <f t="shared" si="85"/>
        <v>0</v>
      </c>
      <c r="J823" s="209">
        <f t="shared" si="86"/>
        <v>0</v>
      </c>
      <c r="K823" s="209">
        <f t="shared" si="87"/>
        <v>0</v>
      </c>
      <c r="L823" s="209">
        <f t="shared" si="88"/>
        <v>0</v>
      </c>
      <c r="M823" s="210">
        <f t="shared" si="89"/>
        <v>0</v>
      </c>
      <c r="N823" s="211">
        <f t="shared" si="90"/>
        <v>0</v>
      </c>
    </row>
    <row r="824" spans="9:14" ht="15" customHeight="1">
      <c r="I824" s="200">
        <f t="shared" si="85"/>
        <v>0</v>
      </c>
      <c r="J824" s="209">
        <f t="shared" si="86"/>
        <v>0</v>
      </c>
      <c r="K824" s="209">
        <f t="shared" si="87"/>
        <v>0</v>
      </c>
      <c r="L824" s="209">
        <f t="shared" si="88"/>
        <v>0</v>
      </c>
      <c r="M824" s="210">
        <f t="shared" si="89"/>
        <v>0</v>
      </c>
      <c r="N824" s="211">
        <f t="shared" si="90"/>
        <v>0</v>
      </c>
    </row>
    <row r="825" spans="9:14" ht="15" customHeight="1">
      <c r="I825" s="200">
        <f t="shared" si="85"/>
        <v>0</v>
      </c>
      <c r="J825" s="209">
        <f t="shared" si="86"/>
        <v>0</v>
      </c>
      <c r="K825" s="209">
        <f t="shared" si="87"/>
        <v>0</v>
      </c>
      <c r="L825" s="209">
        <f t="shared" si="88"/>
        <v>0</v>
      </c>
      <c r="M825" s="210">
        <f t="shared" si="89"/>
        <v>0</v>
      </c>
      <c r="N825" s="211">
        <f t="shared" si="90"/>
        <v>0</v>
      </c>
    </row>
    <row r="826" spans="9:14" ht="15" customHeight="1">
      <c r="I826" s="200">
        <f t="shared" si="85"/>
        <v>0</v>
      </c>
      <c r="J826" s="209">
        <f t="shared" si="86"/>
        <v>0</v>
      </c>
      <c r="K826" s="209">
        <f t="shared" si="87"/>
        <v>0</v>
      </c>
      <c r="L826" s="209">
        <f t="shared" si="88"/>
        <v>0</v>
      </c>
      <c r="M826" s="210">
        <f t="shared" si="89"/>
        <v>0</v>
      </c>
      <c r="N826" s="211">
        <f t="shared" si="90"/>
        <v>0</v>
      </c>
    </row>
    <row r="827" spans="9:14" ht="15" customHeight="1">
      <c r="I827" s="200">
        <f t="shared" si="85"/>
        <v>0</v>
      </c>
      <c r="J827" s="209">
        <f t="shared" si="86"/>
        <v>0</v>
      </c>
      <c r="K827" s="209">
        <f t="shared" si="87"/>
        <v>0</v>
      </c>
      <c r="L827" s="209">
        <f t="shared" si="88"/>
        <v>0</v>
      </c>
      <c r="M827" s="210">
        <f t="shared" si="89"/>
        <v>0</v>
      </c>
      <c r="N827" s="211">
        <f t="shared" si="90"/>
        <v>0</v>
      </c>
    </row>
    <row r="828" spans="9:14" ht="15" customHeight="1">
      <c r="I828" s="200">
        <f t="shared" si="85"/>
        <v>0</v>
      </c>
      <c r="J828" s="209">
        <f t="shared" si="86"/>
        <v>0</v>
      </c>
      <c r="K828" s="209">
        <f t="shared" si="87"/>
        <v>0</v>
      </c>
      <c r="L828" s="209">
        <f t="shared" si="88"/>
        <v>0</v>
      </c>
      <c r="M828" s="210">
        <f t="shared" si="89"/>
        <v>0</v>
      </c>
      <c r="N828" s="211">
        <f t="shared" si="90"/>
        <v>0</v>
      </c>
    </row>
    <row r="829" spans="9:14" ht="15" customHeight="1">
      <c r="I829" s="200">
        <f t="shared" si="85"/>
        <v>0</v>
      </c>
      <c r="J829" s="209">
        <f t="shared" si="86"/>
        <v>0</v>
      </c>
      <c r="K829" s="209">
        <f t="shared" si="87"/>
        <v>0</v>
      </c>
      <c r="L829" s="209">
        <f t="shared" si="88"/>
        <v>0</v>
      </c>
      <c r="M829" s="210">
        <f t="shared" si="89"/>
        <v>0</v>
      </c>
      <c r="N829" s="211">
        <f t="shared" si="90"/>
        <v>0</v>
      </c>
    </row>
    <row r="830" spans="9:14" ht="15" customHeight="1">
      <c r="I830" s="200">
        <f t="shared" si="85"/>
        <v>0</v>
      </c>
      <c r="J830" s="209">
        <f t="shared" si="86"/>
        <v>0</v>
      </c>
      <c r="K830" s="209">
        <f t="shared" si="87"/>
        <v>0</v>
      </c>
      <c r="L830" s="209">
        <f t="shared" si="88"/>
        <v>0</v>
      </c>
      <c r="M830" s="210">
        <f t="shared" si="89"/>
        <v>0</v>
      </c>
      <c r="N830" s="211">
        <f t="shared" si="90"/>
        <v>0</v>
      </c>
    </row>
    <row r="831" spans="9:14" ht="15" customHeight="1">
      <c r="I831" s="200">
        <f t="shared" si="85"/>
        <v>0</v>
      </c>
      <c r="J831" s="209">
        <f t="shared" si="86"/>
        <v>0</v>
      </c>
      <c r="K831" s="209">
        <f t="shared" si="87"/>
        <v>0</v>
      </c>
      <c r="L831" s="209">
        <f t="shared" si="88"/>
        <v>0</v>
      </c>
      <c r="M831" s="210">
        <f t="shared" si="89"/>
        <v>0</v>
      </c>
      <c r="N831" s="211">
        <f t="shared" si="90"/>
        <v>0</v>
      </c>
    </row>
    <row r="832" spans="9:14" ht="15" customHeight="1">
      <c r="I832" s="200">
        <f t="shared" si="85"/>
        <v>0</v>
      </c>
      <c r="J832" s="209">
        <f t="shared" si="86"/>
        <v>0</v>
      </c>
      <c r="K832" s="209">
        <f t="shared" si="87"/>
        <v>0</v>
      </c>
      <c r="L832" s="209">
        <f t="shared" si="88"/>
        <v>0</v>
      </c>
      <c r="M832" s="210">
        <f t="shared" si="89"/>
        <v>0</v>
      </c>
      <c r="N832" s="211">
        <f t="shared" si="90"/>
        <v>0</v>
      </c>
    </row>
    <row r="833" spans="9:14" ht="15" customHeight="1">
      <c r="I833" s="200">
        <f t="shared" si="85"/>
        <v>0</v>
      </c>
      <c r="J833" s="209">
        <f t="shared" si="86"/>
        <v>0</v>
      </c>
      <c r="K833" s="209">
        <f t="shared" si="87"/>
        <v>0</v>
      </c>
      <c r="L833" s="209">
        <f t="shared" si="88"/>
        <v>0</v>
      </c>
      <c r="M833" s="210">
        <f t="shared" si="89"/>
        <v>0</v>
      </c>
      <c r="N833" s="211">
        <f t="shared" si="90"/>
        <v>0</v>
      </c>
    </row>
    <row r="834" spans="9:14" ht="15" customHeight="1">
      <c r="I834" s="200">
        <f t="shared" si="85"/>
        <v>0</v>
      </c>
      <c r="J834" s="209">
        <f t="shared" si="86"/>
        <v>0</v>
      </c>
      <c r="K834" s="209">
        <f t="shared" si="87"/>
        <v>0</v>
      </c>
      <c r="L834" s="209">
        <f t="shared" si="88"/>
        <v>0</v>
      </c>
      <c r="M834" s="210">
        <f t="shared" si="89"/>
        <v>0</v>
      </c>
      <c r="N834" s="211">
        <f t="shared" si="90"/>
        <v>0</v>
      </c>
    </row>
    <row r="835" spans="9:14" ht="15" customHeight="1">
      <c r="I835" s="200">
        <f t="shared" si="85"/>
        <v>0</v>
      </c>
      <c r="J835" s="209">
        <f t="shared" si="86"/>
        <v>0</v>
      </c>
      <c r="K835" s="209">
        <f t="shared" si="87"/>
        <v>0</v>
      </c>
      <c r="L835" s="209">
        <f t="shared" si="88"/>
        <v>0</v>
      </c>
      <c r="M835" s="210">
        <f t="shared" si="89"/>
        <v>0</v>
      </c>
      <c r="N835" s="211">
        <f t="shared" si="90"/>
        <v>0</v>
      </c>
    </row>
    <row r="836" spans="9:14" ht="15" customHeight="1">
      <c r="I836" s="200">
        <f t="shared" si="85"/>
        <v>0</v>
      </c>
      <c r="J836" s="209">
        <f t="shared" si="86"/>
        <v>0</v>
      </c>
      <c r="K836" s="209">
        <f t="shared" si="87"/>
        <v>0</v>
      </c>
      <c r="L836" s="209">
        <f t="shared" si="88"/>
        <v>0</v>
      </c>
      <c r="M836" s="210">
        <f t="shared" si="89"/>
        <v>0</v>
      </c>
      <c r="N836" s="211">
        <f t="shared" si="90"/>
        <v>0</v>
      </c>
    </row>
    <row r="837" spans="9:14" ht="15" customHeight="1">
      <c r="I837" s="200">
        <f t="shared" si="85"/>
        <v>0</v>
      </c>
      <c r="J837" s="209">
        <f t="shared" si="86"/>
        <v>0</v>
      </c>
      <c r="K837" s="209">
        <f t="shared" si="87"/>
        <v>0</v>
      </c>
      <c r="L837" s="209">
        <f t="shared" si="88"/>
        <v>0</v>
      </c>
      <c r="M837" s="210">
        <f t="shared" si="89"/>
        <v>0</v>
      </c>
      <c r="N837" s="211">
        <f t="shared" si="90"/>
        <v>0</v>
      </c>
    </row>
    <row r="838" spans="9:14" ht="15" customHeight="1">
      <c r="I838" s="200">
        <f t="shared" si="85"/>
        <v>0</v>
      </c>
      <c r="J838" s="209">
        <f t="shared" si="86"/>
        <v>0</v>
      </c>
      <c r="K838" s="209">
        <f t="shared" si="87"/>
        <v>0</v>
      </c>
      <c r="L838" s="209">
        <f t="shared" si="88"/>
        <v>0</v>
      </c>
      <c r="M838" s="210">
        <f t="shared" si="89"/>
        <v>0</v>
      </c>
      <c r="N838" s="211">
        <f t="shared" si="90"/>
        <v>0</v>
      </c>
    </row>
    <row r="839" spans="9:14" ht="15" customHeight="1">
      <c r="I839" s="200">
        <f t="shared" si="85"/>
        <v>0</v>
      </c>
      <c r="J839" s="209">
        <f t="shared" si="86"/>
        <v>0</v>
      </c>
      <c r="K839" s="209">
        <f t="shared" si="87"/>
        <v>0</v>
      </c>
      <c r="L839" s="209">
        <f t="shared" si="88"/>
        <v>0</v>
      </c>
      <c r="M839" s="210">
        <f t="shared" si="89"/>
        <v>0</v>
      </c>
      <c r="N839" s="211">
        <f t="shared" si="90"/>
        <v>0</v>
      </c>
    </row>
    <row r="840" spans="9:14" ht="15" customHeight="1">
      <c r="I840" s="200">
        <f t="shared" si="85"/>
        <v>0</v>
      </c>
      <c r="J840" s="209">
        <f t="shared" si="86"/>
        <v>0</v>
      </c>
      <c r="K840" s="209">
        <f t="shared" si="87"/>
        <v>0</v>
      </c>
      <c r="L840" s="209">
        <f t="shared" si="88"/>
        <v>0</v>
      </c>
      <c r="M840" s="210">
        <f t="shared" si="89"/>
        <v>0</v>
      </c>
      <c r="N840" s="211">
        <f t="shared" si="90"/>
        <v>0</v>
      </c>
    </row>
    <row r="841" spans="9:14" ht="15" customHeight="1">
      <c r="I841" s="200">
        <f t="shared" si="85"/>
        <v>0</v>
      </c>
      <c r="J841" s="209">
        <f t="shared" si="86"/>
        <v>0</v>
      </c>
      <c r="K841" s="209">
        <f t="shared" si="87"/>
        <v>0</v>
      </c>
      <c r="L841" s="209">
        <f t="shared" si="88"/>
        <v>0</v>
      </c>
      <c r="M841" s="210">
        <f t="shared" si="89"/>
        <v>0</v>
      </c>
      <c r="N841" s="211">
        <f t="shared" si="90"/>
        <v>0</v>
      </c>
    </row>
    <row r="842" spans="9:14" ht="15" customHeight="1">
      <c r="I842" s="200">
        <f t="shared" si="85"/>
        <v>0</v>
      </c>
      <c r="J842" s="209">
        <f t="shared" si="86"/>
        <v>0</v>
      </c>
      <c r="K842" s="209">
        <f t="shared" si="87"/>
        <v>0</v>
      </c>
      <c r="L842" s="209">
        <f t="shared" si="88"/>
        <v>0</v>
      </c>
      <c r="M842" s="210">
        <f t="shared" si="89"/>
        <v>0</v>
      </c>
      <c r="N842" s="211">
        <f t="shared" si="90"/>
        <v>0</v>
      </c>
    </row>
    <row r="843" spans="9:14" ht="15" customHeight="1">
      <c r="I843" s="200">
        <f t="shared" si="85"/>
        <v>0</v>
      </c>
      <c r="J843" s="209">
        <f t="shared" si="86"/>
        <v>0</v>
      </c>
      <c r="K843" s="209">
        <f t="shared" si="87"/>
        <v>0</v>
      </c>
      <c r="L843" s="209">
        <f t="shared" si="88"/>
        <v>0</v>
      </c>
      <c r="M843" s="210">
        <f t="shared" si="89"/>
        <v>0</v>
      </c>
      <c r="N843" s="211">
        <f t="shared" si="90"/>
        <v>0</v>
      </c>
    </row>
    <row r="844" spans="9:14" ht="15" customHeight="1">
      <c r="I844" s="200">
        <f t="shared" si="85"/>
        <v>0</v>
      </c>
      <c r="J844" s="209">
        <f t="shared" si="86"/>
        <v>0</v>
      </c>
      <c r="K844" s="209">
        <f t="shared" si="87"/>
        <v>0</v>
      </c>
      <c r="L844" s="209">
        <f t="shared" si="88"/>
        <v>0</v>
      </c>
      <c r="M844" s="210">
        <f t="shared" si="89"/>
        <v>0</v>
      </c>
      <c r="N844" s="211">
        <f t="shared" si="90"/>
        <v>0</v>
      </c>
    </row>
    <row r="845" spans="9:14" ht="15" customHeight="1">
      <c r="I845" s="200">
        <f t="shared" si="85"/>
        <v>0</v>
      </c>
      <c r="J845" s="209">
        <f t="shared" si="86"/>
        <v>0</v>
      </c>
      <c r="K845" s="209">
        <f t="shared" si="87"/>
        <v>0</v>
      </c>
      <c r="L845" s="209">
        <f t="shared" si="88"/>
        <v>0</v>
      </c>
      <c r="M845" s="210">
        <f t="shared" si="89"/>
        <v>0</v>
      </c>
      <c r="N845" s="211">
        <f t="shared" si="90"/>
        <v>0</v>
      </c>
    </row>
    <row r="846" spans="9:14" ht="15" customHeight="1">
      <c r="I846" s="200">
        <f t="shared" si="85"/>
        <v>0</v>
      </c>
      <c r="J846" s="209">
        <f t="shared" si="86"/>
        <v>0</v>
      </c>
      <c r="K846" s="209">
        <f t="shared" si="87"/>
        <v>0</v>
      </c>
      <c r="L846" s="209">
        <f t="shared" si="88"/>
        <v>0</v>
      </c>
      <c r="M846" s="210">
        <f t="shared" si="89"/>
        <v>0</v>
      </c>
      <c r="N846" s="211">
        <f t="shared" si="90"/>
        <v>0</v>
      </c>
    </row>
    <row r="847" spans="9:14" ht="15" customHeight="1">
      <c r="I847" s="200">
        <f t="shared" si="85"/>
        <v>0</v>
      </c>
      <c r="J847" s="209">
        <f t="shared" si="86"/>
        <v>0</v>
      </c>
      <c r="K847" s="209">
        <f t="shared" si="87"/>
        <v>0</v>
      </c>
      <c r="L847" s="209">
        <f t="shared" si="88"/>
        <v>0</v>
      </c>
      <c r="M847" s="210">
        <f t="shared" si="89"/>
        <v>0</v>
      </c>
      <c r="N847" s="211">
        <f t="shared" si="90"/>
        <v>0</v>
      </c>
    </row>
    <row r="848" spans="9:14" ht="15" customHeight="1">
      <c r="I848" s="200">
        <f t="shared" si="85"/>
        <v>0</v>
      </c>
      <c r="J848" s="209">
        <f t="shared" si="86"/>
        <v>0</v>
      </c>
      <c r="K848" s="209">
        <f t="shared" si="87"/>
        <v>0</v>
      </c>
      <c r="L848" s="209">
        <f t="shared" si="88"/>
        <v>0</v>
      </c>
      <c r="M848" s="210">
        <f t="shared" si="89"/>
        <v>0</v>
      </c>
      <c r="N848" s="211">
        <f t="shared" si="90"/>
        <v>0</v>
      </c>
    </row>
    <row r="849" spans="9:14" ht="15" customHeight="1">
      <c r="I849" s="200">
        <f t="shared" si="85"/>
        <v>0</v>
      </c>
      <c r="J849" s="209">
        <f t="shared" si="86"/>
        <v>0</v>
      </c>
      <c r="K849" s="209">
        <f t="shared" si="87"/>
        <v>0</v>
      </c>
      <c r="L849" s="209">
        <f t="shared" si="88"/>
        <v>0</v>
      </c>
      <c r="M849" s="210">
        <f t="shared" si="89"/>
        <v>0</v>
      </c>
      <c r="N849" s="211">
        <f t="shared" si="90"/>
        <v>0</v>
      </c>
    </row>
    <row r="850" spans="9:14" ht="15" customHeight="1">
      <c r="I850" s="200">
        <f t="shared" si="85"/>
        <v>0</v>
      </c>
      <c r="J850" s="209">
        <f t="shared" si="86"/>
        <v>0</v>
      </c>
      <c r="K850" s="209">
        <f t="shared" si="87"/>
        <v>0</v>
      </c>
      <c r="L850" s="209">
        <f t="shared" si="88"/>
        <v>0</v>
      </c>
      <c r="M850" s="210">
        <f t="shared" si="89"/>
        <v>0</v>
      </c>
      <c r="N850" s="211">
        <f t="shared" si="90"/>
        <v>0</v>
      </c>
    </row>
    <row r="851" spans="9:14" ht="15" customHeight="1">
      <c r="I851" s="200">
        <f t="shared" si="85"/>
        <v>0</v>
      </c>
      <c r="J851" s="209">
        <f t="shared" si="86"/>
        <v>0</v>
      </c>
      <c r="K851" s="209">
        <f t="shared" si="87"/>
        <v>0</v>
      </c>
      <c r="L851" s="209">
        <f t="shared" si="88"/>
        <v>0</v>
      </c>
      <c r="M851" s="210">
        <f t="shared" si="89"/>
        <v>0</v>
      </c>
      <c r="N851" s="211">
        <f t="shared" si="90"/>
        <v>0</v>
      </c>
    </row>
    <row r="852" spans="9:14" ht="15" customHeight="1">
      <c r="I852" s="200">
        <f t="shared" si="85"/>
        <v>0</v>
      </c>
      <c r="J852" s="209">
        <f t="shared" si="86"/>
        <v>0</v>
      </c>
      <c r="K852" s="209">
        <f t="shared" si="87"/>
        <v>0</v>
      </c>
      <c r="L852" s="209">
        <f t="shared" si="88"/>
        <v>0</v>
      </c>
      <c r="M852" s="210">
        <f t="shared" si="89"/>
        <v>0</v>
      </c>
      <c r="N852" s="211">
        <f t="shared" si="90"/>
        <v>0</v>
      </c>
    </row>
    <row r="853" spans="9:14" ht="15" customHeight="1">
      <c r="I853" s="200">
        <f t="shared" si="85"/>
        <v>0</v>
      </c>
      <c r="J853" s="209">
        <f t="shared" si="86"/>
        <v>0</v>
      </c>
      <c r="K853" s="209">
        <f t="shared" si="87"/>
        <v>0</v>
      </c>
      <c r="L853" s="209">
        <f t="shared" si="88"/>
        <v>0</v>
      </c>
      <c r="M853" s="210">
        <f t="shared" si="89"/>
        <v>0</v>
      </c>
      <c r="N853" s="211">
        <f t="shared" si="90"/>
        <v>0</v>
      </c>
    </row>
    <row r="854" spans="9:14" ht="15" customHeight="1">
      <c r="I854" s="200">
        <f t="shared" si="85"/>
        <v>0</v>
      </c>
      <c r="J854" s="209">
        <f t="shared" si="86"/>
        <v>0</v>
      </c>
      <c r="K854" s="209">
        <f t="shared" si="87"/>
        <v>0</v>
      </c>
      <c r="L854" s="209">
        <f t="shared" si="88"/>
        <v>0</v>
      </c>
      <c r="M854" s="210">
        <f t="shared" si="89"/>
        <v>0</v>
      </c>
      <c r="N854" s="211">
        <f t="shared" si="90"/>
        <v>0</v>
      </c>
    </row>
    <row r="855" spans="9:14" ht="15" customHeight="1">
      <c r="I855" s="200">
        <f t="shared" si="85"/>
        <v>0</v>
      </c>
      <c r="J855" s="209">
        <f t="shared" si="86"/>
        <v>0</v>
      </c>
      <c r="K855" s="209">
        <f t="shared" si="87"/>
        <v>0</v>
      </c>
      <c r="L855" s="209">
        <f t="shared" si="88"/>
        <v>0</v>
      </c>
      <c r="M855" s="210">
        <f t="shared" si="89"/>
        <v>0</v>
      </c>
      <c r="N855" s="211">
        <f t="shared" si="90"/>
        <v>0</v>
      </c>
    </row>
    <row r="856" spans="9:14" ht="15" customHeight="1">
      <c r="I856" s="200">
        <f t="shared" si="85"/>
        <v>0</v>
      </c>
      <c r="J856" s="209">
        <f t="shared" si="86"/>
        <v>0</v>
      </c>
      <c r="K856" s="209">
        <f t="shared" si="87"/>
        <v>0</v>
      </c>
      <c r="L856" s="209">
        <f t="shared" si="88"/>
        <v>0</v>
      </c>
      <c r="M856" s="210">
        <f t="shared" si="89"/>
        <v>0</v>
      </c>
      <c r="N856" s="211">
        <f t="shared" si="90"/>
        <v>0</v>
      </c>
    </row>
    <row r="857" spans="9:14" ht="15" customHeight="1">
      <c r="I857" s="200">
        <f t="shared" si="85"/>
        <v>0</v>
      </c>
      <c r="J857" s="209">
        <f t="shared" si="86"/>
        <v>0</v>
      </c>
      <c r="K857" s="209">
        <f t="shared" si="87"/>
        <v>0</v>
      </c>
      <c r="L857" s="209">
        <f t="shared" si="88"/>
        <v>0</v>
      </c>
      <c r="M857" s="210">
        <f t="shared" si="89"/>
        <v>0</v>
      </c>
      <c r="N857" s="211">
        <f t="shared" si="90"/>
        <v>0</v>
      </c>
    </row>
    <row r="858" spans="9:14" ht="15" customHeight="1">
      <c r="I858" s="200">
        <f t="shared" si="85"/>
        <v>0</v>
      </c>
      <c r="J858" s="209">
        <f t="shared" si="86"/>
        <v>0</v>
      </c>
      <c r="K858" s="209">
        <f t="shared" si="87"/>
        <v>0</v>
      </c>
      <c r="L858" s="209">
        <f t="shared" si="88"/>
        <v>0</v>
      </c>
      <c r="M858" s="210">
        <f t="shared" si="89"/>
        <v>0</v>
      </c>
      <c r="N858" s="211">
        <f t="shared" si="90"/>
        <v>0</v>
      </c>
    </row>
    <row r="859" spans="9:14" ht="15" customHeight="1">
      <c r="I859" s="200">
        <f t="shared" si="85"/>
        <v>0</v>
      </c>
      <c r="J859" s="209">
        <f t="shared" si="86"/>
        <v>0</v>
      </c>
      <c r="K859" s="209">
        <f t="shared" si="87"/>
        <v>0</v>
      </c>
      <c r="L859" s="209">
        <f t="shared" si="88"/>
        <v>0</v>
      </c>
      <c r="M859" s="210">
        <f t="shared" si="89"/>
        <v>0</v>
      </c>
      <c r="N859" s="211">
        <f t="shared" si="90"/>
        <v>0</v>
      </c>
    </row>
    <row r="860" spans="9:14" ht="15" customHeight="1">
      <c r="I860" s="200">
        <f t="shared" si="85"/>
        <v>0</v>
      </c>
      <c r="J860" s="209">
        <f t="shared" si="86"/>
        <v>0</v>
      </c>
      <c r="K860" s="209">
        <f t="shared" si="87"/>
        <v>0</v>
      </c>
      <c r="L860" s="209">
        <f t="shared" si="88"/>
        <v>0</v>
      </c>
      <c r="M860" s="210">
        <f t="shared" si="89"/>
        <v>0</v>
      </c>
      <c r="N860" s="211">
        <f t="shared" si="90"/>
        <v>0</v>
      </c>
    </row>
    <row r="861" spans="9:14" ht="15" customHeight="1">
      <c r="I861" s="200">
        <f t="shared" si="85"/>
        <v>0</v>
      </c>
      <c r="J861" s="209">
        <f t="shared" si="86"/>
        <v>0</v>
      </c>
      <c r="K861" s="209">
        <f t="shared" si="87"/>
        <v>0</v>
      </c>
      <c r="L861" s="209">
        <f t="shared" si="88"/>
        <v>0</v>
      </c>
      <c r="M861" s="210">
        <f t="shared" si="89"/>
        <v>0</v>
      </c>
      <c r="N861" s="211">
        <f t="shared" si="90"/>
        <v>0</v>
      </c>
    </row>
    <row r="862" spans="9:14" ht="15" customHeight="1">
      <c r="I862" s="200">
        <f t="shared" si="85"/>
        <v>0</v>
      </c>
      <c r="J862" s="209">
        <f t="shared" si="86"/>
        <v>0</v>
      </c>
      <c r="K862" s="209">
        <f t="shared" si="87"/>
        <v>0</v>
      </c>
      <c r="L862" s="209">
        <f t="shared" si="88"/>
        <v>0</v>
      </c>
      <c r="M862" s="210">
        <f t="shared" si="89"/>
        <v>0</v>
      </c>
      <c r="N862" s="211">
        <f t="shared" si="90"/>
        <v>0</v>
      </c>
    </row>
    <row r="863" spans="9:14" ht="15" customHeight="1">
      <c r="I863" s="200">
        <f t="shared" si="85"/>
        <v>0</v>
      </c>
      <c r="J863" s="209">
        <f t="shared" si="86"/>
        <v>0</v>
      </c>
      <c r="K863" s="209">
        <f t="shared" si="87"/>
        <v>0</v>
      </c>
      <c r="L863" s="209">
        <f t="shared" si="88"/>
        <v>0</v>
      </c>
      <c r="M863" s="210">
        <f t="shared" si="89"/>
        <v>0</v>
      </c>
      <c r="N863" s="211">
        <f t="shared" si="90"/>
        <v>0</v>
      </c>
    </row>
    <row r="864" spans="9:14" ht="15" customHeight="1">
      <c r="I864" s="200">
        <f t="shared" si="85"/>
        <v>0</v>
      </c>
      <c r="J864" s="209">
        <f t="shared" si="86"/>
        <v>0</v>
      </c>
      <c r="K864" s="209">
        <f t="shared" si="87"/>
        <v>0</v>
      </c>
      <c r="L864" s="209">
        <f t="shared" si="88"/>
        <v>0</v>
      </c>
      <c r="M864" s="210">
        <f t="shared" si="89"/>
        <v>0</v>
      </c>
      <c r="N864" s="211">
        <f t="shared" si="90"/>
        <v>0</v>
      </c>
    </row>
    <row r="865" spans="9:14" ht="15" customHeight="1">
      <c r="I865" s="200">
        <f t="shared" si="85"/>
        <v>0</v>
      </c>
      <c r="J865" s="209">
        <f t="shared" si="86"/>
        <v>0</v>
      </c>
      <c r="K865" s="209">
        <f t="shared" si="87"/>
        <v>0</v>
      </c>
      <c r="L865" s="209">
        <f t="shared" si="88"/>
        <v>0</v>
      </c>
      <c r="M865" s="210">
        <f t="shared" si="89"/>
        <v>0</v>
      </c>
      <c r="N865" s="211">
        <f t="shared" si="90"/>
        <v>0</v>
      </c>
    </row>
    <row r="866" spans="9:14" ht="15" customHeight="1">
      <c r="I866" s="200">
        <f t="shared" si="85"/>
        <v>0</v>
      </c>
      <c r="J866" s="209">
        <f t="shared" si="86"/>
        <v>0</v>
      </c>
      <c r="K866" s="209">
        <f t="shared" si="87"/>
        <v>0</v>
      </c>
      <c r="L866" s="209">
        <f t="shared" si="88"/>
        <v>0</v>
      </c>
      <c r="M866" s="210">
        <f t="shared" si="89"/>
        <v>0</v>
      </c>
      <c r="N866" s="211">
        <f t="shared" si="90"/>
        <v>0</v>
      </c>
    </row>
    <row r="867" spans="9:14" ht="15" customHeight="1">
      <c r="I867" s="200">
        <f t="shared" si="85"/>
        <v>0</v>
      </c>
      <c r="J867" s="209">
        <f t="shared" si="86"/>
        <v>0</v>
      </c>
      <c r="K867" s="209">
        <f t="shared" si="87"/>
        <v>0</v>
      </c>
      <c r="L867" s="209">
        <f t="shared" si="88"/>
        <v>0</v>
      </c>
      <c r="M867" s="210">
        <f t="shared" si="89"/>
        <v>0</v>
      </c>
      <c r="N867" s="211">
        <f t="shared" si="90"/>
        <v>0</v>
      </c>
    </row>
    <row r="868" spans="9:14" ht="15" customHeight="1">
      <c r="I868" s="200">
        <f t="shared" ref="I868:I931" si="91">(D868-C868)+(F868-E868)+(H868-G868)</f>
        <v>0</v>
      </c>
      <c r="J868" s="209">
        <f t="shared" ref="J868:J931" si="92">IF(((D868-C868)&gt;$C$2),$D$2,IF(((D868-C868)&gt;$E$2),$F$2,0))</f>
        <v>0</v>
      </c>
      <c r="K868" s="209">
        <f t="shared" ref="K868:K931" si="93">IF(((F868-E868)&gt;$C$2),$D$2,IF(((F868-E868)&gt;$E$2),$F$2,0))</f>
        <v>0</v>
      </c>
      <c r="L868" s="209">
        <f t="shared" ref="L868:L931" si="94">IF(((H868-G868)&gt;$C$2),$D$2,IF(((H868-G868)&gt;$E$2),$F$2,0))</f>
        <v>0</v>
      </c>
      <c r="M868" s="210">
        <f t="shared" ref="M868:M931" si="95">SUM(J868:L868)</f>
        <v>0</v>
      </c>
      <c r="N868" s="211">
        <f t="shared" si="90"/>
        <v>0</v>
      </c>
    </row>
    <row r="869" spans="9:14" ht="15" customHeight="1">
      <c r="I869" s="200">
        <f t="shared" si="91"/>
        <v>0</v>
      </c>
      <c r="J869" s="209">
        <f t="shared" si="92"/>
        <v>0</v>
      </c>
      <c r="K869" s="209">
        <f t="shared" si="93"/>
        <v>0</v>
      </c>
      <c r="L869" s="209">
        <f t="shared" si="94"/>
        <v>0</v>
      </c>
      <c r="M869" s="210">
        <f t="shared" si="95"/>
        <v>0</v>
      </c>
      <c r="N869" s="211">
        <f t="shared" ref="N869:N932" si="96">I869-M869</f>
        <v>0</v>
      </c>
    </row>
    <row r="870" spans="9:14" ht="15" customHeight="1">
      <c r="I870" s="200">
        <f t="shared" si="91"/>
        <v>0</v>
      </c>
      <c r="J870" s="209">
        <f t="shared" si="92"/>
        <v>0</v>
      </c>
      <c r="K870" s="209">
        <f t="shared" si="93"/>
        <v>0</v>
      </c>
      <c r="L870" s="209">
        <f t="shared" si="94"/>
        <v>0</v>
      </c>
      <c r="M870" s="210">
        <f t="shared" si="95"/>
        <v>0</v>
      </c>
      <c r="N870" s="211">
        <f t="shared" si="96"/>
        <v>0</v>
      </c>
    </row>
    <row r="871" spans="9:14" ht="15" customHeight="1">
      <c r="I871" s="200">
        <f t="shared" si="91"/>
        <v>0</v>
      </c>
      <c r="J871" s="209">
        <f t="shared" si="92"/>
        <v>0</v>
      </c>
      <c r="K871" s="209">
        <f t="shared" si="93"/>
        <v>0</v>
      </c>
      <c r="L871" s="209">
        <f t="shared" si="94"/>
        <v>0</v>
      </c>
      <c r="M871" s="210">
        <f t="shared" si="95"/>
        <v>0</v>
      </c>
      <c r="N871" s="211">
        <f t="shared" si="96"/>
        <v>0</v>
      </c>
    </row>
    <row r="872" spans="9:14" ht="15" customHeight="1">
      <c r="I872" s="200">
        <f t="shared" si="91"/>
        <v>0</v>
      </c>
      <c r="J872" s="209">
        <f t="shared" si="92"/>
        <v>0</v>
      </c>
      <c r="K872" s="209">
        <f t="shared" si="93"/>
        <v>0</v>
      </c>
      <c r="L872" s="209">
        <f t="shared" si="94"/>
        <v>0</v>
      </c>
      <c r="M872" s="210">
        <f t="shared" si="95"/>
        <v>0</v>
      </c>
      <c r="N872" s="211">
        <f t="shared" si="96"/>
        <v>0</v>
      </c>
    </row>
    <row r="873" spans="9:14" ht="15" customHeight="1">
      <c r="I873" s="200">
        <f t="shared" si="91"/>
        <v>0</v>
      </c>
      <c r="J873" s="209">
        <f t="shared" si="92"/>
        <v>0</v>
      </c>
      <c r="K873" s="209">
        <f t="shared" si="93"/>
        <v>0</v>
      </c>
      <c r="L873" s="209">
        <f t="shared" si="94"/>
        <v>0</v>
      </c>
      <c r="M873" s="210">
        <f t="shared" si="95"/>
        <v>0</v>
      </c>
      <c r="N873" s="211">
        <f t="shared" si="96"/>
        <v>0</v>
      </c>
    </row>
    <row r="874" spans="9:14" ht="15" customHeight="1">
      <c r="I874" s="200">
        <f t="shared" si="91"/>
        <v>0</v>
      </c>
      <c r="J874" s="209">
        <f t="shared" si="92"/>
        <v>0</v>
      </c>
      <c r="K874" s="209">
        <f t="shared" si="93"/>
        <v>0</v>
      </c>
      <c r="L874" s="209">
        <f t="shared" si="94"/>
        <v>0</v>
      </c>
      <c r="M874" s="210">
        <f t="shared" si="95"/>
        <v>0</v>
      </c>
      <c r="N874" s="211">
        <f t="shared" si="96"/>
        <v>0</v>
      </c>
    </row>
    <row r="875" spans="9:14" ht="15" customHeight="1">
      <c r="I875" s="200">
        <f t="shared" si="91"/>
        <v>0</v>
      </c>
      <c r="J875" s="209">
        <f t="shared" si="92"/>
        <v>0</v>
      </c>
      <c r="K875" s="209">
        <f t="shared" si="93"/>
        <v>0</v>
      </c>
      <c r="L875" s="209">
        <f t="shared" si="94"/>
        <v>0</v>
      </c>
      <c r="M875" s="210">
        <f t="shared" si="95"/>
        <v>0</v>
      </c>
      <c r="N875" s="211">
        <f t="shared" si="96"/>
        <v>0</v>
      </c>
    </row>
    <row r="876" spans="9:14" ht="15" customHeight="1">
      <c r="I876" s="200">
        <f t="shared" si="91"/>
        <v>0</v>
      </c>
      <c r="J876" s="209">
        <f t="shared" si="92"/>
        <v>0</v>
      </c>
      <c r="K876" s="209">
        <f t="shared" si="93"/>
        <v>0</v>
      </c>
      <c r="L876" s="209">
        <f t="shared" si="94"/>
        <v>0</v>
      </c>
      <c r="M876" s="210">
        <f t="shared" si="95"/>
        <v>0</v>
      </c>
      <c r="N876" s="211">
        <f t="shared" si="96"/>
        <v>0</v>
      </c>
    </row>
    <row r="877" spans="9:14" ht="15" customHeight="1">
      <c r="I877" s="200">
        <f t="shared" si="91"/>
        <v>0</v>
      </c>
      <c r="J877" s="209">
        <f t="shared" si="92"/>
        <v>0</v>
      </c>
      <c r="K877" s="209">
        <f t="shared" si="93"/>
        <v>0</v>
      </c>
      <c r="L877" s="209">
        <f t="shared" si="94"/>
        <v>0</v>
      </c>
      <c r="M877" s="210">
        <f t="shared" si="95"/>
        <v>0</v>
      </c>
      <c r="N877" s="211">
        <f t="shared" si="96"/>
        <v>0</v>
      </c>
    </row>
    <row r="878" spans="9:14" ht="15" customHeight="1">
      <c r="I878" s="200">
        <f t="shared" si="91"/>
        <v>0</v>
      </c>
      <c r="J878" s="209">
        <f t="shared" si="92"/>
        <v>0</v>
      </c>
      <c r="K878" s="209">
        <f t="shared" si="93"/>
        <v>0</v>
      </c>
      <c r="L878" s="209">
        <f t="shared" si="94"/>
        <v>0</v>
      </c>
      <c r="M878" s="210">
        <f t="shared" si="95"/>
        <v>0</v>
      </c>
      <c r="N878" s="211">
        <f t="shared" si="96"/>
        <v>0</v>
      </c>
    </row>
    <row r="879" spans="9:14" ht="15" customHeight="1">
      <c r="I879" s="200">
        <f t="shared" si="91"/>
        <v>0</v>
      </c>
      <c r="J879" s="209">
        <f t="shared" si="92"/>
        <v>0</v>
      </c>
      <c r="K879" s="209">
        <f t="shared" si="93"/>
        <v>0</v>
      </c>
      <c r="L879" s="209">
        <f t="shared" si="94"/>
        <v>0</v>
      </c>
      <c r="M879" s="210">
        <f t="shared" si="95"/>
        <v>0</v>
      </c>
      <c r="N879" s="211">
        <f t="shared" si="96"/>
        <v>0</v>
      </c>
    </row>
    <row r="880" spans="9:14" ht="15" customHeight="1">
      <c r="I880" s="200">
        <f t="shared" si="91"/>
        <v>0</v>
      </c>
      <c r="J880" s="209">
        <f t="shared" si="92"/>
        <v>0</v>
      </c>
      <c r="K880" s="209">
        <f t="shared" si="93"/>
        <v>0</v>
      </c>
      <c r="L880" s="209">
        <f t="shared" si="94"/>
        <v>0</v>
      </c>
      <c r="M880" s="210">
        <f t="shared" si="95"/>
        <v>0</v>
      </c>
      <c r="N880" s="211">
        <f t="shared" si="96"/>
        <v>0</v>
      </c>
    </row>
    <row r="881" spans="9:14" ht="15" customHeight="1">
      <c r="I881" s="200">
        <f t="shared" si="91"/>
        <v>0</v>
      </c>
      <c r="J881" s="209">
        <f t="shared" si="92"/>
        <v>0</v>
      </c>
      <c r="K881" s="209">
        <f t="shared" si="93"/>
        <v>0</v>
      </c>
      <c r="L881" s="209">
        <f t="shared" si="94"/>
        <v>0</v>
      </c>
      <c r="M881" s="210">
        <f t="shared" si="95"/>
        <v>0</v>
      </c>
      <c r="N881" s="211">
        <f t="shared" si="96"/>
        <v>0</v>
      </c>
    </row>
    <row r="882" spans="9:14" ht="15" customHeight="1">
      <c r="I882" s="200">
        <f t="shared" si="91"/>
        <v>0</v>
      </c>
      <c r="J882" s="209">
        <f t="shared" si="92"/>
        <v>0</v>
      </c>
      <c r="K882" s="209">
        <f t="shared" si="93"/>
        <v>0</v>
      </c>
      <c r="L882" s="209">
        <f t="shared" si="94"/>
        <v>0</v>
      </c>
      <c r="M882" s="210">
        <f t="shared" si="95"/>
        <v>0</v>
      </c>
      <c r="N882" s="211">
        <f t="shared" si="96"/>
        <v>0</v>
      </c>
    </row>
    <row r="883" spans="9:14" ht="15" customHeight="1">
      <c r="I883" s="200">
        <f t="shared" si="91"/>
        <v>0</v>
      </c>
      <c r="J883" s="209">
        <f t="shared" si="92"/>
        <v>0</v>
      </c>
      <c r="K883" s="209">
        <f t="shared" si="93"/>
        <v>0</v>
      </c>
      <c r="L883" s="209">
        <f t="shared" si="94"/>
        <v>0</v>
      </c>
      <c r="M883" s="210">
        <f t="shared" si="95"/>
        <v>0</v>
      </c>
      <c r="N883" s="211">
        <f t="shared" si="96"/>
        <v>0</v>
      </c>
    </row>
    <row r="884" spans="9:14" ht="15" customHeight="1">
      <c r="I884" s="200">
        <f t="shared" si="91"/>
        <v>0</v>
      </c>
      <c r="J884" s="209">
        <f t="shared" si="92"/>
        <v>0</v>
      </c>
      <c r="K884" s="209">
        <f t="shared" si="93"/>
        <v>0</v>
      </c>
      <c r="L884" s="209">
        <f t="shared" si="94"/>
        <v>0</v>
      </c>
      <c r="M884" s="210">
        <f t="shared" si="95"/>
        <v>0</v>
      </c>
      <c r="N884" s="211">
        <f t="shared" si="96"/>
        <v>0</v>
      </c>
    </row>
    <row r="885" spans="9:14" ht="15" customHeight="1">
      <c r="I885" s="200">
        <f t="shared" si="91"/>
        <v>0</v>
      </c>
      <c r="J885" s="209">
        <f t="shared" si="92"/>
        <v>0</v>
      </c>
      <c r="K885" s="209">
        <f t="shared" si="93"/>
        <v>0</v>
      </c>
      <c r="L885" s="209">
        <f t="shared" si="94"/>
        <v>0</v>
      </c>
      <c r="M885" s="210">
        <f t="shared" si="95"/>
        <v>0</v>
      </c>
      <c r="N885" s="211">
        <f t="shared" si="96"/>
        <v>0</v>
      </c>
    </row>
    <row r="886" spans="9:14" ht="15" customHeight="1">
      <c r="I886" s="200">
        <f t="shared" si="91"/>
        <v>0</v>
      </c>
      <c r="J886" s="209">
        <f t="shared" si="92"/>
        <v>0</v>
      </c>
      <c r="K886" s="209">
        <f t="shared" si="93"/>
        <v>0</v>
      </c>
      <c r="L886" s="209">
        <f t="shared" si="94"/>
        <v>0</v>
      </c>
      <c r="M886" s="210">
        <f t="shared" si="95"/>
        <v>0</v>
      </c>
      <c r="N886" s="211">
        <f t="shared" si="96"/>
        <v>0</v>
      </c>
    </row>
    <row r="887" spans="9:14" ht="15" customHeight="1">
      <c r="I887" s="200">
        <f t="shared" si="91"/>
        <v>0</v>
      </c>
      <c r="J887" s="209">
        <f t="shared" si="92"/>
        <v>0</v>
      </c>
      <c r="K887" s="209">
        <f t="shared" si="93"/>
        <v>0</v>
      </c>
      <c r="L887" s="209">
        <f t="shared" si="94"/>
        <v>0</v>
      </c>
      <c r="M887" s="210">
        <f t="shared" si="95"/>
        <v>0</v>
      </c>
      <c r="N887" s="211">
        <f t="shared" si="96"/>
        <v>0</v>
      </c>
    </row>
    <row r="888" spans="9:14" ht="15" customHeight="1">
      <c r="I888" s="200">
        <f t="shared" si="91"/>
        <v>0</v>
      </c>
      <c r="J888" s="209">
        <f t="shared" si="92"/>
        <v>0</v>
      </c>
      <c r="K888" s="209">
        <f t="shared" si="93"/>
        <v>0</v>
      </c>
      <c r="L888" s="209">
        <f t="shared" si="94"/>
        <v>0</v>
      </c>
      <c r="M888" s="210">
        <f t="shared" si="95"/>
        <v>0</v>
      </c>
      <c r="N888" s="211">
        <f t="shared" si="96"/>
        <v>0</v>
      </c>
    </row>
    <row r="889" spans="9:14" ht="15" customHeight="1">
      <c r="I889" s="200">
        <f t="shared" si="91"/>
        <v>0</v>
      </c>
      <c r="J889" s="209">
        <f t="shared" si="92"/>
        <v>0</v>
      </c>
      <c r="K889" s="209">
        <f t="shared" si="93"/>
        <v>0</v>
      </c>
      <c r="L889" s="209">
        <f t="shared" si="94"/>
        <v>0</v>
      </c>
      <c r="M889" s="210">
        <f t="shared" si="95"/>
        <v>0</v>
      </c>
      <c r="N889" s="211">
        <f t="shared" si="96"/>
        <v>0</v>
      </c>
    </row>
    <row r="890" spans="9:14" ht="15" customHeight="1">
      <c r="I890" s="200">
        <f t="shared" si="91"/>
        <v>0</v>
      </c>
      <c r="J890" s="209">
        <f t="shared" si="92"/>
        <v>0</v>
      </c>
      <c r="K890" s="209">
        <f t="shared" si="93"/>
        <v>0</v>
      </c>
      <c r="L890" s="209">
        <f t="shared" si="94"/>
        <v>0</v>
      </c>
      <c r="M890" s="210">
        <f t="shared" si="95"/>
        <v>0</v>
      </c>
      <c r="N890" s="211">
        <f t="shared" si="96"/>
        <v>0</v>
      </c>
    </row>
    <row r="891" spans="9:14" ht="15" customHeight="1">
      <c r="I891" s="200">
        <f t="shared" si="91"/>
        <v>0</v>
      </c>
      <c r="J891" s="209">
        <f t="shared" si="92"/>
        <v>0</v>
      </c>
      <c r="K891" s="209">
        <f t="shared" si="93"/>
        <v>0</v>
      </c>
      <c r="L891" s="209">
        <f t="shared" si="94"/>
        <v>0</v>
      </c>
      <c r="M891" s="210">
        <f t="shared" si="95"/>
        <v>0</v>
      </c>
      <c r="N891" s="211">
        <f t="shared" si="96"/>
        <v>0</v>
      </c>
    </row>
    <row r="892" spans="9:14" ht="15" customHeight="1">
      <c r="I892" s="200">
        <f t="shared" si="91"/>
        <v>0</v>
      </c>
      <c r="J892" s="209">
        <f t="shared" si="92"/>
        <v>0</v>
      </c>
      <c r="K892" s="209">
        <f t="shared" si="93"/>
        <v>0</v>
      </c>
      <c r="L892" s="209">
        <f t="shared" si="94"/>
        <v>0</v>
      </c>
      <c r="M892" s="210">
        <f t="shared" si="95"/>
        <v>0</v>
      </c>
      <c r="N892" s="211">
        <f t="shared" si="96"/>
        <v>0</v>
      </c>
    </row>
    <row r="893" spans="9:14" ht="15" customHeight="1">
      <c r="I893" s="200">
        <f t="shared" si="91"/>
        <v>0</v>
      </c>
      <c r="J893" s="209">
        <f t="shared" si="92"/>
        <v>0</v>
      </c>
      <c r="K893" s="209">
        <f t="shared" si="93"/>
        <v>0</v>
      </c>
      <c r="L893" s="209">
        <f t="shared" si="94"/>
        <v>0</v>
      </c>
      <c r="M893" s="210">
        <f t="shared" si="95"/>
        <v>0</v>
      </c>
      <c r="N893" s="211">
        <f t="shared" si="96"/>
        <v>0</v>
      </c>
    </row>
    <row r="894" spans="9:14" ht="15" customHeight="1">
      <c r="I894" s="200">
        <f t="shared" si="91"/>
        <v>0</v>
      </c>
      <c r="J894" s="209">
        <f t="shared" si="92"/>
        <v>0</v>
      </c>
      <c r="K894" s="209">
        <f t="shared" si="93"/>
        <v>0</v>
      </c>
      <c r="L894" s="209">
        <f t="shared" si="94"/>
        <v>0</v>
      </c>
      <c r="M894" s="210">
        <f t="shared" si="95"/>
        <v>0</v>
      </c>
      <c r="N894" s="211">
        <f t="shared" si="96"/>
        <v>0</v>
      </c>
    </row>
    <row r="895" spans="9:14" ht="15" customHeight="1">
      <c r="I895" s="200">
        <f t="shared" si="91"/>
        <v>0</v>
      </c>
      <c r="J895" s="209">
        <f t="shared" si="92"/>
        <v>0</v>
      </c>
      <c r="K895" s="209">
        <f t="shared" si="93"/>
        <v>0</v>
      </c>
      <c r="L895" s="209">
        <f t="shared" si="94"/>
        <v>0</v>
      </c>
      <c r="M895" s="210">
        <f t="shared" si="95"/>
        <v>0</v>
      </c>
      <c r="N895" s="211">
        <f t="shared" si="96"/>
        <v>0</v>
      </c>
    </row>
    <row r="896" spans="9:14" ht="15" customHeight="1">
      <c r="I896" s="200">
        <f t="shared" si="91"/>
        <v>0</v>
      </c>
      <c r="J896" s="209">
        <f t="shared" si="92"/>
        <v>0</v>
      </c>
      <c r="K896" s="209">
        <f t="shared" si="93"/>
        <v>0</v>
      </c>
      <c r="L896" s="209">
        <f t="shared" si="94"/>
        <v>0</v>
      </c>
      <c r="M896" s="210">
        <f t="shared" si="95"/>
        <v>0</v>
      </c>
      <c r="N896" s="211">
        <f t="shared" si="96"/>
        <v>0</v>
      </c>
    </row>
    <row r="897" spans="9:14" ht="15" customHeight="1">
      <c r="I897" s="200">
        <f t="shared" si="91"/>
        <v>0</v>
      </c>
      <c r="J897" s="209">
        <f t="shared" si="92"/>
        <v>0</v>
      </c>
      <c r="K897" s="209">
        <f t="shared" si="93"/>
        <v>0</v>
      </c>
      <c r="L897" s="209">
        <f t="shared" si="94"/>
        <v>0</v>
      </c>
      <c r="M897" s="210">
        <f t="shared" si="95"/>
        <v>0</v>
      </c>
      <c r="N897" s="211">
        <f t="shared" si="96"/>
        <v>0</v>
      </c>
    </row>
    <row r="898" spans="9:14" ht="15" customHeight="1">
      <c r="I898" s="200">
        <f t="shared" si="91"/>
        <v>0</v>
      </c>
      <c r="J898" s="209">
        <f t="shared" si="92"/>
        <v>0</v>
      </c>
      <c r="K898" s="209">
        <f t="shared" si="93"/>
        <v>0</v>
      </c>
      <c r="L898" s="209">
        <f t="shared" si="94"/>
        <v>0</v>
      </c>
      <c r="M898" s="210">
        <f t="shared" si="95"/>
        <v>0</v>
      </c>
      <c r="N898" s="211">
        <f t="shared" si="96"/>
        <v>0</v>
      </c>
    </row>
    <row r="899" spans="9:14" ht="15" customHeight="1">
      <c r="I899" s="200">
        <f t="shared" si="91"/>
        <v>0</v>
      </c>
      <c r="J899" s="209">
        <f t="shared" si="92"/>
        <v>0</v>
      </c>
      <c r="K899" s="209">
        <f t="shared" si="93"/>
        <v>0</v>
      </c>
      <c r="L899" s="209">
        <f t="shared" si="94"/>
        <v>0</v>
      </c>
      <c r="M899" s="210">
        <f t="shared" si="95"/>
        <v>0</v>
      </c>
      <c r="N899" s="211">
        <f t="shared" si="96"/>
        <v>0</v>
      </c>
    </row>
    <row r="900" spans="9:14" ht="15" customHeight="1">
      <c r="I900" s="200">
        <f t="shared" si="91"/>
        <v>0</v>
      </c>
      <c r="J900" s="209">
        <f t="shared" si="92"/>
        <v>0</v>
      </c>
      <c r="K900" s="209">
        <f t="shared" si="93"/>
        <v>0</v>
      </c>
      <c r="L900" s="209">
        <f t="shared" si="94"/>
        <v>0</v>
      </c>
      <c r="M900" s="210">
        <f t="shared" si="95"/>
        <v>0</v>
      </c>
      <c r="N900" s="211">
        <f t="shared" si="96"/>
        <v>0</v>
      </c>
    </row>
    <row r="901" spans="9:14" ht="15" customHeight="1">
      <c r="I901" s="200">
        <f t="shared" si="91"/>
        <v>0</v>
      </c>
      <c r="J901" s="209">
        <f t="shared" si="92"/>
        <v>0</v>
      </c>
      <c r="K901" s="209">
        <f t="shared" si="93"/>
        <v>0</v>
      </c>
      <c r="L901" s="209">
        <f t="shared" si="94"/>
        <v>0</v>
      </c>
      <c r="M901" s="210">
        <f t="shared" si="95"/>
        <v>0</v>
      </c>
      <c r="N901" s="211">
        <f t="shared" si="96"/>
        <v>0</v>
      </c>
    </row>
    <row r="902" spans="9:14" ht="15" customHeight="1">
      <c r="I902" s="200">
        <f t="shared" si="91"/>
        <v>0</v>
      </c>
      <c r="J902" s="209">
        <f t="shared" si="92"/>
        <v>0</v>
      </c>
      <c r="K902" s="209">
        <f t="shared" si="93"/>
        <v>0</v>
      </c>
      <c r="L902" s="209">
        <f t="shared" si="94"/>
        <v>0</v>
      </c>
      <c r="M902" s="210">
        <f t="shared" si="95"/>
        <v>0</v>
      </c>
      <c r="N902" s="211">
        <f t="shared" si="96"/>
        <v>0</v>
      </c>
    </row>
    <row r="903" spans="9:14" ht="15" customHeight="1">
      <c r="I903" s="200">
        <f t="shared" si="91"/>
        <v>0</v>
      </c>
      <c r="J903" s="209">
        <f t="shared" si="92"/>
        <v>0</v>
      </c>
      <c r="K903" s="209">
        <f t="shared" si="93"/>
        <v>0</v>
      </c>
      <c r="L903" s="209">
        <f t="shared" si="94"/>
        <v>0</v>
      </c>
      <c r="M903" s="210">
        <f t="shared" si="95"/>
        <v>0</v>
      </c>
      <c r="N903" s="211">
        <f t="shared" si="96"/>
        <v>0</v>
      </c>
    </row>
    <row r="904" spans="9:14" ht="15" customHeight="1">
      <c r="I904" s="200">
        <f t="shared" si="91"/>
        <v>0</v>
      </c>
      <c r="J904" s="209">
        <f t="shared" si="92"/>
        <v>0</v>
      </c>
      <c r="K904" s="209">
        <f t="shared" si="93"/>
        <v>0</v>
      </c>
      <c r="L904" s="209">
        <f t="shared" si="94"/>
        <v>0</v>
      </c>
      <c r="M904" s="210">
        <f t="shared" si="95"/>
        <v>0</v>
      </c>
      <c r="N904" s="211">
        <f t="shared" si="96"/>
        <v>0</v>
      </c>
    </row>
    <row r="905" spans="9:14" ht="15" customHeight="1">
      <c r="I905" s="200">
        <f t="shared" si="91"/>
        <v>0</v>
      </c>
      <c r="J905" s="209">
        <f t="shared" si="92"/>
        <v>0</v>
      </c>
      <c r="K905" s="209">
        <f t="shared" si="93"/>
        <v>0</v>
      </c>
      <c r="L905" s="209">
        <f t="shared" si="94"/>
        <v>0</v>
      </c>
      <c r="M905" s="210">
        <f t="shared" si="95"/>
        <v>0</v>
      </c>
      <c r="N905" s="211">
        <f t="shared" si="96"/>
        <v>0</v>
      </c>
    </row>
    <row r="906" spans="9:14" ht="15" customHeight="1">
      <c r="I906" s="200">
        <f t="shared" si="91"/>
        <v>0</v>
      </c>
      <c r="J906" s="209">
        <f t="shared" si="92"/>
        <v>0</v>
      </c>
      <c r="K906" s="209">
        <f t="shared" si="93"/>
        <v>0</v>
      </c>
      <c r="L906" s="209">
        <f t="shared" si="94"/>
        <v>0</v>
      </c>
      <c r="M906" s="210">
        <f t="shared" si="95"/>
        <v>0</v>
      </c>
      <c r="N906" s="211">
        <f t="shared" si="96"/>
        <v>0</v>
      </c>
    </row>
    <row r="907" spans="9:14" ht="15" customHeight="1">
      <c r="I907" s="200">
        <f t="shared" si="91"/>
        <v>0</v>
      </c>
      <c r="J907" s="209">
        <f t="shared" si="92"/>
        <v>0</v>
      </c>
      <c r="K907" s="209">
        <f t="shared" si="93"/>
        <v>0</v>
      </c>
      <c r="L907" s="209">
        <f t="shared" si="94"/>
        <v>0</v>
      </c>
      <c r="M907" s="210">
        <f t="shared" si="95"/>
        <v>0</v>
      </c>
      <c r="N907" s="211">
        <f t="shared" si="96"/>
        <v>0</v>
      </c>
    </row>
    <row r="908" spans="9:14" ht="15" customHeight="1">
      <c r="I908" s="200">
        <f t="shared" si="91"/>
        <v>0</v>
      </c>
      <c r="J908" s="209">
        <f t="shared" si="92"/>
        <v>0</v>
      </c>
      <c r="K908" s="209">
        <f t="shared" si="93"/>
        <v>0</v>
      </c>
      <c r="L908" s="209">
        <f t="shared" si="94"/>
        <v>0</v>
      </c>
      <c r="M908" s="210">
        <f t="shared" si="95"/>
        <v>0</v>
      </c>
      <c r="N908" s="211">
        <f t="shared" si="96"/>
        <v>0</v>
      </c>
    </row>
    <row r="909" spans="9:14" ht="15" customHeight="1">
      <c r="I909" s="200">
        <f t="shared" si="91"/>
        <v>0</v>
      </c>
      <c r="J909" s="209">
        <f t="shared" si="92"/>
        <v>0</v>
      </c>
      <c r="K909" s="209">
        <f t="shared" si="93"/>
        <v>0</v>
      </c>
      <c r="L909" s="209">
        <f t="shared" si="94"/>
        <v>0</v>
      </c>
      <c r="M909" s="210">
        <f t="shared" si="95"/>
        <v>0</v>
      </c>
      <c r="N909" s="211">
        <f t="shared" si="96"/>
        <v>0</v>
      </c>
    </row>
    <row r="910" spans="9:14" ht="15" customHeight="1">
      <c r="I910" s="200">
        <f t="shared" si="91"/>
        <v>0</v>
      </c>
      <c r="J910" s="209">
        <f t="shared" si="92"/>
        <v>0</v>
      </c>
      <c r="K910" s="209">
        <f t="shared" si="93"/>
        <v>0</v>
      </c>
      <c r="L910" s="209">
        <f t="shared" si="94"/>
        <v>0</v>
      </c>
      <c r="M910" s="210">
        <f t="shared" si="95"/>
        <v>0</v>
      </c>
      <c r="N910" s="211">
        <f t="shared" si="96"/>
        <v>0</v>
      </c>
    </row>
    <row r="911" spans="9:14" ht="15" customHeight="1">
      <c r="I911" s="200">
        <f t="shared" si="91"/>
        <v>0</v>
      </c>
      <c r="J911" s="209">
        <f t="shared" si="92"/>
        <v>0</v>
      </c>
      <c r="K911" s="209">
        <f t="shared" si="93"/>
        <v>0</v>
      </c>
      <c r="L911" s="209">
        <f t="shared" si="94"/>
        <v>0</v>
      </c>
      <c r="M911" s="210">
        <f t="shared" si="95"/>
        <v>0</v>
      </c>
      <c r="N911" s="211">
        <f t="shared" si="96"/>
        <v>0</v>
      </c>
    </row>
    <row r="912" spans="9:14" ht="15" customHeight="1">
      <c r="I912" s="200">
        <f t="shared" si="91"/>
        <v>0</v>
      </c>
      <c r="J912" s="209">
        <f t="shared" si="92"/>
        <v>0</v>
      </c>
      <c r="K912" s="209">
        <f t="shared" si="93"/>
        <v>0</v>
      </c>
      <c r="L912" s="209">
        <f t="shared" si="94"/>
        <v>0</v>
      </c>
      <c r="M912" s="210">
        <f t="shared" si="95"/>
        <v>0</v>
      </c>
      <c r="N912" s="211">
        <f t="shared" si="96"/>
        <v>0</v>
      </c>
    </row>
    <row r="913" spans="9:14" ht="15" customHeight="1">
      <c r="I913" s="200">
        <f t="shared" si="91"/>
        <v>0</v>
      </c>
      <c r="J913" s="209">
        <f t="shared" si="92"/>
        <v>0</v>
      </c>
      <c r="K913" s="209">
        <f t="shared" si="93"/>
        <v>0</v>
      </c>
      <c r="L913" s="209">
        <f t="shared" si="94"/>
        <v>0</v>
      </c>
      <c r="M913" s="210">
        <f t="shared" si="95"/>
        <v>0</v>
      </c>
      <c r="N913" s="211">
        <f t="shared" si="96"/>
        <v>0</v>
      </c>
    </row>
    <row r="914" spans="9:14" ht="15" customHeight="1">
      <c r="I914" s="200">
        <f t="shared" si="91"/>
        <v>0</v>
      </c>
      <c r="J914" s="209">
        <f t="shared" si="92"/>
        <v>0</v>
      </c>
      <c r="K914" s="209">
        <f t="shared" si="93"/>
        <v>0</v>
      </c>
      <c r="L914" s="209">
        <f t="shared" si="94"/>
        <v>0</v>
      </c>
      <c r="M914" s="210">
        <f t="shared" si="95"/>
        <v>0</v>
      </c>
      <c r="N914" s="211">
        <f t="shared" si="96"/>
        <v>0</v>
      </c>
    </row>
    <row r="915" spans="9:14" ht="15" customHeight="1">
      <c r="I915" s="200">
        <f t="shared" si="91"/>
        <v>0</v>
      </c>
      <c r="J915" s="209">
        <f t="shared" si="92"/>
        <v>0</v>
      </c>
      <c r="K915" s="209">
        <f t="shared" si="93"/>
        <v>0</v>
      </c>
      <c r="L915" s="209">
        <f t="shared" si="94"/>
        <v>0</v>
      </c>
      <c r="M915" s="210">
        <f t="shared" si="95"/>
        <v>0</v>
      </c>
      <c r="N915" s="211">
        <f t="shared" si="96"/>
        <v>0</v>
      </c>
    </row>
    <row r="916" spans="9:14" ht="15" customHeight="1">
      <c r="I916" s="200">
        <f t="shared" si="91"/>
        <v>0</v>
      </c>
      <c r="J916" s="209">
        <f t="shared" si="92"/>
        <v>0</v>
      </c>
      <c r="K916" s="209">
        <f t="shared" si="93"/>
        <v>0</v>
      </c>
      <c r="L916" s="209">
        <f t="shared" si="94"/>
        <v>0</v>
      </c>
      <c r="M916" s="210">
        <f t="shared" si="95"/>
        <v>0</v>
      </c>
      <c r="N916" s="211">
        <f t="shared" si="96"/>
        <v>0</v>
      </c>
    </row>
    <row r="917" spans="9:14" ht="15" customHeight="1">
      <c r="I917" s="200">
        <f t="shared" si="91"/>
        <v>0</v>
      </c>
      <c r="J917" s="209">
        <f t="shared" si="92"/>
        <v>0</v>
      </c>
      <c r="K917" s="209">
        <f t="shared" si="93"/>
        <v>0</v>
      </c>
      <c r="L917" s="209">
        <f t="shared" si="94"/>
        <v>0</v>
      </c>
      <c r="M917" s="210">
        <f t="shared" si="95"/>
        <v>0</v>
      </c>
      <c r="N917" s="211">
        <f t="shared" si="96"/>
        <v>0</v>
      </c>
    </row>
    <row r="918" spans="9:14" ht="15" customHeight="1">
      <c r="I918" s="200">
        <f t="shared" si="91"/>
        <v>0</v>
      </c>
      <c r="J918" s="209">
        <f t="shared" si="92"/>
        <v>0</v>
      </c>
      <c r="K918" s="209">
        <f t="shared" si="93"/>
        <v>0</v>
      </c>
      <c r="L918" s="209">
        <f t="shared" si="94"/>
        <v>0</v>
      </c>
      <c r="M918" s="210">
        <f t="shared" si="95"/>
        <v>0</v>
      </c>
      <c r="N918" s="211">
        <f t="shared" si="96"/>
        <v>0</v>
      </c>
    </row>
    <row r="919" spans="9:14" ht="15" customHeight="1">
      <c r="I919" s="200">
        <f t="shared" si="91"/>
        <v>0</v>
      </c>
      <c r="J919" s="209">
        <f t="shared" si="92"/>
        <v>0</v>
      </c>
      <c r="K919" s="209">
        <f t="shared" si="93"/>
        <v>0</v>
      </c>
      <c r="L919" s="209">
        <f t="shared" si="94"/>
        <v>0</v>
      </c>
      <c r="M919" s="210">
        <f t="shared" si="95"/>
        <v>0</v>
      </c>
      <c r="N919" s="211">
        <f t="shared" si="96"/>
        <v>0</v>
      </c>
    </row>
    <row r="920" spans="9:14" ht="15" customHeight="1">
      <c r="I920" s="200">
        <f t="shared" si="91"/>
        <v>0</v>
      </c>
      <c r="J920" s="209">
        <f t="shared" si="92"/>
        <v>0</v>
      </c>
      <c r="K920" s="209">
        <f t="shared" si="93"/>
        <v>0</v>
      </c>
      <c r="L920" s="209">
        <f t="shared" si="94"/>
        <v>0</v>
      </c>
      <c r="M920" s="210">
        <f t="shared" si="95"/>
        <v>0</v>
      </c>
      <c r="N920" s="211">
        <f t="shared" si="96"/>
        <v>0</v>
      </c>
    </row>
    <row r="921" spans="9:14" ht="15" customHeight="1">
      <c r="I921" s="200">
        <f t="shared" si="91"/>
        <v>0</v>
      </c>
      <c r="J921" s="209">
        <f t="shared" si="92"/>
        <v>0</v>
      </c>
      <c r="K921" s="209">
        <f t="shared" si="93"/>
        <v>0</v>
      </c>
      <c r="L921" s="209">
        <f t="shared" si="94"/>
        <v>0</v>
      </c>
      <c r="M921" s="210">
        <f t="shared" si="95"/>
        <v>0</v>
      </c>
      <c r="N921" s="211">
        <f t="shared" si="96"/>
        <v>0</v>
      </c>
    </row>
    <row r="922" spans="9:14" ht="15" customHeight="1">
      <c r="I922" s="200">
        <f t="shared" si="91"/>
        <v>0</v>
      </c>
      <c r="J922" s="209">
        <f t="shared" si="92"/>
        <v>0</v>
      </c>
      <c r="K922" s="209">
        <f t="shared" si="93"/>
        <v>0</v>
      </c>
      <c r="L922" s="209">
        <f t="shared" si="94"/>
        <v>0</v>
      </c>
      <c r="M922" s="210">
        <f t="shared" si="95"/>
        <v>0</v>
      </c>
      <c r="N922" s="211">
        <f t="shared" si="96"/>
        <v>0</v>
      </c>
    </row>
    <row r="923" spans="9:14" ht="15" customHeight="1">
      <c r="I923" s="200">
        <f t="shared" si="91"/>
        <v>0</v>
      </c>
      <c r="J923" s="209">
        <f t="shared" si="92"/>
        <v>0</v>
      </c>
      <c r="K923" s="209">
        <f t="shared" si="93"/>
        <v>0</v>
      </c>
      <c r="L923" s="209">
        <f t="shared" si="94"/>
        <v>0</v>
      </c>
      <c r="M923" s="210">
        <f t="shared" si="95"/>
        <v>0</v>
      </c>
      <c r="N923" s="211">
        <f t="shared" si="96"/>
        <v>0</v>
      </c>
    </row>
    <row r="924" spans="9:14" ht="15" customHeight="1">
      <c r="I924" s="200">
        <f t="shared" si="91"/>
        <v>0</v>
      </c>
      <c r="J924" s="209">
        <f t="shared" si="92"/>
        <v>0</v>
      </c>
      <c r="K924" s="209">
        <f t="shared" si="93"/>
        <v>0</v>
      </c>
      <c r="L924" s="209">
        <f t="shared" si="94"/>
        <v>0</v>
      </c>
      <c r="M924" s="210">
        <f t="shared" si="95"/>
        <v>0</v>
      </c>
      <c r="N924" s="211">
        <f t="shared" si="96"/>
        <v>0</v>
      </c>
    </row>
    <row r="925" spans="9:14" ht="15" customHeight="1">
      <c r="I925" s="200">
        <f t="shared" si="91"/>
        <v>0</v>
      </c>
      <c r="J925" s="209">
        <f t="shared" si="92"/>
        <v>0</v>
      </c>
      <c r="K925" s="209">
        <f t="shared" si="93"/>
        <v>0</v>
      </c>
      <c r="L925" s="209">
        <f t="shared" si="94"/>
        <v>0</v>
      </c>
      <c r="M925" s="210">
        <f t="shared" si="95"/>
        <v>0</v>
      </c>
      <c r="N925" s="211">
        <f t="shared" si="96"/>
        <v>0</v>
      </c>
    </row>
    <row r="926" spans="9:14" ht="15" customHeight="1">
      <c r="I926" s="200">
        <f t="shared" si="91"/>
        <v>0</v>
      </c>
      <c r="J926" s="209">
        <f t="shared" si="92"/>
        <v>0</v>
      </c>
      <c r="K926" s="209">
        <f t="shared" si="93"/>
        <v>0</v>
      </c>
      <c r="L926" s="209">
        <f t="shared" si="94"/>
        <v>0</v>
      </c>
      <c r="M926" s="210">
        <f t="shared" si="95"/>
        <v>0</v>
      </c>
      <c r="N926" s="211">
        <f t="shared" si="96"/>
        <v>0</v>
      </c>
    </row>
    <row r="927" spans="9:14" ht="15" customHeight="1">
      <c r="I927" s="200">
        <f t="shared" si="91"/>
        <v>0</v>
      </c>
      <c r="J927" s="209">
        <f t="shared" si="92"/>
        <v>0</v>
      </c>
      <c r="K927" s="209">
        <f t="shared" si="93"/>
        <v>0</v>
      </c>
      <c r="L927" s="209">
        <f t="shared" si="94"/>
        <v>0</v>
      </c>
      <c r="M927" s="210">
        <f t="shared" si="95"/>
        <v>0</v>
      </c>
      <c r="N927" s="211">
        <f t="shared" si="96"/>
        <v>0</v>
      </c>
    </row>
    <row r="928" spans="9:14" ht="15" customHeight="1">
      <c r="I928" s="200">
        <f t="shared" si="91"/>
        <v>0</v>
      </c>
      <c r="J928" s="209">
        <f t="shared" si="92"/>
        <v>0</v>
      </c>
      <c r="K928" s="209">
        <f t="shared" si="93"/>
        <v>0</v>
      </c>
      <c r="L928" s="209">
        <f t="shared" si="94"/>
        <v>0</v>
      </c>
      <c r="M928" s="210">
        <f t="shared" si="95"/>
        <v>0</v>
      </c>
      <c r="N928" s="211">
        <f t="shared" si="96"/>
        <v>0</v>
      </c>
    </row>
    <row r="929" spans="9:14" ht="15" customHeight="1">
      <c r="I929" s="200">
        <f t="shared" si="91"/>
        <v>0</v>
      </c>
      <c r="J929" s="209">
        <f t="shared" si="92"/>
        <v>0</v>
      </c>
      <c r="K929" s="209">
        <f t="shared" si="93"/>
        <v>0</v>
      </c>
      <c r="L929" s="209">
        <f t="shared" si="94"/>
        <v>0</v>
      </c>
      <c r="M929" s="210">
        <f t="shared" si="95"/>
        <v>0</v>
      </c>
      <c r="N929" s="211">
        <f t="shared" si="96"/>
        <v>0</v>
      </c>
    </row>
    <row r="930" spans="9:14" ht="15" customHeight="1">
      <c r="I930" s="200">
        <f t="shared" si="91"/>
        <v>0</v>
      </c>
      <c r="J930" s="209">
        <f t="shared" si="92"/>
        <v>0</v>
      </c>
      <c r="K930" s="209">
        <f t="shared" si="93"/>
        <v>0</v>
      </c>
      <c r="L930" s="209">
        <f t="shared" si="94"/>
        <v>0</v>
      </c>
      <c r="M930" s="210">
        <f t="shared" si="95"/>
        <v>0</v>
      </c>
      <c r="N930" s="211">
        <f t="shared" si="96"/>
        <v>0</v>
      </c>
    </row>
    <row r="931" spans="9:14" ht="15" customHeight="1">
      <c r="I931" s="200">
        <f t="shared" si="91"/>
        <v>0</v>
      </c>
      <c r="J931" s="209">
        <f t="shared" si="92"/>
        <v>0</v>
      </c>
      <c r="K931" s="209">
        <f t="shared" si="93"/>
        <v>0</v>
      </c>
      <c r="L931" s="209">
        <f t="shared" si="94"/>
        <v>0</v>
      </c>
      <c r="M931" s="210">
        <f t="shared" si="95"/>
        <v>0</v>
      </c>
      <c r="N931" s="211">
        <f t="shared" si="96"/>
        <v>0</v>
      </c>
    </row>
    <row r="932" spans="9:14" ht="15" customHeight="1">
      <c r="I932" s="200">
        <f t="shared" ref="I932:I990" si="97">(D932-C932)+(F932-E932)+(H932-G932)</f>
        <v>0</v>
      </c>
      <c r="J932" s="209">
        <f t="shared" ref="J932:J990" si="98">IF(((D932-C932)&gt;$C$2),$D$2,IF(((D932-C932)&gt;$E$2),$F$2,0))</f>
        <v>0</v>
      </c>
      <c r="K932" s="209">
        <f t="shared" ref="K932:K990" si="99">IF(((F932-E932)&gt;$C$2),$D$2,IF(((F932-E932)&gt;$E$2),$F$2,0))</f>
        <v>0</v>
      </c>
      <c r="L932" s="209">
        <f t="shared" ref="L932:L990" si="100">IF(((H932-G932)&gt;$C$2),$D$2,IF(((H932-G932)&gt;$E$2),$F$2,0))</f>
        <v>0</v>
      </c>
      <c r="M932" s="210">
        <f t="shared" ref="M932:M990" si="101">SUM(J932:L932)</f>
        <v>0</v>
      </c>
      <c r="N932" s="211">
        <f t="shared" si="96"/>
        <v>0</v>
      </c>
    </row>
    <row r="933" spans="9:14" ht="15" customHeight="1">
      <c r="I933" s="200">
        <f t="shared" si="97"/>
        <v>0</v>
      </c>
      <c r="J933" s="209">
        <f t="shared" si="98"/>
        <v>0</v>
      </c>
      <c r="K933" s="209">
        <f t="shared" si="99"/>
        <v>0</v>
      </c>
      <c r="L933" s="209">
        <f t="shared" si="100"/>
        <v>0</v>
      </c>
      <c r="M933" s="210">
        <f t="shared" si="101"/>
        <v>0</v>
      </c>
      <c r="N933" s="211">
        <f t="shared" ref="N933:N990" si="102">I933-M933</f>
        <v>0</v>
      </c>
    </row>
    <row r="934" spans="9:14" ht="15" customHeight="1">
      <c r="I934" s="200">
        <f t="shared" si="97"/>
        <v>0</v>
      </c>
      <c r="J934" s="209">
        <f t="shared" si="98"/>
        <v>0</v>
      </c>
      <c r="K934" s="209">
        <f t="shared" si="99"/>
        <v>0</v>
      </c>
      <c r="L934" s="209">
        <f t="shared" si="100"/>
        <v>0</v>
      </c>
      <c r="M934" s="210">
        <f t="shared" si="101"/>
        <v>0</v>
      </c>
      <c r="N934" s="211">
        <f t="shared" si="102"/>
        <v>0</v>
      </c>
    </row>
    <row r="935" spans="9:14" ht="15" customHeight="1">
      <c r="I935" s="200">
        <f t="shared" si="97"/>
        <v>0</v>
      </c>
      <c r="J935" s="209">
        <f t="shared" si="98"/>
        <v>0</v>
      </c>
      <c r="K935" s="209">
        <f t="shared" si="99"/>
        <v>0</v>
      </c>
      <c r="L935" s="209">
        <f t="shared" si="100"/>
        <v>0</v>
      </c>
      <c r="M935" s="210">
        <f t="shared" si="101"/>
        <v>0</v>
      </c>
      <c r="N935" s="211">
        <f t="shared" si="102"/>
        <v>0</v>
      </c>
    </row>
    <row r="936" spans="9:14" ht="15" customHeight="1">
      <c r="I936" s="200">
        <f t="shared" si="97"/>
        <v>0</v>
      </c>
      <c r="J936" s="209">
        <f t="shared" si="98"/>
        <v>0</v>
      </c>
      <c r="K936" s="209">
        <f t="shared" si="99"/>
        <v>0</v>
      </c>
      <c r="L936" s="209">
        <f t="shared" si="100"/>
        <v>0</v>
      </c>
      <c r="M936" s="210">
        <f t="shared" si="101"/>
        <v>0</v>
      </c>
      <c r="N936" s="211">
        <f t="shared" si="102"/>
        <v>0</v>
      </c>
    </row>
    <row r="937" spans="9:14" ht="15" customHeight="1">
      <c r="I937" s="200">
        <f t="shared" si="97"/>
        <v>0</v>
      </c>
      <c r="J937" s="209">
        <f t="shared" si="98"/>
        <v>0</v>
      </c>
      <c r="K937" s="209">
        <f t="shared" si="99"/>
        <v>0</v>
      </c>
      <c r="L937" s="209">
        <f t="shared" si="100"/>
        <v>0</v>
      </c>
      <c r="M937" s="210">
        <f t="shared" si="101"/>
        <v>0</v>
      </c>
      <c r="N937" s="211">
        <f t="shared" si="102"/>
        <v>0</v>
      </c>
    </row>
    <row r="938" spans="9:14" ht="15" customHeight="1">
      <c r="I938" s="200">
        <f t="shared" si="97"/>
        <v>0</v>
      </c>
      <c r="J938" s="209">
        <f t="shared" si="98"/>
        <v>0</v>
      </c>
      <c r="K938" s="209">
        <f t="shared" si="99"/>
        <v>0</v>
      </c>
      <c r="L938" s="209">
        <f t="shared" si="100"/>
        <v>0</v>
      </c>
      <c r="M938" s="210">
        <f t="shared" si="101"/>
        <v>0</v>
      </c>
      <c r="N938" s="211">
        <f t="shared" si="102"/>
        <v>0</v>
      </c>
    </row>
    <row r="939" spans="9:14" ht="15" customHeight="1">
      <c r="I939" s="200">
        <f t="shared" si="97"/>
        <v>0</v>
      </c>
      <c r="J939" s="209">
        <f t="shared" si="98"/>
        <v>0</v>
      </c>
      <c r="K939" s="209">
        <f t="shared" si="99"/>
        <v>0</v>
      </c>
      <c r="L939" s="209">
        <f t="shared" si="100"/>
        <v>0</v>
      </c>
      <c r="M939" s="210">
        <f t="shared" si="101"/>
        <v>0</v>
      </c>
      <c r="N939" s="211">
        <f t="shared" si="102"/>
        <v>0</v>
      </c>
    </row>
    <row r="940" spans="9:14" ht="15" customHeight="1">
      <c r="I940" s="200">
        <f t="shared" si="97"/>
        <v>0</v>
      </c>
      <c r="J940" s="209">
        <f t="shared" si="98"/>
        <v>0</v>
      </c>
      <c r="K940" s="209">
        <f t="shared" si="99"/>
        <v>0</v>
      </c>
      <c r="L940" s="209">
        <f t="shared" si="100"/>
        <v>0</v>
      </c>
      <c r="M940" s="210">
        <f t="shared" si="101"/>
        <v>0</v>
      </c>
      <c r="N940" s="211">
        <f t="shared" si="102"/>
        <v>0</v>
      </c>
    </row>
    <row r="941" spans="9:14" ht="15" customHeight="1">
      <c r="I941" s="200">
        <f t="shared" si="97"/>
        <v>0</v>
      </c>
      <c r="J941" s="209">
        <f t="shared" si="98"/>
        <v>0</v>
      </c>
      <c r="K941" s="209">
        <f t="shared" si="99"/>
        <v>0</v>
      </c>
      <c r="L941" s="209">
        <f t="shared" si="100"/>
        <v>0</v>
      </c>
      <c r="M941" s="210">
        <f t="shared" si="101"/>
        <v>0</v>
      </c>
      <c r="N941" s="211">
        <f t="shared" si="102"/>
        <v>0</v>
      </c>
    </row>
    <row r="942" spans="9:14" ht="15" customHeight="1">
      <c r="I942" s="200">
        <f t="shared" si="97"/>
        <v>0</v>
      </c>
      <c r="J942" s="209">
        <f t="shared" si="98"/>
        <v>0</v>
      </c>
      <c r="K942" s="209">
        <f t="shared" si="99"/>
        <v>0</v>
      </c>
      <c r="L942" s="209">
        <f t="shared" si="100"/>
        <v>0</v>
      </c>
      <c r="M942" s="210">
        <f t="shared" si="101"/>
        <v>0</v>
      </c>
      <c r="N942" s="211">
        <f t="shared" si="102"/>
        <v>0</v>
      </c>
    </row>
    <row r="943" spans="9:14" ht="15" customHeight="1">
      <c r="I943" s="200">
        <f t="shared" si="97"/>
        <v>0</v>
      </c>
      <c r="J943" s="209">
        <f t="shared" si="98"/>
        <v>0</v>
      </c>
      <c r="K943" s="209">
        <f t="shared" si="99"/>
        <v>0</v>
      </c>
      <c r="L943" s="209">
        <f t="shared" si="100"/>
        <v>0</v>
      </c>
      <c r="M943" s="210">
        <f t="shared" si="101"/>
        <v>0</v>
      </c>
      <c r="N943" s="211">
        <f t="shared" si="102"/>
        <v>0</v>
      </c>
    </row>
    <row r="944" spans="9:14" ht="15" customHeight="1">
      <c r="I944" s="200">
        <f t="shared" si="97"/>
        <v>0</v>
      </c>
      <c r="J944" s="209">
        <f t="shared" si="98"/>
        <v>0</v>
      </c>
      <c r="K944" s="209">
        <f t="shared" si="99"/>
        <v>0</v>
      </c>
      <c r="L944" s="209">
        <f t="shared" si="100"/>
        <v>0</v>
      </c>
      <c r="M944" s="210">
        <f t="shared" si="101"/>
        <v>0</v>
      </c>
      <c r="N944" s="211">
        <f t="shared" si="102"/>
        <v>0</v>
      </c>
    </row>
    <row r="945" spans="9:14" ht="15" customHeight="1">
      <c r="I945" s="200">
        <f t="shared" si="97"/>
        <v>0</v>
      </c>
      <c r="J945" s="209">
        <f t="shared" si="98"/>
        <v>0</v>
      </c>
      <c r="K945" s="209">
        <f t="shared" si="99"/>
        <v>0</v>
      </c>
      <c r="L945" s="209">
        <f t="shared" si="100"/>
        <v>0</v>
      </c>
      <c r="M945" s="210">
        <f t="shared" si="101"/>
        <v>0</v>
      </c>
      <c r="N945" s="211">
        <f t="shared" si="102"/>
        <v>0</v>
      </c>
    </row>
    <row r="946" spans="9:14" ht="15" customHeight="1">
      <c r="I946" s="200">
        <f t="shared" si="97"/>
        <v>0</v>
      </c>
      <c r="J946" s="209">
        <f t="shared" si="98"/>
        <v>0</v>
      </c>
      <c r="K946" s="209">
        <f t="shared" si="99"/>
        <v>0</v>
      </c>
      <c r="L946" s="209">
        <f t="shared" si="100"/>
        <v>0</v>
      </c>
      <c r="M946" s="210">
        <f t="shared" si="101"/>
        <v>0</v>
      </c>
      <c r="N946" s="211">
        <f t="shared" si="102"/>
        <v>0</v>
      </c>
    </row>
    <row r="947" spans="9:14" ht="15" customHeight="1">
      <c r="I947" s="200">
        <f t="shared" si="97"/>
        <v>0</v>
      </c>
      <c r="J947" s="209">
        <f t="shared" si="98"/>
        <v>0</v>
      </c>
      <c r="K947" s="209">
        <f t="shared" si="99"/>
        <v>0</v>
      </c>
      <c r="L947" s="209">
        <f t="shared" si="100"/>
        <v>0</v>
      </c>
      <c r="M947" s="210">
        <f t="shared" si="101"/>
        <v>0</v>
      </c>
      <c r="N947" s="211">
        <f t="shared" si="102"/>
        <v>0</v>
      </c>
    </row>
    <row r="948" spans="9:14" ht="15" customHeight="1">
      <c r="I948" s="200">
        <f t="shared" si="97"/>
        <v>0</v>
      </c>
      <c r="J948" s="209">
        <f t="shared" si="98"/>
        <v>0</v>
      </c>
      <c r="K948" s="209">
        <f t="shared" si="99"/>
        <v>0</v>
      </c>
      <c r="L948" s="209">
        <f t="shared" si="100"/>
        <v>0</v>
      </c>
      <c r="M948" s="210">
        <f t="shared" si="101"/>
        <v>0</v>
      </c>
      <c r="N948" s="211">
        <f t="shared" si="102"/>
        <v>0</v>
      </c>
    </row>
    <row r="949" spans="9:14" ht="15" customHeight="1">
      <c r="I949" s="200">
        <f t="shared" si="97"/>
        <v>0</v>
      </c>
      <c r="J949" s="209">
        <f t="shared" si="98"/>
        <v>0</v>
      </c>
      <c r="K949" s="209">
        <f t="shared" si="99"/>
        <v>0</v>
      </c>
      <c r="L949" s="209">
        <f t="shared" si="100"/>
        <v>0</v>
      </c>
      <c r="M949" s="210">
        <f t="shared" si="101"/>
        <v>0</v>
      </c>
      <c r="N949" s="211">
        <f t="shared" si="102"/>
        <v>0</v>
      </c>
    </row>
    <row r="950" spans="9:14" ht="15" customHeight="1">
      <c r="I950" s="200">
        <f t="shared" si="97"/>
        <v>0</v>
      </c>
      <c r="J950" s="209">
        <f t="shared" si="98"/>
        <v>0</v>
      </c>
      <c r="K950" s="209">
        <f t="shared" si="99"/>
        <v>0</v>
      </c>
      <c r="L950" s="209">
        <f t="shared" si="100"/>
        <v>0</v>
      </c>
      <c r="M950" s="210">
        <f t="shared" si="101"/>
        <v>0</v>
      </c>
      <c r="N950" s="211">
        <f t="shared" si="102"/>
        <v>0</v>
      </c>
    </row>
    <row r="951" spans="9:14" ht="15" customHeight="1">
      <c r="I951" s="200">
        <f t="shared" si="97"/>
        <v>0</v>
      </c>
      <c r="J951" s="209">
        <f t="shared" si="98"/>
        <v>0</v>
      </c>
      <c r="K951" s="209">
        <f t="shared" si="99"/>
        <v>0</v>
      </c>
      <c r="L951" s="209">
        <f t="shared" si="100"/>
        <v>0</v>
      </c>
      <c r="M951" s="210">
        <f t="shared" si="101"/>
        <v>0</v>
      </c>
      <c r="N951" s="211">
        <f t="shared" si="102"/>
        <v>0</v>
      </c>
    </row>
    <row r="952" spans="9:14" ht="15" customHeight="1">
      <c r="I952" s="200">
        <f t="shared" si="97"/>
        <v>0</v>
      </c>
      <c r="J952" s="209">
        <f t="shared" si="98"/>
        <v>0</v>
      </c>
      <c r="K952" s="209">
        <f t="shared" si="99"/>
        <v>0</v>
      </c>
      <c r="L952" s="209">
        <f t="shared" si="100"/>
        <v>0</v>
      </c>
      <c r="M952" s="210">
        <f t="shared" si="101"/>
        <v>0</v>
      </c>
      <c r="N952" s="211">
        <f t="shared" si="102"/>
        <v>0</v>
      </c>
    </row>
    <row r="953" spans="9:14" ht="15" customHeight="1">
      <c r="I953" s="200">
        <f t="shared" si="97"/>
        <v>0</v>
      </c>
      <c r="J953" s="209">
        <f t="shared" si="98"/>
        <v>0</v>
      </c>
      <c r="K953" s="209">
        <f t="shared" si="99"/>
        <v>0</v>
      </c>
      <c r="L953" s="209">
        <f t="shared" si="100"/>
        <v>0</v>
      </c>
      <c r="M953" s="210">
        <f t="shared" si="101"/>
        <v>0</v>
      </c>
      <c r="N953" s="211">
        <f t="shared" si="102"/>
        <v>0</v>
      </c>
    </row>
    <row r="954" spans="9:14" ht="15" customHeight="1">
      <c r="I954" s="200">
        <f t="shared" si="97"/>
        <v>0</v>
      </c>
      <c r="J954" s="209">
        <f t="shared" si="98"/>
        <v>0</v>
      </c>
      <c r="K954" s="209">
        <f t="shared" si="99"/>
        <v>0</v>
      </c>
      <c r="L954" s="209">
        <f t="shared" si="100"/>
        <v>0</v>
      </c>
      <c r="M954" s="210">
        <f t="shared" si="101"/>
        <v>0</v>
      </c>
      <c r="N954" s="211">
        <f t="shared" si="102"/>
        <v>0</v>
      </c>
    </row>
    <row r="955" spans="9:14" ht="15" customHeight="1">
      <c r="I955" s="200">
        <f t="shared" si="97"/>
        <v>0</v>
      </c>
      <c r="J955" s="209">
        <f t="shared" si="98"/>
        <v>0</v>
      </c>
      <c r="K955" s="209">
        <f t="shared" si="99"/>
        <v>0</v>
      </c>
      <c r="L955" s="209">
        <f t="shared" si="100"/>
        <v>0</v>
      </c>
      <c r="M955" s="210">
        <f t="shared" si="101"/>
        <v>0</v>
      </c>
      <c r="N955" s="211">
        <f t="shared" si="102"/>
        <v>0</v>
      </c>
    </row>
    <row r="956" spans="9:14" ht="15" customHeight="1">
      <c r="I956" s="200">
        <f t="shared" si="97"/>
        <v>0</v>
      </c>
      <c r="J956" s="209">
        <f t="shared" si="98"/>
        <v>0</v>
      </c>
      <c r="K956" s="209">
        <f t="shared" si="99"/>
        <v>0</v>
      </c>
      <c r="L956" s="209">
        <f t="shared" si="100"/>
        <v>0</v>
      </c>
      <c r="M956" s="210">
        <f t="shared" si="101"/>
        <v>0</v>
      </c>
      <c r="N956" s="211">
        <f t="shared" si="102"/>
        <v>0</v>
      </c>
    </row>
    <row r="957" spans="9:14" ht="15" customHeight="1">
      <c r="I957" s="200">
        <f t="shared" si="97"/>
        <v>0</v>
      </c>
      <c r="J957" s="209">
        <f t="shared" si="98"/>
        <v>0</v>
      </c>
      <c r="K957" s="209">
        <f t="shared" si="99"/>
        <v>0</v>
      </c>
      <c r="L957" s="209">
        <f t="shared" si="100"/>
        <v>0</v>
      </c>
      <c r="M957" s="210">
        <f t="shared" si="101"/>
        <v>0</v>
      </c>
      <c r="N957" s="211">
        <f t="shared" si="102"/>
        <v>0</v>
      </c>
    </row>
    <row r="958" spans="9:14" ht="15" customHeight="1">
      <c r="I958" s="200">
        <f t="shared" si="97"/>
        <v>0</v>
      </c>
      <c r="J958" s="209">
        <f t="shared" si="98"/>
        <v>0</v>
      </c>
      <c r="K958" s="209">
        <f t="shared" si="99"/>
        <v>0</v>
      </c>
      <c r="L958" s="209">
        <f t="shared" si="100"/>
        <v>0</v>
      </c>
      <c r="M958" s="210">
        <f t="shared" si="101"/>
        <v>0</v>
      </c>
      <c r="N958" s="211">
        <f t="shared" si="102"/>
        <v>0</v>
      </c>
    </row>
    <row r="959" spans="9:14" ht="15" customHeight="1">
      <c r="I959" s="200">
        <f t="shared" si="97"/>
        <v>0</v>
      </c>
      <c r="J959" s="209">
        <f t="shared" si="98"/>
        <v>0</v>
      </c>
      <c r="K959" s="209">
        <f t="shared" si="99"/>
        <v>0</v>
      </c>
      <c r="L959" s="209">
        <f t="shared" si="100"/>
        <v>0</v>
      </c>
      <c r="M959" s="210">
        <f t="shared" si="101"/>
        <v>0</v>
      </c>
      <c r="N959" s="211">
        <f t="shared" si="102"/>
        <v>0</v>
      </c>
    </row>
    <row r="960" spans="9:14" ht="15" customHeight="1">
      <c r="I960" s="200">
        <f t="shared" si="97"/>
        <v>0</v>
      </c>
      <c r="J960" s="209">
        <f t="shared" si="98"/>
        <v>0</v>
      </c>
      <c r="K960" s="209">
        <f t="shared" si="99"/>
        <v>0</v>
      </c>
      <c r="L960" s="209">
        <f t="shared" si="100"/>
        <v>0</v>
      </c>
      <c r="M960" s="210">
        <f t="shared" si="101"/>
        <v>0</v>
      </c>
      <c r="N960" s="211">
        <f t="shared" si="102"/>
        <v>0</v>
      </c>
    </row>
    <row r="961" spans="9:14" ht="15" customHeight="1">
      <c r="I961" s="200">
        <f t="shared" si="97"/>
        <v>0</v>
      </c>
      <c r="J961" s="209">
        <f t="shared" si="98"/>
        <v>0</v>
      </c>
      <c r="K961" s="209">
        <f t="shared" si="99"/>
        <v>0</v>
      </c>
      <c r="L961" s="209">
        <f t="shared" si="100"/>
        <v>0</v>
      </c>
      <c r="M961" s="210">
        <f t="shared" si="101"/>
        <v>0</v>
      </c>
      <c r="N961" s="211">
        <f t="shared" si="102"/>
        <v>0</v>
      </c>
    </row>
    <row r="962" spans="9:14" ht="15" customHeight="1">
      <c r="I962" s="200">
        <f t="shared" si="97"/>
        <v>0</v>
      </c>
      <c r="J962" s="209">
        <f t="shared" si="98"/>
        <v>0</v>
      </c>
      <c r="K962" s="209">
        <f t="shared" si="99"/>
        <v>0</v>
      </c>
      <c r="L962" s="209">
        <f t="shared" si="100"/>
        <v>0</v>
      </c>
      <c r="M962" s="210">
        <f t="shared" si="101"/>
        <v>0</v>
      </c>
      <c r="N962" s="211">
        <f t="shared" si="102"/>
        <v>0</v>
      </c>
    </row>
    <row r="963" spans="9:14" ht="15" customHeight="1">
      <c r="I963" s="200">
        <f t="shared" si="97"/>
        <v>0</v>
      </c>
      <c r="J963" s="209">
        <f t="shared" si="98"/>
        <v>0</v>
      </c>
      <c r="K963" s="209">
        <f t="shared" si="99"/>
        <v>0</v>
      </c>
      <c r="L963" s="209">
        <f t="shared" si="100"/>
        <v>0</v>
      </c>
      <c r="M963" s="210">
        <f t="shared" si="101"/>
        <v>0</v>
      </c>
      <c r="N963" s="211">
        <f t="shared" si="102"/>
        <v>0</v>
      </c>
    </row>
    <row r="964" spans="9:14" ht="15" customHeight="1">
      <c r="I964" s="200">
        <f t="shared" si="97"/>
        <v>0</v>
      </c>
      <c r="J964" s="209">
        <f t="shared" si="98"/>
        <v>0</v>
      </c>
      <c r="K964" s="209">
        <f t="shared" si="99"/>
        <v>0</v>
      </c>
      <c r="L964" s="209">
        <f t="shared" si="100"/>
        <v>0</v>
      </c>
      <c r="M964" s="210">
        <f t="shared" si="101"/>
        <v>0</v>
      </c>
      <c r="N964" s="211">
        <f t="shared" si="102"/>
        <v>0</v>
      </c>
    </row>
    <row r="965" spans="9:14" ht="15" customHeight="1">
      <c r="I965" s="200">
        <f t="shared" si="97"/>
        <v>0</v>
      </c>
      <c r="J965" s="209">
        <f t="shared" si="98"/>
        <v>0</v>
      </c>
      <c r="K965" s="209">
        <f t="shared" si="99"/>
        <v>0</v>
      </c>
      <c r="L965" s="209">
        <f t="shared" si="100"/>
        <v>0</v>
      </c>
      <c r="M965" s="210">
        <f t="shared" si="101"/>
        <v>0</v>
      </c>
      <c r="N965" s="211">
        <f t="shared" si="102"/>
        <v>0</v>
      </c>
    </row>
    <row r="966" spans="9:14" ht="15" customHeight="1">
      <c r="I966" s="200">
        <f t="shared" si="97"/>
        <v>0</v>
      </c>
      <c r="J966" s="209">
        <f t="shared" si="98"/>
        <v>0</v>
      </c>
      <c r="K966" s="209">
        <f t="shared" si="99"/>
        <v>0</v>
      </c>
      <c r="L966" s="209">
        <f t="shared" si="100"/>
        <v>0</v>
      </c>
      <c r="M966" s="210">
        <f t="shared" si="101"/>
        <v>0</v>
      </c>
      <c r="N966" s="211">
        <f t="shared" si="102"/>
        <v>0</v>
      </c>
    </row>
    <row r="967" spans="9:14" ht="15" customHeight="1">
      <c r="I967" s="200">
        <f t="shared" si="97"/>
        <v>0</v>
      </c>
      <c r="J967" s="209">
        <f t="shared" si="98"/>
        <v>0</v>
      </c>
      <c r="K967" s="209">
        <f t="shared" si="99"/>
        <v>0</v>
      </c>
      <c r="L967" s="209">
        <f t="shared" si="100"/>
        <v>0</v>
      </c>
      <c r="M967" s="210">
        <f t="shared" si="101"/>
        <v>0</v>
      </c>
      <c r="N967" s="211">
        <f t="shared" si="102"/>
        <v>0</v>
      </c>
    </row>
    <row r="968" spans="9:14" ht="15" customHeight="1">
      <c r="I968" s="200">
        <f t="shared" si="97"/>
        <v>0</v>
      </c>
      <c r="J968" s="209">
        <f t="shared" si="98"/>
        <v>0</v>
      </c>
      <c r="K968" s="209">
        <f t="shared" si="99"/>
        <v>0</v>
      </c>
      <c r="L968" s="209">
        <f t="shared" si="100"/>
        <v>0</v>
      </c>
      <c r="M968" s="210">
        <f t="shared" si="101"/>
        <v>0</v>
      </c>
      <c r="N968" s="211">
        <f t="shared" si="102"/>
        <v>0</v>
      </c>
    </row>
    <row r="969" spans="9:14" ht="15" customHeight="1">
      <c r="I969" s="200">
        <f t="shared" si="97"/>
        <v>0</v>
      </c>
      <c r="J969" s="209">
        <f t="shared" si="98"/>
        <v>0</v>
      </c>
      <c r="K969" s="209">
        <f t="shared" si="99"/>
        <v>0</v>
      </c>
      <c r="L969" s="209">
        <f t="shared" si="100"/>
        <v>0</v>
      </c>
      <c r="M969" s="210">
        <f t="shared" si="101"/>
        <v>0</v>
      </c>
      <c r="N969" s="211">
        <f t="shared" si="102"/>
        <v>0</v>
      </c>
    </row>
    <row r="970" spans="9:14" ht="15" customHeight="1">
      <c r="I970" s="200">
        <f t="shared" si="97"/>
        <v>0</v>
      </c>
      <c r="J970" s="209">
        <f t="shared" si="98"/>
        <v>0</v>
      </c>
      <c r="K970" s="209">
        <f t="shared" si="99"/>
        <v>0</v>
      </c>
      <c r="L970" s="209">
        <f t="shared" si="100"/>
        <v>0</v>
      </c>
      <c r="M970" s="210">
        <f t="shared" si="101"/>
        <v>0</v>
      </c>
      <c r="N970" s="211">
        <f t="shared" si="102"/>
        <v>0</v>
      </c>
    </row>
    <row r="971" spans="9:14" ht="15" customHeight="1">
      <c r="I971" s="200">
        <f t="shared" si="97"/>
        <v>0</v>
      </c>
      <c r="J971" s="209">
        <f t="shared" si="98"/>
        <v>0</v>
      </c>
      <c r="K971" s="209">
        <f t="shared" si="99"/>
        <v>0</v>
      </c>
      <c r="L971" s="209">
        <f t="shared" si="100"/>
        <v>0</v>
      </c>
      <c r="M971" s="210">
        <f t="shared" si="101"/>
        <v>0</v>
      </c>
      <c r="N971" s="211">
        <f t="shared" si="102"/>
        <v>0</v>
      </c>
    </row>
    <row r="972" spans="9:14" ht="15" customHeight="1">
      <c r="I972" s="200">
        <f t="shared" si="97"/>
        <v>0</v>
      </c>
      <c r="J972" s="209">
        <f t="shared" si="98"/>
        <v>0</v>
      </c>
      <c r="K972" s="209">
        <f t="shared" si="99"/>
        <v>0</v>
      </c>
      <c r="L972" s="209">
        <f t="shared" si="100"/>
        <v>0</v>
      </c>
      <c r="M972" s="210">
        <f t="shared" si="101"/>
        <v>0</v>
      </c>
      <c r="N972" s="211">
        <f t="shared" si="102"/>
        <v>0</v>
      </c>
    </row>
    <row r="973" spans="9:14" ht="15" customHeight="1">
      <c r="I973" s="200">
        <f t="shared" si="97"/>
        <v>0</v>
      </c>
      <c r="J973" s="209">
        <f t="shared" si="98"/>
        <v>0</v>
      </c>
      <c r="K973" s="209">
        <f t="shared" si="99"/>
        <v>0</v>
      </c>
      <c r="L973" s="209">
        <f t="shared" si="100"/>
        <v>0</v>
      </c>
      <c r="M973" s="210">
        <f t="shared" si="101"/>
        <v>0</v>
      </c>
      <c r="N973" s="211">
        <f t="shared" si="102"/>
        <v>0</v>
      </c>
    </row>
    <row r="974" spans="9:14" ht="15" customHeight="1">
      <c r="I974" s="200">
        <f t="shared" si="97"/>
        <v>0</v>
      </c>
      <c r="J974" s="209">
        <f t="shared" si="98"/>
        <v>0</v>
      </c>
      <c r="K974" s="209">
        <f t="shared" si="99"/>
        <v>0</v>
      </c>
      <c r="L974" s="209">
        <f t="shared" si="100"/>
        <v>0</v>
      </c>
      <c r="M974" s="210">
        <f t="shared" si="101"/>
        <v>0</v>
      </c>
      <c r="N974" s="211">
        <f t="shared" si="102"/>
        <v>0</v>
      </c>
    </row>
    <row r="975" spans="9:14" ht="15" customHeight="1">
      <c r="I975" s="200">
        <f t="shared" si="97"/>
        <v>0</v>
      </c>
      <c r="J975" s="209">
        <f t="shared" si="98"/>
        <v>0</v>
      </c>
      <c r="K975" s="209">
        <f t="shared" si="99"/>
        <v>0</v>
      </c>
      <c r="L975" s="209">
        <f t="shared" si="100"/>
        <v>0</v>
      </c>
      <c r="M975" s="210">
        <f t="shared" si="101"/>
        <v>0</v>
      </c>
      <c r="N975" s="211">
        <f t="shared" si="102"/>
        <v>0</v>
      </c>
    </row>
    <row r="976" spans="9:14" ht="15" customHeight="1">
      <c r="I976" s="200">
        <f t="shared" si="97"/>
        <v>0</v>
      </c>
      <c r="J976" s="209">
        <f t="shared" si="98"/>
        <v>0</v>
      </c>
      <c r="K976" s="209">
        <f t="shared" si="99"/>
        <v>0</v>
      </c>
      <c r="L976" s="209">
        <f t="shared" si="100"/>
        <v>0</v>
      </c>
      <c r="M976" s="210">
        <f t="shared" si="101"/>
        <v>0</v>
      </c>
      <c r="N976" s="211">
        <f t="shared" si="102"/>
        <v>0</v>
      </c>
    </row>
    <row r="977" spans="9:14" ht="15" customHeight="1">
      <c r="I977" s="200">
        <f t="shared" si="97"/>
        <v>0</v>
      </c>
      <c r="J977" s="209">
        <f t="shared" si="98"/>
        <v>0</v>
      </c>
      <c r="K977" s="209">
        <f t="shared" si="99"/>
        <v>0</v>
      </c>
      <c r="L977" s="209">
        <f t="shared" si="100"/>
        <v>0</v>
      </c>
      <c r="M977" s="210">
        <f t="shared" si="101"/>
        <v>0</v>
      </c>
      <c r="N977" s="211">
        <f t="shared" si="102"/>
        <v>0</v>
      </c>
    </row>
    <row r="978" spans="9:14" ht="15" customHeight="1">
      <c r="I978" s="200">
        <f t="shared" si="97"/>
        <v>0</v>
      </c>
      <c r="J978" s="209">
        <f t="shared" si="98"/>
        <v>0</v>
      </c>
      <c r="K978" s="209">
        <f t="shared" si="99"/>
        <v>0</v>
      </c>
      <c r="L978" s="209">
        <f t="shared" si="100"/>
        <v>0</v>
      </c>
      <c r="M978" s="210">
        <f t="shared" si="101"/>
        <v>0</v>
      </c>
      <c r="N978" s="211">
        <f t="shared" si="102"/>
        <v>0</v>
      </c>
    </row>
    <row r="979" spans="9:14" ht="15" customHeight="1">
      <c r="I979" s="200">
        <f t="shared" si="97"/>
        <v>0</v>
      </c>
      <c r="J979" s="209">
        <f t="shared" si="98"/>
        <v>0</v>
      </c>
      <c r="K979" s="209">
        <f t="shared" si="99"/>
        <v>0</v>
      </c>
      <c r="L979" s="209">
        <f t="shared" si="100"/>
        <v>0</v>
      </c>
      <c r="M979" s="210">
        <f t="shared" si="101"/>
        <v>0</v>
      </c>
      <c r="N979" s="211">
        <f t="shared" si="102"/>
        <v>0</v>
      </c>
    </row>
    <row r="980" spans="9:14" ht="15" customHeight="1">
      <c r="I980" s="200">
        <f t="shared" si="97"/>
        <v>0</v>
      </c>
      <c r="J980" s="209">
        <f t="shared" si="98"/>
        <v>0</v>
      </c>
      <c r="K980" s="209">
        <f t="shared" si="99"/>
        <v>0</v>
      </c>
      <c r="L980" s="209">
        <f t="shared" si="100"/>
        <v>0</v>
      </c>
      <c r="M980" s="210">
        <f t="shared" si="101"/>
        <v>0</v>
      </c>
      <c r="N980" s="211">
        <f t="shared" si="102"/>
        <v>0</v>
      </c>
    </row>
    <row r="981" spans="9:14" ht="15" customHeight="1">
      <c r="I981" s="200">
        <f t="shared" si="97"/>
        <v>0</v>
      </c>
      <c r="J981" s="209">
        <f t="shared" si="98"/>
        <v>0</v>
      </c>
      <c r="K981" s="209">
        <f t="shared" si="99"/>
        <v>0</v>
      </c>
      <c r="L981" s="209">
        <f t="shared" si="100"/>
        <v>0</v>
      </c>
      <c r="M981" s="210">
        <f t="shared" si="101"/>
        <v>0</v>
      </c>
      <c r="N981" s="211">
        <f t="shared" si="102"/>
        <v>0</v>
      </c>
    </row>
    <row r="982" spans="9:14" ht="15" customHeight="1">
      <c r="I982" s="200">
        <f t="shared" si="97"/>
        <v>0</v>
      </c>
      <c r="J982" s="209">
        <f t="shared" si="98"/>
        <v>0</v>
      </c>
      <c r="K982" s="209">
        <f t="shared" si="99"/>
        <v>0</v>
      </c>
      <c r="L982" s="209">
        <f t="shared" si="100"/>
        <v>0</v>
      </c>
      <c r="M982" s="210">
        <f t="shared" si="101"/>
        <v>0</v>
      </c>
      <c r="N982" s="211">
        <f t="shared" si="102"/>
        <v>0</v>
      </c>
    </row>
    <row r="983" spans="9:14" ht="15" customHeight="1">
      <c r="I983" s="200">
        <f t="shared" si="97"/>
        <v>0</v>
      </c>
      <c r="J983" s="209">
        <f t="shared" si="98"/>
        <v>0</v>
      </c>
      <c r="K983" s="209">
        <f t="shared" si="99"/>
        <v>0</v>
      </c>
      <c r="L983" s="209">
        <f t="shared" si="100"/>
        <v>0</v>
      </c>
      <c r="M983" s="210">
        <f t="shared" si="101"/>
        <v>0</v>
      </c>
      <c r="N983" s="211">
        <f t="shared" si="102"/>
        <v>0</v>
      </c>
    </row>
    <row r="984" spans="9:14" ht="15" customHeight="1">
      <c r="I984" s="200">
        <f t="shared" si="97"/>
        <v>0</v>
      </c>
      <c r="J984" s="209">
        <f t="shared" si="98"/>
        <v>0</v>
      </c>
      <c r="K984" s="209">
        <f t="shared" si="99"/>
        <v>0</v>
      </c>
      <c r="L984" s="209">
        <f t="shared" si="100"/>
        <v>0</v>
      </c>
      <c r="M984" s="210">
        <f t="shared" si="101"/>
        <v>0</v>
      </c>
      <c r="N984" s="211">
        <f t="shared" si="102"/>
        <v>0</v>
      </c>
    </row>
    <row r="985" spans="9:14" ht="15" customHeight="1">
      <c r="I985" s="200">
        <f t="shared" si="97"/>
        <v>0</v>
      </c>
      <c r="J985" s="209">
        <f t="shared" si="98"/>
        <v>0</v>
      </c>
      <c r="K985" s="209">
        <f t="shared" si="99"/>
        <v>0</v>
      </c>
      <c r="L985" s="209">
        <f t="shared" si="100"/>
        <v>0</v>
      </c>
      <c r="M985" s="210">
        <f t="shared" si="101"/>
        <v>0</v>
      </c>
      <c r="N985" s="211">
        <f t="shared" si="102"/>
        <v>0</v>
      </c>
    </row>
    <row r="986" spans="9:14" ht="15" customHeight="1">
      <c r="I986" s="200">
        <f t="shared" si="97"/>
        <v>0</v>
      </c>
      <c r="J986" s="209">
        <f t="shared" si="98"/>
        <v>0</v>
      </c>
      <c r="K986" s="209">
        <f t="shared" si="99"/>
        <v>0</v>
      </c>
      <c r="L986" s="209">
        <f t="shared" si="100"/>
        <v>0</v>
      </c>
      <c r="M986" s="210">
        <f t="shared" si="101"/>
        <v>0</v>
      </c>
      <c r="N986" s="211">
        <f t="shared" si="102"/>
        <v>0</v>
      </c>
    </row>
    <row r="987" spans="9:14" ht="15" customHeight="1">
      <c r="I987" s="200">
        <f t="shared" si="97"/>
        <v>0</v>
      </c>
      <c r="J987" s="209">
        <f t="shared" si="98"/>
        <v>0</v>
      </c>
      <c r="K987" s="209">
        <f t="shared" si="99"/>
        <v>0</v>
      </c>
      <c r="L987" s="209">
        <f t="shared" si="100"/>
        <v>0</v>
      </c>
      <c r="M987" s="210">
        <f t="shared" si="101"/>
        <v>0</v>
      </c>
      <c r="N987" s="211">
        <f t="shared" si="102"/>
        <v>0</v>
      </c>
    </row>
    <row r="988" spans="9:14" ht="15" customHeight="1">
      <c r="I988" s="200">
        <f t="shared" si="97"/>
        <v>0</v>
      </c>
      <c r="J988" s="209">
        <f t="shared" si="98"/>
        <v>0</v>
      </c>
      <c r="K988" s="209">
        <f t="shared" si="99"/>
        <v>0</v>
      </c>
      <c r="L988" s="209">
        <f t="shared" si="100"/>
        <v>0</v>
      </c>
      <c r="M988" s="210">
        <f t="shared" si="101"/>
        <v>0</v>
      </c>
      <c r="N988" s="211">
        <f t="shared" si="102"/>
        <v>0</v>
      </c>
    </row>
    <row r="989" spans="9:14" ht="15" customHeight="1">
      <c r="I989" s="200">
        <f t="shared" si="97"/>
        <v>0</v>
      </c>
      <c r="J989" s="209">
        <f t="shared" si="98"/>
        <v>0</v>
      </c>
      <c r="K989" s="209">
        <f t="shared" si="99"/>
        <v>0</v>
      </c>
      <c r="L989" s="209">
        <f t="shared" si="100"/>
        <v>0</v>
      </c>
      <c r="M989" s="210">
        <f t="shared" si="101"/>
        <v>0</v>
      </c>
      <c r="N989" s="211">
        <f t="shared" si="102"/>
        <v>0</v>
      </c>
    </row>
    <row r="990" spans="9:14" ht="15" customHeight="1">
      <c r="I990" s="200">
        <f t="shared" si="97"/>
        <v>0</v>
      </c>
      <c r="J990" s="209">
        <f t="shared" si="98"/>
        <v>0</v>
      </c>
      <c r="K990" s="209">
        <f t="shared" si="99"/>
        <v>0</v>
      </c>
      <c r="L990" s="209">
        <f t="shared" si="100"/>
        <v>0</v>
      </c>
      <c r="M990" s="210">
        <f t="shared" si="101"/>
        <v>0</v>
      </c>
      <c r="N990" s="211">
        <f t="shared" si="102"/>
        <v>0</v>
      </c>
    </row>
    <row r="991" spans="9:14" ht="15" customHeight="1">
      <c r="I991" s="200">
        <f t="shared" ref="I991:I1054" si="103">(D991-C991)+(F991-E991)+(H991-G991)</f>
        <v>0</v>
      </c>
      <c r="J991" s="209">
        <f t="shared" ref="J991:J1054" si="104">IF(((D991-C991)&gt;$C$2),$D$2,IF(((D991-C991)&gt;$E$2),$F$2,0))</f>
        <v>0</v>
      </c>
      <c r="K991" s="209">
        <f t="shared" ref="K991:K1054" si="105">IF(((F991-E991)&gt;$C$2),$D$2,IF(((F991-E991)&gt;$E$2),$F$2,0))</f>
        <v>0</v>
      </c>
      <c r="L991" s="209">
        <f t="shared" ref="L991:L1054" si="106">IF(((H991-G991)&gt;$C$2),$D$2,IF(((H991-G991)&gt;$E$2),$F$2,0))</f>
        <v>0</v>
      </c>
      <c r="M991" s="210">
        <f t="shared" ref="M991:M1054" si="107">SUM(J991:L991)</f>
        <v>0</v>
      </c>
      <c r="N991" s="211">
        <f t="shared" ref="N991:N1054" si="108">I991-M991</f>
        <v>0</v>
      </c>
    </row>
    <row r="992" spans="9:14" ht="15" customHeight="1">
      <c r="I992" s="200">
        <f t="shared" si="103"/>
        <v>0</v>
      </c>
      <c r="J992" s="209">
        <f t="shared" si="104"/>
        <v>0</v>
      </c>
      <c r="K992" s="209">
        <f t="shared" si="105"/>
        <v>0</v>
      </c>
      <c r="L992" s="209">
        <f t="shared" si="106"/>
        <v>0</v>
      </c>
      <c r="M992" s="210">
        <f t="shared" si="107"/>
        <v>0</v>
      </c>
      <c r="N992" s="211">
        <f t="shared" si="108"/>
        <v>0</v>
      </c>
    </row>
    <row r="993" spans="9:14" ht="15" customHeight="1">
      <c r="I993" s="200">
        <f t="shared" si="103"/>
        <v>0</v>
      </c>
      <c r="J993" s="209">
        <f t="shared" si="104"/>
        <v>0</v>
      </c>
      <c r="K993" s="209">
        <f t="shared" si="105"/>
        <v>0</v>
      </c>
      <c r="L993" s="209">
        <f t="shared" si="106"/>
        <v>0</v>
      </c>
      <c r="M993" s="210">
        <f t="shared" si="107"/>
        <v>0</v>
      </c>
      <c r="N993" s="211">
        <f t="shared" si="108"/>
        <v>0</v>
      </c>
    </row>
    <row r="994" spans="9:14" ht="15" customHeight="1">
      <c r="I994" s="200">
        <f t="shared" si="103"/>
        <v>0</v>
      </c>
      <c r="J994" s="209">
        <f t="shared" si="104"/>
        <v>0</v>
      </c>
      <c r="K994" s="209">
        <f t="shared" si="105"/>
        <v>0</v>
      </c>
      <c r="L994" s="209">
        <f t="shared" si="106"/>
        <v>0</v>
      </c>
      <c r="M994" s="210">
        <f t="shared" si="107"/>
        <v>0</v>
      </c>
      <c r="N994" s="211">
        <f t="shared" si="108"/>
        <v>0</v>
      </c>
    </row>
    <row r="995" spans="9:14" ht="15" customHeight="1">
      <c r="I995" s="200">
        <f t="shared" si="103"/>
        <v>0</v>
      </c>
      <c r="J995" s="209">
        <f t="shared" si="104"/>
        <v>0</v>
      </c>
      <c r="K995" s="209">
        <f t="shared" si="105"/>
        <v>0</v>
      </c>
      <c r="L995" s="209">
        <f t="shared" si="106"/>
        <v>0</v>
      </c>
      <c r="M995" s="210">
        <f t="shared" si="107"/>
        <v>0</v>
      </c>
      <c r="N995" s="211">
        <f t="shared" si="108"/>
        <v>0</v>
      </c>
    </row>
    <row r="996" spans="9:14" ht="15" customHeight="1">
      <c r="I996" s="200">
        <f t="shared" si="103"/>
        <v>0</v>
      </c>
      <c r="J996" s="209">
        <f t="shared" si="104"/>
        <v>0</v>
      </c>
      <c r="K996" s="209">
        <f t="shared" si="105"/>
        <v>0</v>
      </c>
      <c r="L996" s="209">
        <f t="shared" si="106"/>
        <v>0</v>
      </c>
      <c r="M996" s="210">
        <f t="shared" si="107"/>
        <v>0</v>
      </c>
      <c r="N996" s="211">
        <f t="shared" si="108"/>
        <v>0</v>
      </c>
    </row>
    <row r="997" spans="9:14" ht="15" customHeight="1">
      <c r="I997" s="200">
        <f t="shared" si="103"/>
        <v>0</v>
      </c>
      <c r="J997" s="209">
        <f t="shared" si="104"/>
        <v>0</v>
      </c>
      <c r="K997" s="209">
        <f t="shared" si="105"/>
        <v>0</v>
      </c>
      <c r="L997" s="209">
        <f t="shared" si="106"/>
        <v>0</v>
      </c>
      <c r="M997" s="210">
        <f t="shared" si="107"/>
        <v>0</v>
      </c>
      <c r="N997" s="211">
        <f t="shared" si="108"/>
        <v>0</v>
      </c>
    </row>
    <row r="998" spans="9:14" ht="15" customHeight="1">
      <c r="I998" s="200">
        <f t="shared" si="103"/>
        <v>0</v>
      </c>
      <c r="J998" s="209">
        <f t="shared" si="104"/>
        <v>0</v>
      </c>
      <c r="K998" s="209">
        <f t="shared" si="105"/>
        <v>0</v>
      </c>
      <c r="L998" s="209">
        <f t="shared" si="106"/>
        <v>0</v>
      </c>
      <c r="M998" s="210">
        <f t="shared" si="107"/>
        <v>0</v>
      </c>
      <c r="N998" s="211">
        <f t="shared" si="108"/>
        <v>0</v>
      </c>
    </row>
    <row r="999" spans="9:14" ht="15" customHeight="1">
      <c r="I999" s="200">
        <f t="shared" si="103"/>
        <v>0</v>
      </c>
      <c r="J999" s="209">
        <f t="shared" si="104"/>
        <v>0</v>
      </c>
      <c r="K999" s="209">
        <f t="shared" si="105"/>
        <v>0</v>
      </c>
      <c r="L999" s="209">
        <f t="shared" si="106"/>
        <v>0</v>
      </c>
      <c r="M999" s="210">
        <f t="shared" si="107"/>
        <v>0</v>
      </c>
      <c r="N999" s="211">
        <f t="shared" si="108"/>
        <v>0</v>
      </c>
    </row>
    <row r="1000" spans="9:14" ht="15" customHeight="1">
      <c r="I1000" s="200">
        <f t="shared" si="103"/>
        <v>0</v>
      </c>
      <c r="J1000" s="209">
        <f t="shared" si="104"/>
        <v>0</v>
      </c>
      <c r="K1000" s="209">
        <f t="shared" si="105"/>
        <v>0</v>
      </c>
      <c r="L1000" s="209">
        <f t="shared" si="106"/>
        <v>0</v>
      </c>
      <c r="M1000" s="210">
        <f t="shared" si="107"/>
        <v>0</v>
      </c>
      <c r="N1000" s="211">
        <f t="shared" si="108"/>
        <v>0</v>
      </c>
    </row>
    <row r="1001" spans="9:14" ht="15" customHeight="1">
      <c r="I1001" s="200">
        <f t="shared" si="103"/>
        <v>0</v>
      </c>
      <c r="J1001" s="209">
        <f t="shared" si="104"/>
        <v>0</v>
      </c>
      <c r="K1001" s="209">
        <f t="shared" si="105"/>
        <v>0</v>
      </c>
      <c r="L1001" s="209">
        <f t="shared" si="106"/>
        <v>0</v>
      </c>
      <c r="M1001" s="210">
        <f t="shared" si="107"/>
        <v>0</v>
      </c>
      <c r="N1001" s="211">
        <f t="shared" si="108"/>
        <v>0</v>
      </c>
    </row>
    <row r="1002" spans="9:14" ht="15" customHeight="1">
      <c r="I1002" s="200">
        <f t="shared" si="103"/>
        <v>0</v>
      </c>
      <c r="J1002" s="209">
        <f t="shared" si="104"/>
        <v>0</v>
      </c>
      <c r="K1002" s="209">
        <f t="shared" si="105"/>
        <v>0</v>
      </c>
      <c r="L1002" s="209">
        <f t="shared" si="106"/>
        <v>0</v>
      </c>
      <c r="M1002" s="210">
        <f t="shared" si="107"/>
        <v>0</v>
      </c>
      <c r="N1002" s="211">
        <f t="shared" si="108"/>
        <v>0</v>
      </c>
    </row>
    <row r="1003" spans="9:14" ht="15" customHeight="1">
      <c r="I1003" s="200">
        <f t="shared" si="103"/>
        <v>0</v>
      </c>
      <c r="J1003" s="209">
        <f t="shared" si="104"/>
        <v>0</v>
      </c>
      <c r="K1003" s="209">
        <f t="shared" si="105"/>
        <v>0</v>
      </c>
      <c r="L1003" s="209">
        <f t="shared" si="106"/>
        <v>0</v>
      </c>
      <c r="M1003" s="210">
        <f t="shared" si="107"/>
        <v>0</v>
      </c>
      <c r="N1003" s="211">
        <f t="shared" si="108"/>
        <v>0</v>
      </c>
    </row>
    <row r="1004" spans="9:14" ht="15" customHeight="1">
      <c r="I1004" s="200">
        <f t="shared" si="103"/>
        <v>0</v>
      </c>
      <c r="J1004" s="209">
        <f t="shared" si="104"/>
        <v>0</v>
      </c>
      <c r="K1004" s="209">
        <f t="shared" si="105"/>
        <v>0</v>
      </c>
      <c r="L1004" s="209">
        <f t="shared" si="106"/>
        <v>0</v>
      </c>
      <c r="M1004" s="210">
        <f t="shared" si="107"/>
        <v>0</v>
      </c>
      <c r="N1004" s="211">
        <f t="shared" si="108"/>
        <v>0</v>
      </c>
    </row>
    <row r="1005" spans="9:14" ht="15" customHeight="1">
      <c r="I1005" s="200">
        <f t="shared" si="103"/>
        <v>0</v>
      </c>
      <c r="J1005" s="209">
        <f t="shared" si="104"/>
        <v>0</v>
      </c>
      <c r="K1005" s="209">
        <f t="shared" si="105"/>
        <v>0</v>
      </c>
      <c r="L1005" s="209">
        <f t="shared" si="106"/>
        <v>0</v>
      </c>
      <c r="M1005" s="210">
        <f t="shared" si="107"/>
        <v>0</v>
      </c>
      <c r="N1005" s="211">
        <f t="shared" si="108"/>
        <v>0</v>
      </c>
    </row>
    <row r="1006" spans="9:14" ht="15" customHeight="1">
      <c r="I1006" s="200">
        <f t="shared" si="103"/>
        <v>0</v>
      </c>
      <c r="J1006" s="209">
        <f t="shared" si="104"/>
        <v>0</v>
      </c>
      <c r="K1006" s="209">
        <f t="shared" si="105"/>
        <v>0</v>
      </c>
      <c r="L1006" s="209">
        <f t="shared" si="106"/>
        <v>0</v>
      </c>
      <c r="M1006" s="210">
        <f t="shared" si="107"/>
        <v>0</v>
      </c>
      <c r="N1006" s="211">
        <f t="shared" si="108"/>
        <v>0</v>
      </c>
    </row>
    <row r="1007" spans="9:14" ht="15" customHeight="1">
      <c r="I1007" s="200">
        <f t="shared" si="103"/>
        <v>0</v>
      </c>
      <c r="J1007" s="209">
        <f t="shared" si="104"/>
        <v>0</v>
      </c>
      <c r="K1007" s="209">
        <f t="shared" si="105"/>
        <v>0</v>
      </c>
      <c r="L1007" s="209">
        <f t="shared" si="106"/>
        <v>0</v>
      </c>
      <c r="M1007" s="210">
        <f t="shared" si="107"/>
        <v>0</v>
      </c>
      <c r="N1007" s="211">
        <f t="shared" si="108"/>
        <v>0</v>
      </c>
    </row>
    <row r="1008" spans="9:14" ht="15" customHeight="1">
      <c r="I1008" s="200">
        <f t="shared" si="103"/>
        <v>0</v>
      </c>
      <c r="J1008" s="209">
        <f t="shared" si="104"/>
        <v>0</v>
      </c>
      <c r="K1008" s="209">
        <f t="shared" si="105"/>
        <v>0</v>
      </c>
      <c r="L1008" s="209">
        <f t="shared" si="106"/>
        <v>0</v>
      </c>
      <c r="M1008" s="210">
        <f t="shared" si="107"/>
        <v>0</v>
      </c>
      <c r="N1008" s="211">
        <f t="shared" si="108"/>
        <v>0</v>
      </c>
    </row>
    <row r="1009" spans="9:14" ht="15" customHeight="1">
      <c r="I1009" s="200">
        <f t="shared" si="103"/>
        <v>0</v>
      </c>
      <c r="J1009" s="209">
        <f t="shared" si="104"/>
        <v>0</v>
      </c>
      <c r="K1009" s="209">
        <f t="shared" si="105"/>
        <v>0</v>
      </c>
      <c r="L1009" s="209">
        <f t="shared" si="106"/>
        <v>0</v>
      </c>
      <c r="M1009" s="210">
        <f t="shared" si="107"/>
        <v>0</v>
      </c>
      <c r="N1009" s="211">
        <f t="shared" si="108"/>
        <v>0</v>
      </c>
    </row>
    <row r="1010" spans="9:14" ht="15" customHeight="1">
      <c r="I1010" s="200">
        <f t="shared" si="103"/>
        <v>0</v>
      </c>
      <c r="J1010" s="209">
        <f t="shared" si="104"/>
        <v>0</v>
      </c>
      <c r="K1010" s="209">
        <f t="shared" si="105"/>
        <v>0</v>
      </c>
      <c r="L1010" s="209">
        <f t="shared" si="106"/>
        <v>0</v>
      </c>
      <c r="M1010" s="210">
        <f t="shared" si="107"/>
        <v>0</v>
      </c>
      <c r="N1010" s="211">
        <f t="shared" si="108"/>
        <v>0</v>
      </c>
    </row>
    <row r="1011" spans="9:14" ht="15" customHeight="1">
      <c r="I1011" s="200">
        <f t="shared" si="103"/>
        <v>0</v>
      </c>
      <c r="J1011" s="209">
        <f t="shared" si="104"/>
        <v>0</v>
      </c>
      <c r="K1011" s="209">
        <f t="shared" si="105"/>
        <v>0</v>
      </c>
      <c r="L1011" s="209">
        <f t="shared" si="106"/>
        <v>0</v>
      </c>
      <c r="M1011" s="210">
        <f t="shared" si="107"/>
        <v>0</v>
      </c>
      <c r="N1011" s="211">
        <f t="shared" si="108"/>
        <v>0</v>
      </c>
    </row>
    <row r="1012" spans="9:14" ht="15" customHeight="1">
      <c r="I1012" s="200">
        <f t="shared" si="103"/>
        <v>0</v>
      </c>
      <c r="J1012" s="209">
        <f t="shared" si="104"/>
        <v>0</v>
      </c>
      <c r="K1012" s="209">
        <f t="shared" si="105"/>
        <v>0</v>
      </c>
      <c r="L1012" s="209">
        <f t="shared" si="106"/>
        <v>0</v>
      </c>
      <c r="M1012" s="210">
        <f t="shared" si="107"/>
        <v>0</v>
      </c>
      <c r="N1012" s="211">
        <f t="shared" si="108"/>
        <v>0</v>
      </c>
    </row>
    <row r="1013" spans="9:14" ht="15" customHeight="1">
      <c r="I1013" s="200">
        <f t="shared" si="103"/>
        <v>0</v>
      </c>
      <c r="J1013" s="209">
        <f t="shared" si="104"/>
        <v>0</v>
      </c>
      <c r="K1013" s="209">
        <f t="shared" si="105"/>
        <v>0</v>
      </c>
      <c r="L1013" s="209">
        <f t="shared" si="106"/>
        <v>0</v>
      </c>
      <c r="M1013" s="210">
        <f t="shared" si="107"/>
        <v>0</v>
      </c>
      <c r="N1013" s="211">
        <f t="shared" si="108"/>
        <v>0</v>
      </c>
    </row>
    <row r="1014" spans="9:14" ht="15" customHeight="1">
      <c r="I1014" s="200">
        <f t="shared" si="103"/>
        <v>0</v>
      </c>
      <c r="J1014" s="209">
        <f t="shared" si="104"/>
        <v>0</v>
      </c>
      <c r="K1014" s="209">
        <f t="shared" si="105"/>
        <v>0</v>
      </c>
      <c r="L1014" s="209">
        <f t="shared" si="106"/>
        <v>0</v>
      </c>
      <c r="M1014" s="210">
        <f t="shared" si="107"/>
        <v>0</v>
      </c>
      <c r="N1014" s="211">
        <f t="shared" si="108"/>
        <v>0</v>
      </c>
    </row>
    <row r="1015" spans="9:14" ht="15" customHeight="1">
      <c r="I1015" s="200">
        <f t="shared" si="103"/>
        <v>0</v>
      </c>
      <c r="J1015" s="209">
        <f t="shared" si="104"/>
        <v>0</v>
      </c>
      <c r="K1015" s="209">
        <f t="shared" si="105"/>
        <v>0</v>
      </c>
      <c r="L1015" s="209">
        <f t="shared" si="106"/>
        <v>0</v>
      </c>
      <c r="M1015" s="210">
        <f t="shared" si="107"/>
        <v>0</v>
      </c>
      <c r="N1015" s="211">
        <f t="shared" si="108"/>
        <v>0</v>
      </c>
    </row>
    <row r="1016" spans="9:14" ht="15" customHeight="1">
      <c r="I1016" s="200">
        <f t="shared" si="103"/>
        <v>0</v>
      </c>
      <c r="J1016" s="209">
        <f t="shared" si="104"/>
        <v>0</v>
      </c>
      <c r="K1016" s="209">
        <f t="shared" si="105"/>
        <v>0</v>
      </c>
      <c r="L1016" s="209">
        <f t="shared" si="106"/>
        <v>0</v>
      </c>
      <c r="M1016" s="210">
        <f t="shared" si="107"/>
        <v>0</v>
      </c>
      <c r="N1016" s="211">
        <f t="shared" si="108"/>
        <v>0</v>
      </c>
    </row>
    <row r="1017" spans="9:14" ht="15" customHeight="1">
      <c r="I1017" s="200">
        <f t="shared" si="103"/>
        <v>0</v>
      </c>
      <c r="J1017" s="209">
        <f t="shared" si="104"/>
        <v>0</v>
      </c>
      <c r="K1017" s="209">
        <f t="shared" si="105"/>
        <v>0</v>
      </c>
      <c r="L1017" s="209">
        <f t="shared" si="106"/>
        <v>0</v>
      </c>
      <c r="M1017" s="210">
        <f t="shared" si="107"/>
        <v>0</v>
      </c>
      <c r="N1017" s="211">
        <f t="shared" si="108"/>
        <v>0</v>
      </c>
    </row>
    <row r="1018" spans="9:14" ht="15" customHeight="1">
      <c r="I1018" s="200">
        <f t="shared" si="103"/>
        <v>0</v>
      </c>
      <c r="J1018" s="209">
        <f t="shared" si="104"/>
        <v>0</v>
      </c>
      <c r="K1018" s="209">
        <f t="shared" si="105"/>
        <v>0</v>
      </c>
      <c r="L1018" s="209">
        <f t="shared" si="106"/>
        <v>0</v>
      </c>
      <c r="M1018" s="210">
        <f t="shared" si="107"/>
        <v>0</v>
      </c>
      <c r="N1018" s="211">
        <f t="shared" si="108"/>
        <v>0</v>
      </c>
    </row>
    <row r="1019" spans="9:14" ht="15" customHeight="1">
      <c r="I1019" s="200">
        <f t="shared" si="103"/>
        <v>0</v>
      </c>
      <c r="J1019" s="209">
        <f t="shared" si="104"/>
        <v>0</v>
      </c>
      <c r="K1019" s="209">
        <f t="shared" si="105"/>
        <v>0</v>
      </c>
      <c r="L1019" s="209">
        <f t="shared" si="106"/>
        <v>0</v>
      </c>
      <c r="M1019" s="210">
        <f t="shared" si="107"/>
        <v>0</v>
      </c>
      <c r="N1019" s="211">
        <f t="shared" si="108"/>
        <v>0</v>
      </c>
    </row>
    <row r="1020" spans="9:14" ht="15" customHeight="1">
      <c r="I1020" s="200">
        <f t="shared" si="103"/>
        <v>0</v>
      </c>
      <c r="J1020" s="209">
        <f t="shared" si="104"/>
        <v>0</v>
      </c>
      <c r="K1020" s="209">
        <f t="shared" si="105"/>
        <v>0</v>
      </c>
      <c r="L1020" s="209">
        <f t="shared" si="106"/>
        <v>0</v>
      </c>
      <c r="M1020" s="210">
        <f t="shared" si="107"/>
        <v>0</v>
      </c>
      <c r="N1020" s="211">
        <f t="shared" si="108"/>
        <v>0</v>
      </c>
    </row>
    <row r="1021" spans="9:14" ht="15" customHeight="1">
      <c r="I1021" s="200">
        <f t="shared" si="103"/>
        <v>0</v>
      </c>
      <c r="J1021" s="209">
        <f t="shared" si="104"/>
        <v>0</v>
      </c>
      <c r="K1021" s="209">
        <f t="shared" si="105"/>
        <v>0</v>
      </c>
      <c r="L1021" s="209">
        <f t="shared" si="106"/>
        <v>0</v>
      </c>
      <c r="M1021" s="210">
        <f t="shared" si="107"/>
        <v>0</v>
      </c>
      <c r="N1021" s="211">
        <f t="shared" si="108"/>
        <v>0</v>
      </c>
    </row>
    <row r="1022" spans="9:14" ht="15" customHeight="1">
      <c r="I1022" s="200">
        <f t="shared" si="103"/>
        <v>0</v>
      </c>
      <c r="J1022" s="209">
        <f t="shared" si="104"/>
        <v>0</v>
      </c>
      <c r="K1022" s="209">
        <f t="shared" si="105"/>
        <v>0</v>
      </c>
      <c r="L1022" s="209">
        <f t="shared" si="106"/>
        <v>0</v>
      </c>
      <c r="M1022" s="210">
        <f t="shared" si="107"/>
        <v>0</v>
      </c>
      <c r="N1022" s="211">
        <f t="shared" si="108"/>
        <v>0</v>
      </c>
    </row>
    <row r="1023" spans="9:14" ht="15" customHeight="1">
      <c r="I1023" s="200">
        <f t="shared" si="103"/>
        <v>0</v>
      </c>
      <c r="J1023" s="209">
        <f t="shared" si="104"/>
        <v>0</v>
      </c>
      <c r="K1023" s="209">
        <f t="shared" si="105"/>
        <v>0</v>
      </c>
      <c r="L1023" s="209">
        <f t="shared" si="106"/>
        <v>0</v>
      </c>
      <c r="M1023" s="210">
        <f t="shared" si="107"/>
        <v>0</v>
      </c>
      <c r="N1023" s="211">
        <f t="shared" si="108"/>
        <v>0</v>
      </c>
    </row>
    <row r="1024" spans="9:14" ht="15" customHeight="1">
      <c r="I1024" s="200">
        <f t="shared" si="103"/>
        <v>0</v>
      </c>
      <c r="J1024" s="209">
        <f t="shared" si="104"/>
        <v>0</v>
      </c>
      <c r="K1024" s="209">
        <f t="shared" si="105"/>
        <v>0</v>
      </c>
      <c r="L1024" s="209">
        <f t="shared" si="106"/>
        <v>0</v>
      </c>
      <c r="M1024" s="210">
        <f t="shared" si="107"/>
        <v>0</v>
      </c>
      <c r="N1024" s="211">
        <f t="shared" si="108"/>
        <v>0</v>
      </c>
    </row>
    <row r="1025" spans="9:14" ht="15" customHeight="1">
      <c r="I1025" s="200">
        <f t="shared" si="103"/>
        <v>0</v>
      </c>
      <c r="J1025" s="209">
        <f t="shared" si="104"/>
        <v>0</v>
      </c>
      <c r="K1025" s="209">
        <f t="shared" si="105"/>
        <v>0</v>
      </c>
      <c r="L1025" s="209">
        <f t="shared" si="106"/>
        <v>0</v>
      </c>
      <c r="M1025" s="210">
        <f t="shared" si="107"/>
        <v>0</v>
      </c>
      <c r="N1025" s="211">
        <f t="shared" si="108"/>
        <v>0</v>
      </c>
    </row>
    <row r="1026" spans="9:14" ht="15" customHeight="1">
      <c r="I1026" s="200">
        <f t="shared" si="103"/>
        <v>0</v>
      </c>
      <c r="J1026" s="209">
        <f t="shared" si="104"/>
        <v>0</v>
      </c>
      <c r="K1026" s="209">
        <f t="shared" si="105"/>
        <v>0</v>
      </c>
      <c r="L1026" s="209">
        <f t="shared" si="106"/>
        <v>0</v>
      </c>
      <c r="M1026" s="210">
        <f t="shared" si="107"/>
        <v>0</v>
      </c>
      <c r="N1026" s="211">
        <f t="shared" si="108"/>
        <v>0</v>
      </c>
    </row>
    <row r="1027" spans="9:14" ht="15" customHeight="1">
      <c r="I1027" s="200">
        <f t="shared" si="103"/>
        <v>0</v>
      </c>
      <c r="J1027" s="209">
        <f t="shared" si="104"/>
        <v>0</v>
      </c>
      <c r="K1027" s="209">
        <f t="shared" si="105"/>
        <v>0</v>
      </c>
      <c r="L1027" s="209">
        <f t="shared" si="106"/>
        <v>0</v>
      </c>
      <c r="M1027" s="210">
        <f t="shared" si="107"/>
        <v>0</v>
      </c>
      <c r="N1027" s="211">
        <f t="shared" si="108"/>
        <v>0</v>
      </c>
    </row>
    <row r="1028" spans="9:14" ht="15" customHeight="1">
      <c r="I1028" s="200">
        <f t="shared" si="103"/>
        <v>0</v>
      </c>
      <c r="J1028" s="209">
        <f t="shared" si="104"/>
        <v>0</v>
      </c>
      <c r="K1028" s="209">
        <f t="shared" si="105"/>
        <v>0</v>
      </c>
      <c r="L1028" s="209">
        <f t="shared" si="106"/>
        <v>0</v>
      </c>
      <c r="M1028" s="210">
        <f t="shared" si="107"/>
        <v>0</v>
      </c>
      <c r="N1028" s="211">
        <f t="shared" si="108"/>
        <v>0</v>
      </c>
    </row>
    <row r="1029" spans="9:14" ht="15" customHeight="1">
      <c r="I1029" s="200">
        <f t="shared" si="103"/>
        <v>0</v>
      </c>
      <c r="J1029" s="209">
        <f t="shared" si="104"/>
        <v>0</v>
      </c>
      <c r="K1029" s="209">
        <f t="shared" si="105"/>
        <v>0</v>
      </c>
      <c r="L1029" s="209">
        <f t="shared" si="106"/>
        <v>0</v>
      </c>
      <c r="M1029" s="210">
        <f t="shared" si="107"/>
        <v>0</v>
      </c>
      <c r="N1029" s="211">
        <f t="shared" si="108"/>
        <v>0</v>
      </c>
    </row>
    <row r="1030" spans="9:14" ht="15" customHeight="1">
      <c r="I1030" s="200">
        <f t="shared" si="103"/>
        <v>0</v>
      </c>
      <c r="J1030" s="209">
        <f t="shared" si="104"/>
        <v>0</v>
      </c>
      <c r="K1030" s="209">
        <f t="shared" si="105"/>
        <v>0</v>
      </c>
      <c r="L1030" s="209">
        <f t="shared" si="106"/>
        <v>0</v>
      </c>
      <c r="M1030" s="210">
        <f t="shared" si="107"/>
        <v>0</v>
      </c>
      <c r="N1030" s="211">
        <f t="shared" si="108"/>
        <v>0</v>
      </c>
    </row>
    <row r="1031" spans="9:14" ht="15" customHeight="1">
      <c r="I1031" s="200">
        <f t="shared" si="103"/>
        <v>0</v>
      </c>
      <c r="J1031" s="209">
        <f t="shared" si="104"/>
        <v>0</v>
      </c>
      <c r="K1031" s="209">
        <f t="shared" si="105"/>
        <v>0</v>
      </c>
      <c r="L1031" s="209">
        <f t="shared" si="106"/>
        <v>0</v>
      </c>
      <c r="M1031" s="210">
        <f t="shared" si="107"/>
        <v>0</v>
      </c>
      <c r="N1031" s="211">
        <f t="shared" si="108"/>
        <v>0</v>
      </c>
    </row>
    <row r="1032" spans="9:14" ht="15" customHeight="1">
      <c r="I1032" s="200">
        <f t="shared" si="103"/>
        <v>0</v>
      </c>
      <c r="J1032" s="209">
        <f t="shared" si="104"/>
        <v>0</v>
      </c>
      <c r="K1032" s="209">
        <f t="shared" si="105"/>
        <v>0</v>
      </c>
      <c r="L1032" s="209">
        <f t="shared" si="106"/>
        <v>0</v>
      </c>
      <c r="M1032" s="210">
        <f t="shared" si="107"/>
        <v>0</v>
      </c>
      <c r="N1032" s="211">
        <f t="shared" si="108"/>
        <v>0</v>
      </c>
    </row>
    <row r="1033" spans="9:14" ht="15" customHeight="1">
      <c r="I1033" s="200">
        <f t="shared" si="103"/>
        <v>0</v>
      </c>
      <c r="J1033" s="209">
        <f t="shared" si="104"/>
        <v>0</v>
      </c>
      <c r="K1033" s="209">
        <f t="shared" si="105"/>
        <v>0</v>
      </c>
      <c r="L1033" s="209">
        <f t="shared" si="106"/>
        <v>0</v>
      </c>
      <c r="M1033" s="210">
        <f t="shared" si="107"/>
        <v>0</v>
      </c>
      <c r="N1033" s="211">
        <f t="shared" si="108"/>
        <v>0</v>
      </c>
    </row>
    <row r="1034" spans="9:14" ht="15" customHeight="1">
      <c r="I1034" s="200">
        <f t="shared" si="103"/>
        <v>0</v>
      </c>
      <c r="J1034" s="209">
        <f t="shared" si="104"/>
        <v>0</v>
      </c>
      <c r="K1034" s="209">
        <f t="shared" si="105"/>
        <v>0</v>
      </c>
      <c r="L1034" s="209">
        <f t="shared" si="106"/>
        <v>0</v>
      </c>
      <c r="M1034" s="210">
        <f t="shared" si="107"/>
        <v>0</v>
      </c>
      <c r="N1034" s="211">
        <f t="shared" si="108"/>
        <v>0</v>
      </c>
    </row>
    <row r="1035" spans="9:14" ht="15" customHeight="1">
      <c r="I1035" s="200">
        <f t="shared" si="103"/>
        <v>0</v>
      </c>
      <c r="J1035" s="209">
        <f t="shared" si="104"/>
        <v>0</v>
      </c>
      <c r="K1035" s="209">
        <f t="shared" si="105"/>
        <v>0</v>
      </c>
      <c r="L1035" s="209">
        <f t="shared" si="106"/>
        <v>0</v>
      </c>
      <c r="M1035" s="210">
        <f t="shared" si="107"/>
        <v>0</v>
      </c>
      <c r="N1035" s="211">
        <f t="shared" si="108"/>
        <v>0</v>
      </c>
    </row>
    <row r="1036" spans="9:14" ht="15" customHeight="1">
      <c r="I1036" s="200">
        <f t="shared" si="103"/>
        <v>0</v>
      </c>
      <c r="J1036" s="209">
        <f t="shared" si="104"/>
        <v>0</v>
      </c>
      <c r="K1036" s="209">
        <f t="shared" si="105"/>
        <v>0</v>
      </c>
      <c r="L1036" s="209">
        <f t="shared" si="106"/>
        <v>0</v>
      </c>
      <c r="M1036" s="210">
        <f t="shared" si="107"/>
        <v>0</v>
      </c>
      <c r="N1036" s="211">
        <f t="shared" si="108"/>
        <v>0</v>
      </c>
    </row>
    <row r="1037" spans="9:14" ht="15" customHeight="1">
      <c r="I1037" s="200">
        <f t="shared" si="103"/>
        <v>0</v>
      </c>
      <c r="J1037" s="209">
        <f t="shared" si="104"/>
        <v>0</v>
      </c>
      <c r="K1037" s="209">
        <f t="shared" si="105"/>
        <v>0</v>
      </c>
      <c r="L1037" s="209">
        <f t="shared" si="106"/>
        <v>0</v>
      </c>
      <c r="M1037" s="210">
        <f t="shared" si="107"/>
        <v>0</v>
      </c>
      <c r="N1037" s="211">
        <f t="shared" si="108"/>
        <v>0</v>
      </c>
    </row>
    <row r="1038" spans="9:14" ht="15" customHeight="1">
      <c r="I1038" s="200">
        <f t="shared" si="103"/>
        <v>0</v>
      </c>
      <c r="J1038" s="209">
        <f t="shared" si="104"/>
        <v>0</v>
      </c>
      <c r="K1038" s="209">
        <f t="shared" si="105"/>
        <v>0</v>
      </c>
      <c r="L1038" s="209">
        <f t="shared" si="106"/>
        <v>0</v>
      </c>
      <c r="M1038" s="210">
        <f t="shared" si="107"/>
        <v>0</v>
      </c>
      <c r="N1038" s="211">
        <f t="shared" si="108"/>
        <v>0</v>
      </c>
    </row>
    <row r="1039" spans="9:14" ht="15" customHeight="1">
      <c r="I1039" s="200">
        <f t="shared" si="103"/>
        <v>0</v>
      </c>
      <c r="J1039" s="209">
        <f t="shared" si="104"/>
        <v>0</v>
      </c>
      <c r="K1039" s="209">
        <f t="shared" si="105"/>
        <v>0</v>
      </c>
      <c r="L1039" s="209">
        <f t="shared" si="106"/>
        <v>0</v>
      </c>
      <c r="M1039" s="210">
        <f t="shared" si="107"/>
        <v>0</v>
      </c>
      <c r="N1039" s="211">
        <f t="shared" si="108"/>
        <v>0</v>
      </c>
    </row>
    <row r="1040" spans="9:14" ht="15" customHeight="1">
      <c r="I1040" s="200">
        <f t="shared" si="103"/>
        <v>0</v>
      </c>
      <c r="J1040" s="209">
        <f t="shared" si="104"/>
        <v>0</v>
      </c>
      <c r="K1040" s="209">
        <f t="shared" si="105"/>
        <v>0</v>
      </c>
      <c r="L1040" s="209">
        <f t="shared" si="106"/>
        <v>0</v>
      </c>
      <c r="M1040" s="210">
        <f t="shared" si="107"/>
        <v>0</v>
      </c>
      <c r="N1040" s="211">
        <f t="shared" si="108"/>
        <v>0</v>
      </c>
    </row>
    <row r="1041" spans="9:14" ht="15" customHeight="1">
      <c r="I1041" s="200">
        <f t="shared" si="103"/>
        <v>0</v>
      </c>
      <c r="J1041" s="209">
        <f t="shared" si="104"/>
        <v>0</v>
      </c>
      <c r="K1041" s="209">
        <f t="shared" si="105"/>
        <v>0</v>
      </c>
      <c r="L1041" s="209">
        <f t="shared" si="106"/>
        <v>0</v>
      </c>
      <c r="M1041" s="210">
        <f t="shared" si="107"/>
        <v>0</v>
      </c>
      <c r="N1041" s="211">
        <f t="shared" si="108"/>
        <v>0</v>
      </c>
    </row>
    <row r="1042" spans="9:14" ht="15" customHeight="1">
      <c r="I1042" s="200">
        <f t="shared" si="103"/>
        <v>0</v>
      </c>
      <c r="J1042" s="209">
        <f t="shared" si="104"/>
        <v>0</v>
      </c>
      <c r="K1042" s="209">
        <f t="shared" si="105"/>
        <v>0</v>
      </c>
      <c r="L1042" s="209">
        <f t="shared" si="106"/>
        <v>0</v>
      </c>
      <c r="M1042" s="210">
        <f t="shared" si="107"/>
        <v>0</v>
      </c>
      <c r="N1042" s="211">
        <f t="shared" si="108"/>
        <v>0</v>
      </c>
    </row>
    <row r="1043" spans="9:14" ht="15" customHeight="1">
      <c r="I1043" s="200">
        <f t="shared" si="103"/>
        <v>0</v>
      </c>
      <c r="J1043" s="209">
        <f t="shared" si="104"/>
        <v>0</v>
      </c>
      <c r="K1043" s="209">
        <f t="shared" si="105"/>
        <v>0</v>
      </c>
      <c r="L1043" s="209">
        <f t="shared" si="106"/>
        <v>0</v>
      </c>
      <c r="M1043" s="210">
        <f t="shared" si="107"/>
        <v>0</v>
      </c>
      <c r="N1043" s="211">
        <f t="shared" si="108"/>
        <v>0</v>
      </c>
    </row>
    <row r="1044" spans="9:14" ht="15" customHeight="1">
      <c r="I1044" s="200">
        <f t="shared" si="103"/>
        <v>0</v>
      </c>
      <c r="J1044" s="209">
        <f t="shared" si="104"/>
        <v>0</v>
      </c>
      <c r="K1044" s="209">
        <f t="shared" si="105"/>
        <v>0</v>
      </c>
      <c r="L1044" s="209">
        <f t="shared" si="106"/>
        <v>0</v>
      </c>
      <c r="M1044" s="210">
        <f t="shared" si="107"/>
        <v>0</v>
      </c>
      <c r="N1044" s="211">
        <f t="shared" si="108"/>
        <v>0</v>
      </c>
    </row>
    <row r="1045" spans="9:14" ht="15" customHeight="1">
      <c r="I1045" s="200">
        <f t="shared" si="103"/>
        <v>0</v>
      </c>
      <c r="J1045" s="209">
        <f t="shared" si="104"/>
        <v>0</v>
      </c>
      <c r="K1045" s="209">
        <f t="shared" si="105"/>
        <v>0</v>
      </c>
      <c r="L1045" s="209">
        <f t="shared" si="106"/>
        <v>0</v>
      </c>
      <c r="M1045" s="210">
        <f t="shared" si="107"/>
        <v>0</v>
      </c>
      <c r="N1045" s="211">
        <f t="shared" si="108"/>
        <v>0</v>
      </c>
    </row>
    <row r="1046" spans="9:14" ht="15" customHeight="1">
      <c r="I1046" s="200">
        <f t="shared" si="103"/>
        <v>0</v>
      </c>
      <c r="J1046" s="209">
        <f t="shared" si="104"/>
        <v>0</v>
      </c>
      <c r="K1046" s="209">
        <f t="shared" si="105"/>
        <v>0</v>
      </c>
      <c r="L1046" s="209">
        <f t="shared" si="106"/>
        <v>0</v>
      </c>
      <c r="M1046" s="210">
        <f t="shared" si="107"/>
        <v>0</v>
      </c>
      <c r="N1046" s="211">
        <f t="shared" si="108"/>
        <v>0</v>
      </c>
    </row>
    <row r="1047" spans="9:14" ht="15" customHeight="1">
      <c r="I1047" s="200">
        <f t="shared" si="103"/>
        <v>0</v>
      </c>
      <c r="J1047" s="209">
        <f t="shared" si="104"/>
        <v>0</v>
      </c>
      <c r="K1047" s="209">
        <f t="shared" si="105"/>
        <v>0</v>
      </c>
      <c r="L1047" s="209">
        <f t="shared" si="106"/>
        <v>0</v>
      </c>
      <c r="M1047" s="210">
        <f t="shared" si="107"/>
        <v>0</v>
      </c>
      <c r="N1047" s="211">
        <f t="shared" si="108"/>
        <v>0</v>
      </c>
    </row>
    <row r="1048" spans="9:14" ht="15" customHeight="1">
      <c r="I1048" s="200">
        <f t="shared" si="103"/>
        <v>0</v>
      </c>
      <c r="J1048" s="209">
        <f t="shared" si="104"/>
        <v>0</v>
      </c>
      <c r="K1048" s="209">
        <f t="shared" si="105"/>
        <v>0</v>
      </c>
      <c r="L1048" s="209">
        <f t="shared" si="106"/>
        <v>0</v>
      </c>
      <c r="M1048" s="210">
        <f t="shared" si="107"/>
        <v>0</v>
      </c>
      <c r="N1048" s="211">
        <f t="shared" si="108"/>
        <v>0</v>
      </c>
    </row>
    <row r="1049" spans="9:14" ht="15" customHeight="1">
      <c r="I1049" s="200">
        <f t="shared" si="103"/>
        <v>0</v>
      </c>
      <c r="J1049" s="209">
        <f t="shared" si="104"/>
        <v>0</v>
      </c>
      <c r="K1049" s="209">
        <f t="shared" si="105"/>
        <v>0</v>
      </c>
      <c r="L1049" s="209">
        <f t="shared" si="106"/>
        <v>0</v>
      </c>
      <c r="M1049" s="210">
        <f t="shared" si="107"/>
        <v>0</v>
      </c>
      <c r="N1049" s="211">
        <f t="shared" si="108"/>
        <v>0</v>
      </c>
    </row>
    <row r="1050" spans="9:14" ht="15" customHeight="1">
      <c r="I1050" s="200">
        <f t="shared" si="103"/>
        <v>0</v>
      </c>
      <c r="J1050" s="209">
        <f t="shared" si="104"/>
        <v>0</v>
      </c>
      <c r="K1050" s="209">
        <f t="shared" si="105"/>
        <v>0</v>
      </c>
      <c r="L1050" s="209">
        <f t="shared" si="106"/>
        <v>0</v>
      </c>
      <c r="M1050" s="210">
        <f t="shared" si="107"/>
        <v>0</v>
      </c>
      <c r="N1050" s="211">
        <f t="shared" si="108"/>
        <v>0</v>
      </c>
    </row>
    <row r="1051" spans="9:14" ht="15" customHeight="1">
      <c r="I1051" s="200">
        <f t="shared" si="103"/>
        <v>0</v>
      </c>
      <c r="J1051" s="209">
        <f t="shared" si="104"/>
        <v>0</v>
      </c>
      <c r="K1051" s="209">
        <f t="shared" si="105"/>
        <v>0</v>
      </c>
      <c r="L1051" s="209">
        <f t="shared" si="106"/>
        <v>0</v>
      </c>
      <c r="M1051" s="210">
        <f t="shared" si="107"/>
        <v>0</v>
      </c>
      <c r="N1051" s="211">
        <f t="shared" si="108"/>
        <v>0</v>
      </c>
    </row>
    <row r="1052" spans="9:14" ht="15" customHeight="1">
      <c r="I1052" s="200">
        <f t="shared" si="103"/>
        <v>0</v>
      </c>
      <c r="J1052" s="209">
        <f t="shared" si="104"/>
        <v>0</v>
      </c>
      <c r="K1052" s="209">
        <f t="shared" si="105"/>
        <v>0</v>
      </c>
      <c r="L1052" s="209">
        <f t="shared" si="106"/>
        <v>0</v>
      </c>
      <c r="M1052" s="210">
        <f t="shared" si="107"/>
        <v>0</v>
      </c>
      <c r="N1052" s="211">
        <f t="shared" si="108"/>
        <v>0</v>
      </c>
    </row>
    <row r="1053" spans="9:14" ht="15" customHeight="1">
      <c r="I1053" s="200">
        <f t="shared" si="103"/>
        <v>0</v>
      </c>
      <c r="J1053" s="209">
        <f t="shared" si="104"/>
        <v>0</v>
      </c>
      <c r="K1053" s="209">
        <f t="shared" si="105"/>
        <v>0</v>
      </c>
      <c r="L1053" s="209">
        <f t="shared" si="106"/>
        <v>0</v>
      </c>
      <c r="M1053" s="210">
        <f t="shared" si="107"/>
        <v>0</v>
      </c>
      <c r="N1053" s="211">
        <f t="shared" si="108"/>
        <v>0</v>
      </c>
    </row>
    <row r="1054" spans="9:14" ht="15" customHeight="1">
      <c r="I1054" s="200">
        <f t="shared" si="103"/>
        <v>0</v>
      </c>
      <c r="J1054" s="209">
        <f t="shared" si="104"/>
        <v>0</v>
      </c>
      <c r="K1054" s="209">
        <f t="shared" si="105"/>
        <v>0</v>
      </c>
      <c r="L1054" s="209">
        <f t="shared" si="106"/>
        <v>0</v>
      </c>
      <c r="M1054" s="210">
        <f t="shared" si="107"/>
        <v>0</v>
      </c>
      <c r="N1054" s="211">
        <f t="shared" si="108"/>
        <v>0</v>
      </c>
    </row>
    <row r="1055" spans="9:14" ht="15" customHeight="1">
      <c r="I1055" s="200">
        <f t="shared" ref="I1055:I1068" si="109">(D1055-C1055)+(F1055-E1055)+(H1055-G1055)</f>
        <v>0</v>
      </c>
      <c r="J1055" s="209">
        <f t="shared" ref="J1055:J1068" si="110">IF(((D1055-C1055)&gt;$C$2),$D$2,IF(((D1055-C1055)&gt;$E$2),$F$2,0))</f>
        <v>0</v>
      </c>
      <c r="K1055" s="209">
        <f t="shared" ref="K1055:K1068" si="111">IF(((F1055-E1055)&gt;$C$2),$D$2,IF(((F1055-E1055)&gt;$E$2),$F$2,0))</f>
        <v>0</v>
      </c>
      <c r="L1055" s="209">
        <f t="shared" ref="L1055:L1068" si="112">IF(((H1055-G1055)&gt;$C$2),$D$2,IF(((H1055-G1055)&gt;$E$2),$F$2,0))</f>
        <v>0</v>
      </c>
      <c r="M1055" s="210">
        <f t="shared" ref="M1055:M1068" si="113">SUM(J1055:L1055)</f>
        <v>0</v>
      </c>
      <c r="N1055" s="211">
        <f t="shared" ref="N1055:N1068" si="114">I1055-M1055</f>
        <v>0</v>
      </c>
    </row>
    <row r="1056" spans="9:14" ht="15" customHeight="1">
      <c r="I1056" s="200">
        <f t="shared" si="109"/>
        <v>0</v>
      </c>
      <c r="J1056" s="209">
        <f t="shared" si="110"/>
        <v>0</v>
      </c>
      <c r="K1056" s="209">
        <f t="shared" si="111"/>
        <v>0</v>
      </c>
      <c r="L1056" s="209">
        <f t="shared" si="112"/>
        <v>0</v>
      </c>
      <c r="M1056" s="210">
        <f t="shared" si="113"/>
        <v>0</v>
      </c>
      <c r="N1056" s="211">
        <f t="shared" si="114"/>
        <v>0</v>
      </c>
    </row>
    <row r="1057" spans="9:14" ht="15" customHeight="1">
      <c r="I1057" s="200">
        <f t="shared" si="109"/>
        <v>0</v>
      </c>
      <c r="J1057" s="209">
        <f t="shared" si="110"/>
        <v>0</v>
      </c>
      <c r="K1057" s="209">
        <f t="shared" si="111"/>
        <v>0</v>
      </c>
      <c r="L1057" s="209">
        <f t="shared" si="112"/>
        <v>0</v>
      </c>
      <c r="M1057" s="210">
        <f t="shared" si="113"/>
        <v>0</v>
      </c>
      <c r="N1057" s="211">
        <f t="shared" si="114"/>
        <v>0</v>
      </c>
    </row>
    <row r="1058" spans="9:14" ht="15" customHeight="1">
      <c r="I1058" s="200">
        <f t="shared" si="109"/>
        <v>0</v>
      </c>
      <c r="J1058" s="209">
        <f t="shared" si="110"/>
        <v>0</v>
      </c>
      <c r="K1058" s="209">
        <f t="shared" si="111"/>
        <v>0</v>
      </c>
      <c r="L1058" s="209">
        <f t="shared" si="112"/>
        <v>0</v>
      </c>
      <c r="M1058" s="210">
        <f t="shared" si="113"/>
        <v>0</v>
      </c>
      <c r="N1058" s="211">
        <f t="shared" si="114"/>
        <v>0</v>
      </c>
    </row>
    <row r="1059" spans="9:14" ht="15" customHeight="1">
      <c r="I1059" s="200">
        <f t="shared" si="109"/>
        <v>0</v>
      </c>
      <c r="J1059" s="209">
        <f t="shared" si="110"/>
        <v>0</v>
      </c>
      <c r="K1059" s="209">
        <f t="shared" si="111"/>
        <v>0</v>
      </c>
      <c r="L1059" s="209">
        <f t="shared" si="112"/>
        <v>0</v>
      </c>
      <c r="M1059" s="210">
        <f t="shared" si="113"/>
        <v>0</v>
      </c>
      <c r="N1059" s="211">
        <f t="shared" si="114"/>
        <v>0</v>
      </c>
    </row>
    <row r="1060" spans="9:14" ht="15" customHeight="1">
      <c r="I1060" s="200">
        <f t="shared" si="109"/>
        <v>0</v>
      </c>
      <c r="J1060" s="209">
        <f t="shared" si="110"/>
        <v>0</v>
      </c>
      <c r="K1060" s="209">
        <f t="shared" si="111"/>
        <v>0</v>
      </c>
      <c r="L1060" s="209">
        <f t="shared" si="112"/>
        <v>0</v>
      </c>
      <c r="M1060" s="210">
        <f t="shared" si="113"/>
        <v>0</v>
      </c>
      <c r="N1060" s="211">
        <f t="shared" si="114"/>
        <v>0</v>
      </c>
    </row>
    <row r="1061" spans="9:14" ht="15" customHeight="1">
      <c r="I1061" s="200">
        <f t="shared" si="109"/>
        <v>0</v>
      </c>
      <c r="J1061" s="209">
        <f t="shared" si="110"/>
        <v>0</v>
      </c>
      <c r="K1061" s="209">
        <f t="shared" si="111"/>
        <v>0</v>
      </c>
      <c r="L1061" s="209">
        <f t="shared" si="112"/>
        <v>0</v>
      </c>
      <c r="M1061" s="210">
        <f t="shared" si="113"/>
        <v>0</v>
      </c>
      <c r="N1061" s="211">
        <f t="shared" si="114"/>
        <v>0</v>
      </c>
    </row>
    <row r="1062" spans="9:14" ht="15" customHeight="1">
      <c r="I1062" s="200">
        <f t="shared" si="109"/>
        <v>0</v>
      </c>
      <c r="J1062" s="209">
        <f t="shared" si="110"/>
        <v>0</v>
      </c>
      <c r="K1062" s="209">
        <f t="shared" si="111"/>
        <v>0</v>
      </c>
      <c r="L1062" s="209">
        <f t="shared" si="112"/>
        <v>0</v>
      </c>
      <c r="M1062" s="210">
        <f t="shared" si="113"/>
        <v>0</v>
      </c>
      <c r="N1062" s="211">
        <f t="shared" si="114"/>
        <v>0</v>
      </c>
    </row>
    <row r="1063" spans="9:14" ht="15" customHeight="1">
      <c r="I1063" s="200">
        <f t="shared" si="109"/>
        <v>0</v>
      </c>
      <c r="J1063" s="209">
        <f t="shared" si="110"/>
        <v>0</v>
      </c>
      <c r="K1063" s="209">
        <f t="shared" si="111"/>
        <v>0</v>
      </c>
      <c r="L1063" s="209">
        <f t="shared" si="112"/>
        <v>0</v>
      </c>
      <c r="M1063" s="210">
        <f t="shared" si="113"/>
        <v>0</v>
      </c>
      <c r="N1063" s="211">
        <f t="shared" si="114"/>
        <v>0</v>
      </c>
    </row>
    <row r="1064" spans="9:14" ht="15" customHeight="1">
      <c r="I1064" s="200">
        <f t="shared" si="109"/>
        <v>0</v>
      </c>
      <c r="J1064" s="209">
        <f t="shared" si="110"/>
        <v>0</v>
      </c>
      <c r="K1064" s="209">
        <f t="shared" si="111"/>
        <v>0</v>
      </c>
      <c r="L1064" s="209">
        <f t="shared" si="112"/>
        <v>0</v>
      </c>
      <c r="M1064" s="210">
        <f t="shared" si="113"/>
        <v>0</v>
      </c>
      <c r="N1064" s="211">
        <f t="shared" si="114"/>
        <v>0</v>
      </c>
    </row>
    <row r="1065" spans="9:14" ht="15" customHeight="1">
      <c r="I1065" s="200">
        <f t="shared" si="109"/>
        <v>0</v>
      </c>
      <c r="J1065" s="209">
        <f t="shared" si="110"/>
        <v>0</v>
      </c>
      <c r="K1065" s="209">
        <f t="shared" si="111"/>
        <v>0</v>
      </c>
      <c r="L1065" s="209">
        <f t="shared" si="112"/>
        <v>0</v>
      </c>
      <c r="M1065" s="210">
        <f t="shared" si="113"/>
        <v>0</v>
      </c>
      <c r="N1065" s="211">
        <f t="shared" si="114"/>
        <v>0</v>
      </c>
    </row>
    <row r="1066" spans="9:14" ht="15" customHeight="1">
      <c r="I1066" s="200">
        <f t="shared" si="109"/>
        <v>0</v>
      </c>
      <c r="J1066" s="209">
        <f t="shared" si="110"/>
        <v>0</v>
      </c>
      <c r="K1066" s="209">
        <f t="shared" si="111"/>
        <v>0</v>
      </c>
      <c r="L1066" s="209">
        <f t="shared" si="112"/>
        <v>0</v>
      </c>
      <c r="M1066" s="210">
        <f t="shared" si="113"/>
        <v>0</v>
      </c>
      <c r="N1066" s="211">
        <f t="shared" si="114"/>
        <v>0</v>
      </c>
    </row>
    <row r="1067" spans="9:14" ht="15" customHeight="1">
      <c r="I1067" s="200">
        <f t="shared" si="109"/>
        <v>0</v>
      </c>
      <c r="J1067" s="209">
        <f t="shared" si="110"/>
        <v>0</v>
      </c>
      <c r="K1067" s="209">
        <f t="shared" si="111"/>
        <v>0</v>
      </c>
      <c r="L1067" s="209">
        <f t="shared" si="112"/>
        <v>0</v>
      </c>
      <c r="M1067" s="210">
        <f t="shared" si="113"/>
        <v>0</v>
      </c>
      <c r="N1067" s="211">
        <f t="shared" si="114"/>
        <v>0</v>
      </c>
    </row>
    <row r="1068" spans="9:14" ht="15" customHeight="1">
      <c r="I1068" s="200">
        <f t="shared" si="109"/>
        <v>0</v>
      </c>
      <c r="J1068" s="209">
        <f t="shared" si="110"/>
        <v>0</v>
      </c>
      <c r="K1068" s="209">
        <f t="shared" si="111"/>
        <v>0</v>
      </c>
      <c r="L1068" s="209">
        <f t="shared" si="112"/>
        <v>0</v>
      </c>
      <c r="M1068" s="210">
        <f t="shared" si="113"/>
        <v>0</v>
      </c>
      <c r="N1068" s="211">
        <f t="shared" si="114"/>
        <v>0</v>
      </c>
    </row>
  </sheetData>
  <phoneticPr fontId="3" type="noConversion"/>
  <printOptions horizontalCentered="1"/>
  <pageMargins left="0.27559055118110237" right="0.27559055118110237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 enableFormatConditionsCalculation="0">
    <pageSetUpPr fitToPage="1"/>
  </sheetPr>
  <dimension ref="A1:CX28"/>
  <sheetViews>
    <sheetView showZeros="0"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L11" sqref="L11"/>
    </sheetView>
  </sheetViews>
  <sheetFormatPr baseColWidth="10" defaultRowHeight="12.75"/>
  <cols>
    <col min="1" max="1" width="16.42578125" style="1" customWidth="1"/>
    <col min="2" max="2" width="2.42578125" style="1" customWidth="1"/>
    <col min="3" max="3" width="9" style="1" customWidth="1"/>
    <col min="4" max="5" width="9.28515625" style="1" customWidth="1"/>
    <col min="6" max="6" width="6.7109375" style="1" hidden="1" customWidth="1"/>
    <col min="7" max="7" width="8.42578125" style="1" hidden="1" customWidth="1"/>
    <col min="8" max="8" width="9.28515625" style="1" customWidth="1"/>
    <col min="9" max="10" width="5.7109375" style="3" customWidth="1"/>
    <col min="11" max="11" width="5.7109375" style="3" hidden="1" customWidth="1"/>
    <col min="12" max="13" width="5.7109375" style="3" customWidth="1"/>
    <col min="14" max="14" width="5.7109375" style="3" hidden="1" customWidth="1"/>
    <col min="15" max="16" width="5.7109375" style="3" customWidth="1"/>
    <col min="17" max="17" width="5.7109375" style="3" hidden="1" customWidth="1"/>
    <col min="18" max="19" width="5.7109375" style="3" customWidth="1"/>
    <col min="20" max="20" width="5.7109375" style="3" hidden="1" customWidth="1"/>
    <col min="21" max="22" width="5.7109375" style="3" customWidth="1"/>
    <col min="23" max="23" width="5.7109375" style="3" hidden="1" customWidth="1"/>
    <col min="24" max="25" width="5.7109375" style="3" customWidth="1"/>
    <col min="26" max="26" width="5.7109375" style="3" hidden="1" customWidth="1"/>
    <col min="27" max="28" width="5.7109375" style="3" customWidth="1"/>
    <col min="29" max="29" width="5.7109375" style="3" hidden="1" customWidth="1"/>
    <col min="30" max="31" width="5.7109375" style="3" customWidth="1"/>
    <col min="32" max="32" width="5.7109375" style="3" hidden="1" customWidth="1"/>
    <col min="33" max="34" width="5.7109375" style="3" customWidth="1"/>
    <col min="35" max="35" width="5.7109375" style="3" hidden="1" customWidth="1"/>
    <col min="36" max="37" width="5.7109375" style="3" customWidth="1"/>
    <col min="38" max="38" width="5.7109375" style="3" hidden="1" customWidth="1"/>
    <col min="39" max="40" width="5.7109375" style="3" customWidth="1"/>
    <col min="41" max="41" width="5.7109375" style="3" hidden="1" customWidth="1"/>
    <col min="42" max="43" width="5.7109375" style="3" customWidth="1"/>
    <col min="44" max="44" width="5.7109375" style="3" hidden="1" customWidth="1"/>
    <col min="45" max="46" width="5.7109375" style="3" customWidth="1"/>
    <col min="47" max="47" width="5.7109375" style="3" hidden="1" customWidth="1"/>
    <col min="48" max="49" width="5.7109375" style="3" customWidth="1"/>
    <col min="50" max="50" width="5.7109375" style="3" hidden="1" customWidth="1"/>
    <col min="51" max="52" width="5.7109375" style="3" customWidth="1"/>
    <col min="53" max="53" width="5.7109375" style="3" hidden="1" customWidth="1"/>
    <col min="54" max="55" width="5.7109375" style="3" customWidth="1"/>
    <col min="56" max="56" width="5.7109375" style="3" hidden="1" customWidth="1"/>
    <col min="57" max="58" width="5.7109375" style="3" customWidth="1"/>
    <col min="59" max="59" width="5.7109375" style="3" hidden="1" customWidth="1"/>
    <col min="60" max="61" width="5.7109375" style="3" customWidth="1"/>
    <col min="62" max="62" width="5.7109375" style="3" hidden="1" customWidth="1"/>
    <col min="63" max="64" width="5.7109375" style="3" customWidth="1"/>
    <col min="65" max="65" width="5.7109375" style="3" hidden="1" customWidth="1"/>
    <col min="66" max="67" width="5.7109375" style="3" customWidth="1"/>
    <col min="68" max="68" width="5.7109375" style="3" hidden="1" customWidth="1"/>
    <col min="69" max="70" width="5.7109375" style="3" customWidth="1"/>
    <col min="71" max="71" width="5.7109375" style="3" hidden="1" customWidth="1"/>
    <col min="72" max="73" width="5.7109375" style="3" customWidth="1"/>
    <col min="74" max="74" width="5.7109375" style="3" hidden="1" customWidth="1"/>
    <col min="75" max="76" width="5.7109375" style="3" customWidth="1"/>
    <col min="77" max="77" width="5.7109375" style="3" hidden="1" customWidth="1"/>
    <col min="78" max="79" width="5.7109375" style="3" customWidth="1"/>
    <col min="80" max="80" width="5.7109375" style="3" hidden="1" customWidth="1"/>
    <col min="81" max="82" width="5.7109375" style="3" customWidth="1"/>
    <col min="83" max="83" width="5.7109375" style="3" hidden="1" customWidth="1"/>
    <col min="84" max="85" width="5.7109375" style="3" customWidth="1"/>
    <col min="86" max="86" width="5.7109375" style="3" hidden="1" customWidth="1"/>
    <col min="87" max="88" width="5.7109375" style="3" customWidth="1"/>
    <col min="89" max="89" width="5.7109375" style="3" hidden="1" customWidth="1"/>
    <col min="90" max="91" width="5.7109375" style="3" customWidth="1"/>
    <col min="92" max="92" width="5.7109375" style="3" hidden="1" customWidth="1"/>
    <col min="93" max="94" width="5.7109375" style="3" customWidth="1"/>
    <col min="95" max="95" width="5.7109375" style="3" hidden="1" customWidth="1"/>
    <col min="96" max="97" width="5.7109375" style="3" customWidth="1"/>
    <col min="98" max="98" width="5.7109375" style="3" hidden="1" customWidth="1"/>
    <col min="99" max="100" width="5.7109375" style="3" customWidth="1"/>
    <col min="101" max="101" width="5.7109375" style="3" hidden="1" customWidth="1"/>
    <col min="102" max="102" width="26.42578125" style="2" customWidth="1"/>
    <col min="103" max="16384" width="11.42578125" style="2"/>
  </cols>
  <sheetData>
    <row r="1" spans="1:102" ht="18">
      <c r="A1" s="4" t="s">
        <v>110</v>
      </c>
      <c r="B1" s="4"/>
      <c r="C1" s="4"/>
      <c r="D1" s="4"/>
      <c r="E1" s="4"/>
      <c r="F1" s="4"/>
      <c r="G1" s="4"/>
      <c r="H1" s="4"/>
      <c r="L1" s="24" t="s">
        <v>48</v>
      </c>
      <c r="M1" s="25">
        <v>0.25</v>
      </c>
      <c r="N1" s="25">
        <v>2.0833333333333332E-2</v>
      </c>
      <c r="O1" s="25">
        <v>0.5</v>
      </c>
      <c r="P1" s="25">
        <v>4.1666666666666664E-2</v>
      </c>
      <c r="Q1" s="24" t="s">
        <v>1</v>
      </c>
      <c r="R1" s="252">
        <v>2014</v>
      </c>
      <c r="S1" s="252"/>
      <c r="T1" s="7"/>
      <c r="U1" s="8" t="s">
        <v>33</v>
      </c>
      <c r="V1" s="7"/>
      <c r="X1" s="37"/>
      <c r="Y1" s="178"/>
      <c r="Z1" s="178"/>
      <c r="AA1" s="179"/>
      <c r="AB1" s="180"/>
      <c r="AC1" s="179"/>
      <c r="AD1" s="180"/>
      <c r="AE1" s="176" t="s">
        <v>96</v>
      </c>
      <c r="AF1" s="179"/>
      <c r="AG1" s="181">
        <v>8.3333333333333329E-2</v>
      </c>
      <c r="AH1" s="182">
        <v>0.75</v>
      </c>
      <c r="AI1" s="175"/>
      <c r="AJ1" s="251">
        <f>AG1+(AG1*AH1)</f>
        <v>0.14583333333333331</v>
      </c>
      <c r="AK1" s="251"/>
      <c r="AL1" s="179"/>
      <c r="AM1" s="177" t="s">
        <v>97</v>
      </c>
      <c r="AN1" s="180"/>
      <c r="AO1" s="180"/>
      <c r="AP1" s="180"/>
    </row>
    <row r="2" spans="1:102" ht="18.75" customHeight="1">
      <c r="I2" s="245" t="s">
        <v>53</v>
      </c>
      <c r="J2" s="245"/>
      <c r="K2" s="245"/>
      <c r="L2" s="245" t="s">
        <v>54</v>
      </c>
      <c r="M2" s="245"/>
      <c r="N2" s="245"/>
      <c r="R2" s="245" t="s">
        <v>51</v>
      </c>
      <c r="S2" s="245"/>
      <c r="T2" s="245"/>
      <c r="U2" s="245" t="s">
        <v>52</v>
      </c>
      <c r="V2" s="245"/>
      <c r="W2" s="245"/>
      <c r="AM2" s="245" t="s">
        <v>51</v>
      </c>
      <c r="AN2" s="245"/>
      <c r="AO2" s="245"/>
      <c r="AP2" s="245" t="s">
        <v>52</v>
      </c>
      <c r="AQ2" s="245"/>
      <c r="AR2" s="245"/>
      <c r="BH2" s="245" t="s">
        <v>51</v>
      </c>
      <c r="BI2" s="245"/>
      <c r="BJ2" s="245"/>
      <c r="BK2" s="245" t="s">
        <v>52</v>
      </c>
      <c r="BL2" s="245"/>
      <c r="BM2" s="245"/>
      <c r="CC2" s="245" t="s">
        <v>51</v>
      </c>
      <c r="CD2" s="245"/>
      <c r="CE2" s="245"/>
      <c r="CF2" s="245" t="s">
        <v>52</v>
      </c>
      <c r="CG2" s="245"/>
      <c r="CH2" s="245"/>
    </row>
    <row r="3" spans="1:102" ht="27" customHeight="1">
      <c r="A3" s="6" t="s">
        <v>6</v>
      </c>
      <c r="B3" s="13" t="s">
        <v>58</v>
      </c>
      <c r="C3" s="184" t="s">
        <v>104</v>
      </c>
      <c r="D3" s="184" t="s">
        <v>103</v>
      </c>
      <c r="E3" s="183" t="s">
        <v>102</v>
      </c>
      <c r="F3" s="169" t="s">
        <v>56</v>
      </c>
      <c r="G3" s="213" t="s">
        <v>90</v>
      </c>
      <c r="H3" s="214" t="s">
        <v>105</v>
      </c>
      <c r="I3" s="242">
        <v>1</v>
      </c>
      <c r="J3" s="243"/>
      <c r="K3" s="244"/>
      <c r="L3" s="248">
        <v>2</v>
      </c>
      <c r="M3" s="249"/>
      <c r="N3" s="250"/>
      <c r="O3" s="239">
        <v>3</v>
      </c>
      <c r="P3" s="240"/>
      <c r="Q3" s="241"/>
      <c r="R3" s="253">
        <v>4</v>
      </c>
      <c r="S3" s="253"/>
      <c r="T3" s="253"/>
      <c r="U3" s="242">
        <v>5</v>
      </c>
      <c r="V3" s="243"/>
      <c r="W3" s="244"/>
      <c r="X3" s="239">
        <v>6</v>
      </c>
      <c r="Y3" s="240"/>
      <c r="Z3" s="241"/>
      <c r="AA3" s="239">
        <v>7</v>
      </c>
      <c r="AB3" s="240"/>
      <c r="AC3" s="241"/>
      <c r="AD3" s="239">
        <v>8</v>
      </c>
      <c r="AE3" s="240"/>
      <c r="AF3" s="241"/>
      <c r="AG3" s="239">
        <v>9</v>
      </c>
      <c r="AH3" s="240"/>
      <c r="AI3" s="241"/>
      <c r="AJ3" s="239">
        <v>10</v>
      </c>
      <c r="AK3" s="240"/>
      <c r="AL3" s="241"/>
      <c r="AM3" s="242">
        <v>11</v>
      </c>
      <c r="AN3" s="243"/>
      <c r="AO3" s="244"/>
      <c r="AP3" s="242">
        <v>12</v>
      </c>
      <c r="AQ3" s="243"/>
      <c r="AR3" s="244"/>
      <c r="AS3" s="239">
        <v>13</v>
      </c>
      <c r="AT3" s="240"/>
      <c r="AU3" s="241"/>
      <c r="AV3" s="239">
        <v>14</v>
      </c>
      <c r="AW3" s="240"/>
      <c r="AX3" s="241"/>
      <c r="AY3" s="239">
        <v>15</v>
      </c>
      <c r="AZ3" s="240"/>
      <c r="BA3" s="241"/>
      <c r="BB3" s="239">
        <v>16</v>
      </c>
      <c r="BC3" s="240"/>
      <c r="BD3" s="241"/>
      <c r="BE3" s="239">
        <v>17</v>
      </c>
      <c r="BF3" s="240"/>
      <c r="BG3" s="241"/>
      <c r="BH3" s="242">
        <v>18</v>
      </c>
      <c r="BI3" s="243"/>
      <c r="BJ3" s="244"/>
      <c r="BK3" s="242">
        <v>19</v>
      </c>
      <c r="BL3" s="243"/>
      <c r="BM3" s="244"/>
      <c r="BN3" s="239">
        <v>20</v>
      </c>
      <c r="BO3" s="240"/>
      <c r="BP3" s="241"/>
      <c r="BQ3" s="239">
        <v>21</v>
      </c>
      <c r="BR3" s="240"/>
      <c r="BS3" s="241"/>
      <c r="BT3" s="239">
        <v>22</v>
      </c>
      <c r="BU3" s="240"/>
      <c r="BV3" s="241"/>
      <c r="BW3" s="239">
        <v>23</v>
      </c>
      <c r="BX3" s="240"/>
      <c r="BY3" s="241"/>
      <c r="BZ3" s="239">
        <v>24</v>
      </c>
      <c r="CA3" s="240"/>
      <c r="CB3" s="241"/>
      <c r="CC3" s="242">
        <v>25</v>
      </c>
      <c r="CD3" s="243"/>
      <c r="CE3" s="244"/>
      <c r="CF3" s="242">
        <v>26</v>
      </c>
      <c r="CG3" s="243"/>
      <c r="CH3" s="244"/>
      <c r="CI3" s="239">
        <v>27</v>
      </c>
      <c r="CJ3" s="240"/>
      <c r="CK3" s="241"/>
      <c r="CL3" s="239">
        <v>28</v>
      </c>
      <c r="CM3" s="240"/>
      <c r="CN3" s="241"/>
      <c r="CO3" s="239">
        <v>29</v>
      </c>
      <c r="CP3" s="240"/>
      <c r="CQ3" s="241"/>
      <c r="CR3" s="239">
        <v>30</v>
      </c>
      <c r="CS3" s="240"/>
      <c r="CT3" s="241"/>
      <c r="CU3" s="239">
        <v>31</v>
      </c>
      <c r="CV3" s="240"/>
      <c r="CW3" s="241"/>
      <c r="CX3" s="5"/>
    </row>
    <row r="4" spans="1:102" ht="18" customHeight="1">
      <c r="A4" s="258" t="str">
        <f>Pers!A2</f>
        <v>Personne1</v>
      </c>
      <c r="B4" s="21" t="str">
        <f>A7</f>
        <v>Rocher</v>
      </c>
      <c r="C4" s="218">
        <f>IF(ISERROR(VLOOKUP(A4,Personnel,6,0)),"",VLOOKUP(A4,Personnel,6,0))</f>
        <v>7.4375</v>
      </c>
      <c r="D4" s="14">
        <f>K4+N4+Q4+T4+W4+Z4+AC4+AF4+AI4+AL4+AO4+AR4+AU4+AX4+BA4+BD4+BG4+BJ4+BM4+BP4+BS4+BV4+BY4+CB4+CE4+CH4+CK4+CN4+CQ4+CT4+CW4+E6</f>
        <v>1.7708333333333333</v>
      </c>
      <c r="E4" s="165">
        <f>IF(D4&lt;&gt;0,IF(ISERROR(D4-C4),"",D4-C4),0)</f>
        <v>-5.666666666666667</v>
      </c>
      <c r="F4" s="170">
        <f>D8</f>
        <v>2</v>
      </c>
      <c r="G4" s="171">
        <f>D6</f>
        <v>1</v>
      </c>
      <c r="H4" s="260">
        <f>IF(ISERROR(VLOOKUP(A4,Recap,12,0)),"",VLOOKUP(A4,Recap,12,0))</f>
        <v>-5.666666666666667</v>
      </c>
      <c r="I4" s="246" t="s">
        <v>48</v>
      </c>
      <c r="J4" s="247"/>
      <c r="K4" s="227">
        <f>SUM(K5:K8)</f>
        <v>0</v>
      </c>
      <c r="L4" s="246" t="s">
        <v>1</v>
      </c>
      <c r="M4" s="247"/>
      <c r="N4" s="227">
        <f>SUM(N5:N8)</f>
        <v>0</v>
      </c>
      <c r="O4" s="246">
        <v>100</v>
      </c>
      <c r="P4" s="247"/>
      <c r="Q4" s="227">
        <f>SUM(Q5:Q8)</f>
        <v>0.35416666666666663</v>
      </c>
      <c r="R4" s="246">
        <v>101</v>
      </c>
      <c r="S4" s="247"/>
      <c r="T4" s="227">
        <f>SUM(T5:T8)</f>
        <v>0.35416666666666669</v>
      </c>
      <c r="U4" s="246" t="s">
        <v>1</v>
      </c>
      <c r="V4" s="247"/>
      <c r="W4" s="227">
        <f>SUM(W5:W8)</f>
        <v>0</v>
      </c>
      <c r="X4" s="246"/>
      <c r="Y4" s="247"/>
      <c r="Z4" s="227">
        <f>SUM(Z5:Z8)</f>
        <v>0</v>
      </c>
      <c r="AA4" s="246"/>
      <c r="AB4" s="247"/>
      <c r="AC4" s="227">
        <f>SUM(AC5:AC8)</f>
        <v>0</v>
      </c>
      <c r="AD4" s="246"/>
      <c r="AE4" s="247"/>
      <c r="AF4" s="227">
        <f>SUM(AF5:AF8)</f>
        <v>0</v>
      </c>
      <c r="AG4" s="246"/>
      <c r="AH4" s="247"/>
      <c r="AI4" s="227">
        <f>SUM(AI5:AI8)</f>
        <v>0</v>
      </c>
      <c r="AJ4" s="246"/>
      <c r="AK4" s="247"/>
      <c r="AL4" s="227">
        <f>SUM(AL5:AL8)</f>
        <v>0</v>
      </c>
      <c r="AM4" s="246"/>
      <c r="AN4" s="247"/>
      <c r="AO4" s="227">
        <f>SUM(AO5:AO8)</f>
        <v>0</v>
      </c>
      <c r="AP4" s="246"/>
      <c r="AQ4" s="247"/>
      <c r="AR4" s="227">
        <f>SUM(AR5:AR8)</f>
        <v>0</v>
      </c>
      <c r="AS4" s="246"/>
      <c r="AT4" s="247"/>
      <c r="AU4" s="227">
        <f>SUM(AU5:AU8)</f>
        <v>0</v>
      </c>
      <c r="AV4" s="246"/>
      <c r="AW4" s="247"/>
      <c r="AX4" s="227">
        <f>SUM(AX5:AX8)</f>
        <v>0</v>
      </c>
      <c r="AY4" s="246"/>
      <c r="AZ4" s="247"/>
      <c r="BA4" s="227">
        <f>SUM(BA5:BA8)</f>
        <v>0</v>
      </c>
      <c r="BB4" s="246"/>
      <c r="BC4" s="247"/>
      <c r="BD4" s="227">
        <f>SUM(BD5:BD8)</f>
        <v>0</v>
      </c>
      <c r="BE4" s="246"/>
      <c r="BF4" s="247"/>
      <c r="BG4" s="227">
        <f>SUM(BG5:BG8)</f>
        <v>0</v>
      </c>
      <c r="BH4" s="246"/>
      <c r="BI4" s="247"/>
      <c r="BJ4" s="227">
        <f>SUM(BJ5:BJ8)</f>
        <v>0</v>
      </c>
      <c r="BK4" s="246"/>
      <c r="BL4" s="247"/>
      <c r="BM4" s="227">
        <f>SUM(BM5:BM8)</f>
        <v>0</v>
      </c>
      <c r="BN4" s="246"/>
      <c r="BO4" s="247"/>
      <c r="BP4" s="227">
        <f>SUM(BP5:BP8)</f>
        <v>0</v>
      </c>
      <c r="BQ4" s="246"/>
      <c r="BR4" s="247"/>
      <c r="BS4" s="227">
        <f>SUM(BS5:BS8)</f>
        <v>0</v>
      </c>
      <c r="BT4" s="246"/>
      <c r="BU4" s="247"/>
      <c r="BV4" s="227">
        <f>SUM(BV5:BV8)</f>
        <v>0</v>
      </c>
      <c r="BW4" s="246"/>
      <c r="BX4" s="247"/>
      <c r="BY4" s="227">
        <f>SUM(BY5:BY8)</f>
        <v>0</v>
      </c>
      <c r="BZ4" s="246"/>
      <c r="CA4" s="247"/>
      <c r="CB4" s="227">
        <f>SUM(CB5:CB8)</f>
        <v>0</v>
      </c>
      <c r="CC4" s="246"/>
      <c r="CD4" s="247"/>
      <c r="CE4" s="227">
        <f>SUM(CE5:CE8)</f>
        <v>0</v>
      </c>
      <c r="CF4" s="246"/>
      <c r="CG4" s="247"/>
      <c r="CH4" s="227">
        <f>SUM(CH5:CH8)</f>
        <v>0</v>
      </c>
      <c r="CI4" s="246"/>
      <c r="CJ4" s="247"/>
      <c r="CK4" s="227">
        <f>SUM(CK5:CK8)</f>
        <v>0</v>
      </c>
      <c r="CL4" s="246"/>
      <c r="CM4" s="247"/>
      <c r="CN4" s="227">
        <f>SUM(CN5:CN8)</f>
        <v>0</v>
      </c>
      <c r="CO4" s="246"/>
      <c r="CP4" s="247"/>
      <c r="CQ4" s="227">
        <f>SUM(CQ5:CQ8)</f>
        <v>0</v>
      </c>
      <c r="CR4" s="246"/>
      <c r="CS4" s="247"/>
      <c r="CT4" s="227">
        <f>SUM(CT5:CT8)</f>
        <v>0</v>
      </c>
      <c r="CU4" s="246"/>
      <c r="CV4" s="247"/>
      <c r="CW4" s="219">
        <f>SUM(CW5:CW8)</f>
        <v>0</v>
      </c>
      <c r="CX4" s="224"/>
    </row>
    <row r="5" spans="1:102" ht="14.1" customHeight="1">
      <c r="A5" s="259"/>
      <c r="B5" s="22" t="str">
        <f>A7</f>
        <v>Rocher</v>
      </c>
      <c r="C5" s="15" t="s">
        <v>16</v>
      </c>
      <c r="D5" s="15" t="s">
        <v>59</v>
      </c>
      <c r="E5" s="166" t="s">
        <v>60</v>
      </c>
      <c r="F5" s="166"/>
      <c r="G5" s="172"/>
      <c r="H5" s="260"/>
      <c r="I5" s="225" t="str">
        <f>IF(ISERROR(VLOOKUP(I4,Service,3,0)),"",VLOOKUP(I4,Service,3,0))</f>
        <v>M</v>
      </c>
      <c r="J5" s="226" t="str">
        <f>IF(ISERROR(VLOOKUP(I4,Service,4,0)),"",VLOOKUP(I4,Service,4,0))</f>
        <v>M</v>
      </c>
      <c r="K5" s="222" t="str">
        <f>IF(ISERROR(IF((J5-I5)&lt;=$M$1,(J5-I5),IF((J5-I5)&gt;=$M$1,(J5-I5)-$N$1,IF((J5-I5)&gt;$O$1,(J5-I5)-$P$1)))),"00:00",IF((J5-I5)&lt;=$M$1,(J5-I5),IF((J5-I5)&gt;=$M$1,(J5-I5)-$N$1,IF((J5-I5)&gt;$O$1,(J5-I5)-$P$1))))</f>
        <v>00:00</v>
      </c>
      <c r="L5" s="225" t="str">
        <f>IF(ISERROR(VLOOKUP(L4,Service,3,0)),"",VLOOKUP(L4,Service,3,0))</f>
        <v>V</v>
      </c>
      <c r="M5" s="226" t="str">
        <f>IF(ISERROR(VLOOKUP(L4,Service,4,0)),"",VLOOKUP(L4,Service,4,0))</f>
        <v>V</v>
      </c>
      <c r="N5" s="222" t="str">
        <f>IF(ISERROR(IF((M5-L5)&lt;=$M$1,(M5-L5),IF((M5-L5)&gt;=$M$1,(M5-L5)-$N$1,IF((M5-L5)&gt;$O$1,(M5-L5)-$P$1)))),"00:00",IF((M5-L5)&lt;=$M$1,(M5-L5),IF((M5-L5)&gt;=$M$1,(M5-L5)-$N$1,IF((M5-L5)&gt;$O$1,(M5-L5)-$P$1))))</f>
        <v>00:00</v>
      </c>
      <c r="O5" s="225">
        <f>IF(ISERROR(VLOOKUP(O4,Service,3,0)),"",VLOOKUP(O4,Service,3,0))</f>
        <v>0.25</v>
      </c>
      <c r="P5" s="226">
        <f>IF(ISERROR(VLOOKUP(O4,Service,4,0)),"",VLOOKUP(O4,Service,4,0))</f>
        <v>0.375</v>
      </c>
      <c r="Q5" s="222">
        <f>IF(ISERROR(IF((P5-O5)&lt;=$M$1,(P5-O5),IF((P5-O5)&gt;=$M$1,(P5-O5)-$N$1,IF((P5-O5)&gt;$O$1,(P5-O5)-$P$1)))),"00:00",IF((P5-O5)&lt;=$M$1,(P5-O5),IF((P5-O5)&gt;=$M$1,(P5-O5)-$N$1,IF((P5-O5)&gt;$O$1,(P5-O5)-$P$1))))</f>
        <v>0.125</v>
      </c>
      <c r="R5" s="225">
        <f>IF(ISERROR(VLOOKUP(R4,Service,3,0)),"",VLOOKUP(R4,Service,3,0))</f>
        <v>0.25</v>
      </c>
      <c r="S5" s="226">
        <f>IF(ISERROR(VLOOKUP(R4,Service,4,0)),"",VLOOKUP(R4,Service,4,0))</f>
        <v>0.625</v>
      </c>
      <c r="T5" s="222">
        <f>IF(ISERROR(IF((S5-R5)&lt;=$M$1,(S5-R5),IF((S5-R5)&gt;=$M$1,(S5-R5)-$N$1,IF((S5-R5)&gt;$O$1,(S5-R5)-$P$1)))),"00:00",IF((S5-R5)&lt;=$M$1,(S5-R5),IF((S5-R5)&gt;=$M$1,(S5-R5)-$N$1,IF((S5-R5)&gt;$O$1,(S5-R5)-$P$1))))</f>
        <v>0.35416666666666669</v>
      </c>
      <c r="U5" s="225" t="str">
        <f>IF(ISERROR(VLOOKUP(U4,Service,3,0)),"",VLOOKUP(U4,Service,3,0))</f>
        <v>V</v>
      </c>
      <c r="V5" s="226" t="str">
        <f>IF(ISERROR(VLOOKUP(U4,Service,4,0)),"",VLOOKUP(U4,Service,4,0))</f>
        <v>V</v>
      </c>
      <c r="W5" s="222" t="str">
        <f>IF(ISERROR(IF((V5-U5)&lt;=$M$1,(V5-U5),IF((V5-U5)&gt;=$M$1,(V5-U5)-$N$1,IF((V5-U5)&gt;$O$1,(V5-U5)-$P$1)))),"00:00",IF((V5-U5)&lt;=$M$1,(V5-U5),IF((V5-U5)&gt;=$M$1,(V5-U5)-$N$1,IF((V5-U5)&gt;$O$1,(V5-U5)-$P$1))))</f>
        <v>00:00</v>
      </c>
      <c r="X5" s="225" t="str">
        <f>IF(ISERROR(VLOOKUP(X4,Service,3,0)),"",VLOOKUP(X4,Service,3,0))</f>
        <v/>
      </c>
      <c r="Y5" s="226" t="str">
        <f>IF(ISERROR(VLOOKUP(X4,Service,4,0)),"",VLOOKUP(X4,Service,4,0))</f>
        <v/>
      </c>
      <c r="Z5" s="222" t="str">
        <f>IF(ISERROR(IF((Y5-X5)&lt;=$M$1,(Y5-X5),IF((Y5-X5)&gt;=$M$1,(Y5-X5)-$N$1,IF((Y5-X5)&gt;$O$1,(Y5-X5)-$P$1)))),"00:00",IF((Y5-X5)&lt;=$M$1,(Y5-X5),IF((Y5-X5)&gt;=$M$1,(Y5-X5)-$N$1,IF((Y5-X5)&gt;$O$1,(Y5-X5)-$P$1))))</f>
        <v>00:00</v>
      </c>
      <c r="AA5" s="225" t="str">
        <f>IF(ISERROR(VLOOKUP(AA4,Service,3,0)),"",VLOOKUP(AA4,Service,3,0))</f>
        <v/>
      </c>
      <c r="AB5" s="226" t="str">
        <f>IF(ISERROR(VLOOKUP(AA4,Service,4,0)),"",VLOOKUP(AA4,Service,4,0))</f>
        <v/>
      </c>
      <c r="AC5" s="222" t="str">
        <f>IF(ISERROR(IF((AB5-AA5)&lt;=$M$1,(AB5-AA5),IF((AB5-AA5)&gt;=$M$1,(AB5-AA5)-$N$1,IF((AB5-AA5)&gt;$O$1,(AB5-AA5)-$P$1)))),"00:00",IF((AB5-AA5)&lt;=$M$1,(AB5-AA5),IF((AB5-AA5)&gt;=$M$1,(AB5-AA5)-$N$1,IF((AB5-AA5)&gt;$O$1,(AB5-AA5)-$P$1))))</f>
        <v>00:00</v>
      </c>
      <c r="AD5" s="225" t="str">
        <f>IF(ISERROR(VLOOKUP(AD4,Service,3,0)),"",VLOOKUP(AD4,Service,3,0))</f>
        <v/>
      </c>
      <c r="AE5" s="226" t="str">
        <f>IF(ISERROR(VLOOKUP(AD4,Service,4,0)),"",VLOOKUP(AD4,Service,4,0))</f>
        <v/>
      </c>
      <c r="AF5" s="222" t="str">
        <f>IF(ISERROR(IF((AE5-AD5)&lt;=$M$1,(AE5-AD5),IF((AE5-AD5)&gt;=$M$1,(AE5-AD5)-$N$1,IF((AE5-AD5)&gt;$O$1,(AE5-AD5)-$P$1)))),"00:00",IF((AE5-AD5)&lt;=$M$1,(AE5-AD5),IF((AE5-AD5)&gt;=$M$1,(AE5-AD5)-$N$1,IF((AE5-AD5)&gt;$O$1,(AE5-AD5)-$P$1))))</f>
        <v>00:00</v>
      </c>
      <c r="AG5" s="225" t="str">
        <f>IF(ISERROR(VLOOKUP(AG4,Service,3,0)),"",VLOOKUP(AG4,Service,3,0))</f>
        <v/>
      </c>
      <c r="AH5" s="226" t="str">
        <f>IF(ISERROR(VLOOKUP(AG4,Service,4,0)),"",VLOOKUP(AG4,Service,4,0))</f>
        <v/>
      </c>
      <c r="AI5" s="222" t="str">
        <f>IF(ISERROR(IF((AH5-AG5)&lt;=$M$1,(AH5-AG5),IF((AH5-AG5)&gt;=$M$1,(AH5-AG5)-$N$1,IF((AH5-AG5)&gt;$O$1,(AH5-AG5)-$P$1)))),"00:00",IF((AH5-AG5)&lt;=$M$1,(AH5-AG5),IF((AH5-AG5)&gt;=$M$1,(AH5-AG5)-$N$1,IF((AH5-AG5)&gt;$O$1,(AH5-AG5)-$P$1))))</f>
        <v>00:00</v>
      </c>
      <c r="AJ5" s="225" t="str">
        <f>IF(ISERROR(VLOOKUP(AJ4,Service,3,0)),"",VLOOKUP(AJ4,Service,3,0))</f>
        <v/>
      </c>
      <c r="AK5" s="226" t="str">
        <f>IF(ISERROR(VLOOKUP(AJ4,Service,4,0)),"",VLOOKUP(AJ4,Service,4,0))</f>
        <v/>
      </c>
      <c r="AL5" s="222" t="str">
        <f>IF(ISERROR(IF((AK5-AJ5)&lt;=$M$1,(AK5-AJ5),IF((AK5-AJ5)&gt;=$M$1,(AK5-AJ5)-$N$1,IF((AK5-AJ5)&gt;$O$1,(AK5-AJ5)-$P$1)))),"00:00",IF((AK5-AJ5)&lt;=$M$1,(AK5-AJ5),IF((AK5-AJ5)&gt;=$M$1,(AK5-AJ5)-$N$1,IF((AK5-AJ5)&gt;$O$1,(AK5-AJ5)-$P$1))))</f>
        <v>00:00</v>
      </c>
      <c r="AM5" s="225" t="str">
        <f>IF(ISERROR(VLOOKUP(AM4,Service,3,0)),"",VLOOKUP(AM4,Service,3,0))</f>
        <v/>
      </c>
      <c r="AN5" s="226" t="str">
        <f>IF(ISERROR(VLOOKUP(AM4,Service,4,0)),"",VLOOKUP(AM4,Service,4,0))</f>
        <v/>
      </c>
      <c r="AO5" s="222" t="str">
        <f>IF(ISERROR(IF((AN5-AM5)&lt;=$M$1,(AN5-AM5),IF((AN5-AM5)&gt;=$M$1,(AN5-AM5)-$N$1,IF((AN5-AM5)&gt;$O$1,(AN5-AM5)-$P$1)))),"00:00",IF((AN5-AM5)&lt;=$M$1,(AN5-AM5),IF((AN5-AM5)&gt;=$M$1,(AN5-AM5)-$N$1,IF((AN5-AM5)&gt;$O$1,(AN5-AM5)-$P$1))))</f>
        <v>00:00</v>
      </c>
      <c r="AP5" s="225" t="str">
        <f>IF(ISERROR(VLOOKUP(AP4,Service,3,0)),"",VLOOKUP(AP4,Service,3,0))</f>
        <v/>
      </c>
      <c r="AQ5" s="226" t="str">
        <f>IF(ISERROR(VLOOKUP(AP4,Service,4,0)),"",VLOOKUP(AP4,Service,4,0))</f>
        <v/>
      </c>
      <c r="AR5" s="222" t="str">
        <f>IF(ISERROR(IF((AQ5-AP5)&lt;=$M$1,(AQ5-AP5),IF((AQ5-AP5)&gt;=$M$1,(AQ5-AP5)-$N$1,IF((AQ5-AP5)&gt;$O$1,(AQ5-AP5)-$P$1)))),"00:00",IF((AQ5-AP5)&lt;=$M$1,(AQ5-AP5),IF((AQ5-AP5)&gt;=$M$1,(AQ5-AP5)-$N$1,IF((AQ5-AP5)&gt;$O$1,(AQ5-AP5)-$P$1))))</f>
        <v>00:00</v>
      </c>
      <c r="AS5" s="225" t="str">
        <f>IF(ISERROR(VLOOKUP(AS4,Service,3,0)),"",VLOOKUP(AS4,Service,3,0))</f>
        <v/>
      </c>
      <c r="AT5" s="226" t="str">
        <f>IF(ISERROR(VLOOKUP(AS4,Service,4,0)),"",VLOOKUP(AS4,Service,4,0))</f>
        <v/>
      </c>
      <c r="AU5" s="222" t="str">
        <f>IF(ISERROR(IF((AT5-AS5)&lt;=$M$1,(AT5-AS5),IF((AT5-AS5)&gt;=$M$1,(AT5-AS5)-$N$1,IF((AT5-AS5)&gt;$O$1,(AT5-AS5)-$P$1)))),"00:00",IF((AT5-AS5)&lt;=$M$1,(AT5-AS5),IF((AT5-AS5)&gt;=$M$1,(AT5-AS5)-$N$1,IF((AT5-AS5)&gt;$O$1,(AT5-AS5)-$P$1))))</f>
        <v>00:00</v>
      </c>
      <c r="AV5" s="225" t="str">
        <f>IF(ISERROR(VLOOKUP(AV4,Service,3,0)),"",VLOOKUP(AV4,Service,3,0))</f>
        <v/>
      </c>
      <c r="AW5" s="226" t="str">
        <f>IF(ISERROR(VLOOKUP(AV4,Service,4,0)),"",VLOOKUP(AV4,Service,4,0))</f>
        <v/>
      </c>
      <c r="AX5" s="222" t="str">
        <f>IF(ISERROR(IF((AW5-AV5)&lt;=$M$1,(AW5-AV5),IF((AW5-AV5)&gt;=$M$1,(AW5-AV5)-$N$1,IF((AW5-AV5)&gt;$O$1,(AW5-AV5)-$P$1)))),"00:00",IF((AW5-AV5)&lt;=$M$1,(AW5-AV5),IF((AW5-AV5)&gt;=$M$1,(AW5-AV5)-$N$1,IF((AW5-AV5)&gt;$O$1,(AW5-AV5)-$P$1))))</f>
        <v>00:00</v>
      </c>
      <c r="AY5" s="225" t="str">
        <f>IF(ISERROR(VLOOKUP(AY4,Service,3,0)),"",VLOOKUP(AY4,Service,3,0))</f>
        <v/>
      </c>
      <c r="AZ5" s="226" t="str">
        <f>IF(ISERROR(VLOOKUP(AY4,Service,4,0)),"",VLOOKUP(AY4,Service,4,0))</f>
        <v/>
      </c>
      <c r="BA5" s="222" t="str">
        <f>IF(ISERROR(IF((AZ5-AY5)&lt;=$M$1,(AZ5-AY5),IF((AZ5-AY5)&gt;=$M$1,(AZ5-AY5)-$N$1,IF((AZ5-AY5)&gt;$O$1,(AZ5-AY5)-$P$1)))),"00:00",IF((AZ5-AY5)&lt;=$M$1,(AZ5-AY5),IF((AZ5-AY5)&gt;=$M$1,(AZ5-AY5)-$N$1,IF((AZ5-AY5)&gt;$O$1,(AZ5-AY5)-$P$1))))</f>
        <v>00:00</v>
      </c>
      <c r="BB5" s="225" t="str">
        <f>IF(ISERROR(VLOOKUP(BB4,Service,3,0)),"",VLOOKUP(BB4,Service,3,0))</f>
        <v/>
      </c>
      <c r="BC5" s="226" t="str">
        <f>IF(ISERROR(VLOOKUP(BB4,Service,4,0)),"",VLOOKUP(BB4,Service,4,0))</f>
        <v/>
      </c>
      <c r="BD5" s="222" t="str">
        <f>IF(ISERROR(IF((BC5-BB5)&lt;=$M$1,(BC5-BB5),IF((BC5-BB5)&gt;=$M$1,(BC5-BB5)-$N$1,IF((BC5-BB5)&gt;$O$1,(BC5-BB5)-$P$1)))),"00:00",IF((BC5-BB5)&lt;=$M$1,(BC5-BB5),IF((BC5-BB5)&gt;=$M$1,(BC5-BB5)-$N$1,IF((BC5-BB5)&gt;$O$1,(BC5-BB5)-$P$1))))</f>
        <v>00:00</v>
      </c>
      <c r="BE5" s="225" t="str">
        <f>IF(ISERROR(VLOOKUP(BE4,Service,3,0)),"",VLOOKUP(BE4,Service,3,0))</f>
        <v/>
      </c>
      <c r="BF5" s="226" t="str">
        <f>IF(ISERROR(VLOOKUP(BE4,Service,4,0)),"",VLOOKUP(BE4,Service,4,0))</f>
        <v/>
      </c>
      <c r="BG5" s="222" t="str">
        <f>IF(ISERROR(IF((BF5-BE5)&lt;=$M$1,(BF5-BE5),IF((BF5-BE5)&gt;=$M$1,(BF5-BE5)-$N$1,IF((BF5-BE5)&gt;$O$1,(BF5-BE5)-$P$1)))),"00:00",IF((BF5-BE5)&lt;=$M$1,(BF5-BE5),IF((BF5-BE5)&gt;=$M$1,(BF5-BE5)-$N$1,IF((BF5-BE5)&gt;$O$1,(BF5-BE5)-$P$1))))</f>
        <v>00:00</v>
      </c>
      <c r="BH5" s="225" t="str">
        <f>IF(ISERROR(VLOOKUP(BH4,Service,3,0)),"",VLOOKUP(BH4,Service,3,0))</f>
        <v/>
      </c>
      <c r="BI5" s="226" t="str">
        <f>IF(ISERROR(VLOOKUP(BH4,Service,4,0)),"",VLOOKUP(BH4,Service,4,0))</f>
        <v/>
      </c>
      <c r="BJ5" s="222" t="str">
        <f>IF(ISERROR(IF((BI5-BH5)&lt;=$M$1,(BI5-BH5),IF((BI5-BH5)&gt;=$M$1,(BI5-BH5)-$N$1,IF((BI5-BH5)&gt;$O$1,(BI5-BH5)-$P$1)))),"00:00",IF((BI5-BH5)&lt;=$M$1,(BI5-BH5),IF((BI5-BH5)&gt;=$M$1,(BI5-BH5)-$N$1,IF((BI5-BH5)&gt;$O$1,(BI5-BH5)-$P$1))))</f>
        <v>00:00</v>
      </c>
      <c r="BK5" s="225" t="str">
        <f>IF(ISERROR(VLOOKUP(BK4,Service,3,0)),"",VLOOKUP(BK4,Service,3,0))</f>
        <v/>
      </c>
      <c r="BL5" s="226" t="str">
        <f>IF(ISERROR(VLOOKUP(BK4,Service,4,0)),"",VLOOKUP(BK4,Service,4,0))</f>
        <v/>
      </c>
      <c r="BM5" s="222" t="str">
        <f>IF(ISERROR(IF((BL5-BK5)&lt;=$M$1,(BL5-BK5),IF((BL5-BK5)&gt;=$M$1,(BL5-BK5)-$N$1,IF((BL5-BK5)&gt;$O$1,(BL5-BK5)-$P$1)))),"00:00",IF((BL5-BK5)&lt;=$M$1,(BL5-BK5),IF((BL5-BK5)&gt;=$M$1,(BL5-BK5)-$N$1,IF((BL5-BK5)&gt;$O$1,(BL5-BK5)-$P$1))))</f>
        <v>00:00</v>
      </c>
      <c r="BN5" s="225" t="str">
        <f>IF(ISERROR(VLOOKUP(BN4,Service,3,0)),"",VLOOKUP(BN4,Service,3,0))</f>
        <v/>
      </c>
      <c r="BO5" s="226" t="str">
        <f>IF(ISERROR(VLOOKUP(BN4,Service,4,0)),"",VLOOKUP(BN4,Service,4,0))</f>
        <v/>
      </c>
      <c r="BP5" s="222" t="str">
        <f>IF(ISERROR(IF((BO5-BN5)&lt;=$M$1,(BO5-BN5),IF((BO5-BN5)&gt;=$M$1,(BO5-BN5)-$N$1,IF((BO5-BN5)&gt;$O$1,(BO5-BN5)-$P$1)))),"00:00",IF((BO5-BN5)&lt;=$M$1,(BO5-BN5),IF((BO5-BN5)&gt;=$M$1,(BO5-BN5)-$N$1,IF((BO5-BN5)&gt;$O$1,(BO5-BN5)-$P$1))))</f>
        <v>00:00</v>
      </c>
      <c r="BQ5" s="225" t="str">
        <f>IF(ISERROR(VLOOKUP(BQ4,Service,3,0)),"",VLOOKUP(BQ4,Service,3,0))</f>
        <v/>
      </c>
      <c r="BR5" s="226" t="str">
        <f>IF(ISERROR(VLOOKUP(BQ4,Service,4,0)),"",VLOOKUP(BQ4,Service,4,0))</f>
        <v/>
      </c>
      <c r="BS5" s="222" t="str">
        <f>IF(ISERROR(IF((BR5-BQ5)&lt;=$M$1,(BR5-BQ5),IF((BR5-BQ5)&gt;=$M$1,(BR5-BQ5)-$N$1,IF((BR5-BQ5)&gt;$O$1,(BR5-BQ5)-$P$1)))),"00:00",IF((BR5-BQ5)&lt;=$M$1,(BR5-BQ5),IF((BR5-BQ5)&gt;=$M$1,(BR5-BQ5)-$N$1,IF((BR5-BQ5)&gt;$O$1,(BR5-BQ5)-$P$1))))</f>
        <v>00:00</v>
      </c>
      <c r="BT5" s="225" t="str">
        <f>IF(ISERROR(VLOOKUP(BT4,Service,3,0)),"",VLOOKUP(BT4,Service,3,0))</f>
        <v/>
      </c>
      <c r="BU5" s="226" t="str">
        <f>IF(ISERROR(VLOOKUP(BT4,Service,4,0)),"",VLOOKUP(BT4,Service,4,0))</f>
        <v/>
      </c>
      <c r="BV5" s="222" t="str">
        <f>IF(ISERROR(IF((BU5-BT5)&lt;=$M$1,(BU5-BT5),IF((BU5-BT5)&gt;=$M$1,(BU5-BT5)-$N$1,IF((BU5-BT5)&gt;$O$1,(BU5-BT5)-$P$1)))),"00:00",IF((BU5-BT5)&lt;=$M$1,(BU5-BT5),IF((BU5-BT5)&gt;=$M$1,(BU5-BT5)-$N$1,IF((BU5-BT5)&gt;$O$1,(BU5-BT5)-$P$1))))</f>
        <v>00:00</v>
      </c>
      <c r="BW5" s="225" t="str">
        <f>IF(ISERROR(VLOOKUP(BW4,Service,3,0)),"",VLOOKUP(BW4,Service,3,0))</f>
        <v/>
      </c>
      <c r="BX5" s="226" t="str">
        <f>IF(ISERROR(VLOOKUP(BW4,Service,4,0)),"",VLOOKUP(BW4,Service,4,0))</f>
        <v/>
      </c>
      <c r="BY5" s="222" t="str">
        <f>IF(ISERROR(IF((BX5-BW5)&lt;=$M$1,(BX5-BW5),IF((BX5-BW5)&gt;=$M$1,(BX5-BW5)-$N$1,IF((BX5-BW5)&gt;$O$1,(BX5-BW5)-$P$1)))),"00:00",IF((BX5-BW5)&lt;=$M$1,(BX5-BW5),IF((BX5-BW5)&gt;=$M$1,(BX5-BW5)-$N$1,IF((BX5-BW5)&gt;$O$1,(BX5-BW5)-$P$1))))</f>
        <v>00:00</v>
      </c>
      <c r="BZ5" s="225" t="str">
        <f>IF(ISERROR(VLOOKUP(BZ4,Service,3,0)),"",VLOOKUP(BZ4,Service,3,0))</f>
        <v/>
      </c>
      <c r="CA5" s="226" t="str">
        <f>IF(ISERROR(VLOOKUP(BZ4,Service,4,0)),"",VLOOKUP(BZ4,Service,4,0))</f>
        <v/>
      </c>
      <c r="CB5" s="222" t="str">
        <f>IF(ISERROR(IF((CA5-BZ5)&lt;=$M$1,(CA5-BZ5),IF((CA5-BZ5)&gt;=$M$1,(CA5-BZ5)-$N$1,IF((CA5-BZ5)&gt;$O$1,(CA5-BZ5)-$P$1)))),"00:00",IF((CA5-BZ5)&lt;=$M$1,(CA5-BZ5),IF((CA5-BZ5)&gt;=$M$1,(CA5-BZ5)-$N$1,IF((CA5-BZ5)&gt;$O$1,(CA5-BZ5)-$P$1))))</f>
        <v>00:00</v>
      </c>
      <c r="CC5" s="225" t="str">
        <f>IF(ISERROR(VLOOKUP(CC4,Service,3,0)),"",VLOOKUP(CC4,Service,3,0))</f>
        <v/>
      </c>
      <c r="CD5" s="226" t="str">
        <f>IF(ISERROR(VLOOKUP(CC4,Service,4,0)),"",VLOOKUP(CC4,Service,4,0))</f>
        <v/>
      </c>
      <c r="CE5" s="222" t="str">
        <f>IF(ISERROR(IF((CD5-CC5)&lt;=$M$1,(CD5-CC5),IF((CD5-CC5)&gt;=$M$1,(CD5-CC5)-$N$1,IF((CD5-CC5)&gt;$O$1,(CD5-CC5)-$P$1)))),"00:00",IF((CD5-CC5)&lt;=$M$1,(CD5-CC5),IF((CD5-CC5)&gt;=$M$1,(CD5-CC5)-$N$1,IF((CD5-CC5)&gt;$O$1,(CD5-CC5)-$P$1))))</f>
        <v>00:00</v>
      </c>
      <c r="CF5" s="225" t="str">
        <f>IF(ISERROR(VLOOKUP(CF4,Service,3,0)),"",VLOOKUP(CF4,Service,3,0))</f>
        <v/>
      </c>
      <c r="CG5" s="226" t="str">
        <f>IF(ISERROR(VLOOKUP(CF4,Service,4,0)),"",VLOOKUP(CF4,Service,4,0))</f>
        <v/>
      </c>
      <c r="CH5" s="222" t="str">
        <f>IF(ISERROR(IF((CG5-CF5)&lt;=$M$1,(CG5-CF5),IF((CG5-CF5)&gt;=$M$1,(CG5-CF5)-$N$1,IF((CG5-CF5)&gt;$O$1,(CG5-CF5)-$P$1)))),"00:00",IF((CG5-CF5)&lt;=$M$1,(CG5-CF5),IF((CG5-CF5)&gt;=$M$1,(CG5-CF5)-$N$1,IF((CG5-CF5)&gt;$O$1,(CG5-CF5)-$P$1))))</f>
        <v>00:00</v>
      </c>
      <c r="CI5" s="225" t="str">
        <f>IF(ISERROR(VLOOKUP(CI4,Service,3,0)),"",VLOOKUP(CI4,Service,3,0))</f>
        <v/>
      </c>
      <c r="CJ5" s="226" t="str">
        <f>IF(ISERROR(VLOOKUP(CI4,Service,4,0)),"",VLOOKUP(CI4,Service,4,0))</f>
        <v/>
      </c>
      <c r="CK5" s="222" t="str">
        <f>IF(ISERROR(IF((CJ5-CI5)&lt;=$M$1,(CJ5-CI5),IF((CJ5-CI5)&gt;=$M$1,(CJ5-CI5)-$N$1,IF((CJ5-CI5)&gt;$O$1,(CJ5-CI5)-$P$1)))),"00:00",IF((CJ5-CI5)&lt;=$M$1,(CJ5-CI5),IF((CJ5-CI5)&gt;=$M$1,(CJ5-CI5)-$N$1,IF((CJ5-CI5)&gt;$O$1,(CJ5-CI5)-$P$1))))</f>
        <v>00:00</v>
      </c>
      <c r="CL5" s="225" t="str">
        <f>IF(ISERROR(VLOOKUP(CL4,Service,3,0)),"",VLOOKUP(CL4,Service,3,0))</f>
        <v/>
      </c>
      <c r="CM5" s="226" t="str">
        <f>IF(ISERROR(VLOOKUP(CL4,Service,4,0)),"",VLOOKUP(CL4,Service,4,0))</f>
        <v/>
      </c>
      <c r="CN5" s="222" t="str">
        <f>IF(ISERROR(IF((CM5-CL5)&lt;=$M$1,(CM5-CL5),IF((CM5-CL5)&gt;=$M$1,(CM5-CL5)-$N$1,IF((CM5-CL5)&gt;$O$1,(CM5-CL5)-$P$1)))),"00:00",IF((CM5-CL5)&lt;=$M$1,(CM5-CL5),IF((CM5-CL5)&gt;=$M$1,(CM5-CL5)-$N$1,IF((CM5-CL5)&gt;$O$1,(CM5-CL5)-$P$1))))</f>
        <v>00:00</v>
      </c>
      <c r="CO5" s="225" t="str">
        <f>IF(ISERROR(VLOOKUP(CO4,Service,3,0)),"",VLOOKUP(CO4,Service,3,0))</f>
        <v/>
      </c>
      <c r="CP5" s="226" t="str">
        <f>IF(ISERROR(VLOOKUP(CO4,Service,4,0)),"",VLOOKUP(CO4,Service,4,0))</f>
        <v/>
      </c>
      <c r="CQ5" s="222" t="str">
        <f>IF(ISERROR(IF((CP5-CO5)&lt;=$M$1,(CP5-CO5),IF((CP5-CO5)&gt;=$M$1,(CP5-CO5)-$N$1,IF((CP5-CO5)&gt;$O$1,(CP5-CO5)-$P$1)))),"00:00",IF((CP5-CO5)&lt;=$M$1,(CP5-CO5),IF((CP5-CO5)&gt;=$M$1,(CP5-CO5)-$N$1,IF((CP5-CO5)&gt;$O$1,(CP5-CO5)-$P$1))))</f>
        <v>00:00</v>
      </c>
      <c r="CR5" s="225" t="str">
        <f>IF(ISERROR(VLOOKUP(CR4,Service,3,0)),"",VLOOKUP(CR4,Service,3,0))</f>
        <v/>
      </c>
      <c r="CS5" s="226" t="str">
        <f>IF(ISERROR(VLOOKUP(CR4,Service,4,0)),"",VLOOKUP(CR4,Service,4,0))</f>
        <v/>
      </c>
      <c r="CT5" s="222" t="str">
        <f>IF(ISERROR(IF((CS5-CR5)&lt;=$M$1,(CS5-CR5),IF((CS5-CR5)&gt;=$M$1,(CS5-CR5)-$N$1,IF((CS5-CR5)&gt;$O$1,(CS5-CR5)-$P$1)))),"00:00",IF((CS5-CR5)&lt;=$M$1,(CS5-CR5),IF((CS5-CR5)&gt;=$M$1,(CS5-CR5)-$N$1,IF((CS5-CR5)&gt;$O$1,(CS5-CR5)-$P$1))))</f>
        <v>00:00</v>
      </c>
      <c r="CU5" s="225" t="str">
        <f>IF(ISERROR(VLOOKUP(CU4,Service,3,0)),"",VLOOKUP(CU4,Service,3,0))</f>
        <v/>
      </c>
      <c r="CV5" s="226" t="str">
        <f>IF(ISERROR(VLOOKUP(CU4,Service,4,0)),"",VLOOKUP(CU4,Service,4,0))</f>
        <v/>
      </c>
      <c r="CW5" s="222" t="str">
        <f>IF(ISERROR(IF((CV5-CU5)&lt;=$M$1,(CV5-CU5),IF((CV5-CU5)&gt;=$M$1,(CV5-CU5)-$N$1,IF((CV5-CU5)&gt;$O$1,(CV5-CU5)-$P$1)))),"00:00",IF((CV5-CU5)&lt;=$M$1,(CV5-CU5),IF((CV5-CU5)&gt;=$M$1,(CV5-CU5)-$N$1,IF((CV5-CU5)&gt;$O$1,(CV5-CU5)-$P$1))))</f>
        <v>00:00</v>
      </c>
      <c r="CX5" s="5"/>
    </row>
    <row r="6" spans="1:102" ht="14.1" customHeight="1">
      <c r="A6" s="17">
        <f>IF(ISERROR(VLOOKUP(A4,Personnel,3,0)),"",VLOOKUP(A4,Personnel,3,0))</f>
        <v>1</v>
      </c>
      <c r="B6" s="22" t="str">
        <f>A7</f>
        <v>Rocher</v>
      </c>
      <c r="C6" s="16">
        <f>(COUNTIF(I4:CW4,"*C"))</f>
        <v>0</v>
      </c>
      <c r="D6" s="16">
        <f>(COUNTIF(I4:CW4,"M"))</f>
        <v>1</v>
      </c>
      <c r="E6" s="167">
        <f>IF(ISERROR((D6+D8)*C8),"",((D6+D8)*C8))</f>
        <v>1.0625</v>
      </c>
      <c r="F6" s="167"/>
      <c r="G6" s="173"/>
      <c r="H6" s="164" t="s">
        <v>95</v>
      </c>
      <c r="I6" s="225" t="str">
        <f>IF(ISERROR(VLOOKUP(I4,Service,5,0)),"",VLOOKUP(I4,Service,5,0))</f>
        <v>M</v>
      </c>
      <c r="J6" s="226" t="str">
        <f>IF(ISERROR(VLOOKUP(I4,Service,6,0)),"",VLOOKUP(I4,Service,6,0))</f>
        <v>M</v>
      </c>
      <c r="K6" s="222" t="str">
        <f>IF(ISERROR(IF((J6-I6)&lt;=$M$1,(J6-I6),IF((J6-I6)&gt;=$M$1,(J6-I6)-$N$1,IF((J6-I6)&gt;$O$1,(J6-I6)-$P$1)))),"00:00",IF((J6-I6)&lt;=$M$1,(J6-I6),IF((J6-I6)&gt;=$M$1,(J6-I6)-$N$1,IF((J6-I6)&gt;$O$1,(J6-I6)-$P$1))))</f>
        <v>00:00</v>
      </c>
      <c r="L6" s="225" t="str">
        <f>IF(ISERROR(VLOOKUP(L4,Service,5,0)),"",VLOOKUP(L4,Service,5,0))</f>
        <v>V</v>
      </c>
      <c r="M6" s="226" t="str">
        <f>IF(ISERROR(VLOOKUP(L4,Service,6,0)),"",VLOOKUP(L4,Service,6,0))</f>
        <v>V</v>
      </c>
      <c r="N6" s="222" t="str">
        <f>IF(ISERROR(IF((M6-L6)&lt;=$M$1,(M6-L6),IF((M6-L6)&gt;=$M$1,(M6-L6)-$N$1,IF((M6-L6)&gt;$O$1,(M6-L6)-$P$1)))),"00:00",IF((M6-L6)&lt;=$M$1,(M6-L6),IF((M6-L6)&gt;=$M$1,(M6-L6)-$N$1,IF((M6-L6)&gt;$O$1,(M6-L6)-$P$1))))</f>
        <v>00:00</v>
      </c>
      <c r="O6" s="225">
        <f>IF(ISERROR(VLOOKUP(O4,Service,5,0)),"",VLOOKUP(O4,Service,5,0))</f>
        <v>0.375</v>
      </c>
      <c r="P6" s="226">
        <f>IF(ISERROR(VLOOKUP(O4,Service,6,0)),"",VLOOKUP(O4,Service,6,0))</f>
        <v>0.5</v>
      </c>
      <c r="Q6" s="222">
        <f>IF(ISERROR(IF((P6-O6)&lt;=$M$1,(P6-O6),IF((P6-O6)&gt;=$M$1,(P6-O6)-$N$1,IF((P6-O6)&gt;$O$1,(P6-O6)-$P$1)))),"00:00",IF((P6-O6)&lt;=$M$1,(P6-O6),IF((P6-O6)&gt;=$M$1,(P6-O6)-$N$1,IF((P6-O6)&gt;$O$1,(P6-O6)-$P$1))))</f>
        <v>0.125</v>
      </c>
      <c r="R6" s="225">
        <f>IF(ISERROR(VLOOKUP(R4,Service,5,0)),"",VLOOKUP(R4,Service,5,0))</f>
        <v>0</v>
      </c>
      <c r="S6" s="226">
        <f>IF(ISERROR(VLOOKUP(R4,Service,6,0)),"",VLOOKUP(R4,Service,6,0))</f>
        <v>0</v>
      </c>
      <c r="T6" s="222">
        <f>IF(ISERROR(IF((S6-R6)&lt;=$M$1,(S6-R6),IF((S6-R6)&gt;=$M$1,(S6-R6)-$N$1,IF((S6-R6)&gt;$O$1,(S6-R6)-$P$1)))),"00:00",IF((S6-R6)&lt;=$M$1,(S6-R6),IF((S6-R6)&gt;=$M$1,(S6-R6)-$N$1,IF((S6-R6)&gt;$O$1,(S6-R6)-$P$1))))</f>
        <v>0</v>
      </c>
      <c r="U6" s="225" t="str">
        <f>IF(ISERROR(VLOOKUP(U4,Service,5,0)),"",VLOOKUP(U4,Service,5,0))</f>
        <v>V</v>
      </c>
      <c r="V6" s="226" t="str">
        <f>IF(ISERROR(VLOOKUP(U4,Service,6,0)),"",VLOOKUP(U4,Service,6,0))</f>
        <v>V</v>
      </c>
      <c r="W6" s="222" t="str">
        <f>IF(ISERROR(IF((V6-U6)&lt;=$M$1,(V6-U6),IF((V6-U6)&gt;=$M$1,(V6-U6)-$N$1,IF((V6-U6)&gt;$O$1,(V6-U6)-$P$1)))),"00:00",IF((V6-U6)&lt;=$M$1,(V6-U6),IF((V6-U6)&gt;=$M$1,(V6-U6)-$N$1,IF((V6-U6)&gt;$O$1,(V6-U6)-$P$1))))</f>
        <v>00:00</v>
      </c>
      <c r="X6" s="225" t="str">
        <f>IF(ISERROR(VLOOKUP(X4,Service,5,0)),"",VLOOKUP(X4,Service,5,0))</f>
        <v/>
      </c>
      <c r="Y6" s="226" t="str">
        <f>IF(ISERROR(VLOOKUP(X4,Service,6,0)),"",VLOOKUP(X4,Service,6,0))</f>
        <v/>
      </c>
      <c r="Z6" s="222" t="str">
        <f>IF(ISERROR(IF((Y6-X6)&lt;=$M$1,(Y6-X6),IF((Y6-X6)&gt;=$M$1,(Y6-X6)-$N$1,IF((Y6-X6)&gt;$O$1,(Y6-X6)-$P$1)))),"00:00",IF((Y6-X6)&lt;=$M$1,(Y6-X6),IF((Y6-X6)&gt;=$M$1,(Y6-X6)-$N$1,IF((Y6-X6)&gt;$O$1,(Y6-X6)-$P$1))))</f>
        <v>00:00</v>
      </c>
      <c r="AA6" s="225" t="str">
        <f>IF(ISERROR(VLOOKUP(AA4,Service,5,0)),"",VLOOKUP(AA4,Service,5,0))</f>
        <v/>
      </c>
      <c r="AB6" s="226" t="str">
        <f>IF(ISERROR(VLOOKUP(AA4,Service,6,0)),"",VLOOKUP(AA4,Service,6,0))</f>
        <v/>
      </c>
      <c r="AC6" s="222" t="str">
        <f>IF(ISERROR(IF((AB6-AA6)&lt;=$M$1,(AB6-AA6),IF((AB6-AA6)&gt;=$M$1,(AB6-AA6)-$N$1,IF((AB6-AA6)&gt;$O$1,(AB6-AA6)-$P$1)))),"00:00",IF((AB6-AA6)&lt;=$M$1,(AB6-AA6),IF((AB6-AA6)&gt;=$M$1,(AB6-AA6)-$N$1,IF((AB6-AA6)&gt;$O$1,(AB6-AA6)-$P$1))))</f>
        <v>00:00</v>
      </c>
      <c r="AD6" s="225" t="str">
        <f>IF(ISERROR(VLOOKUP(AD4,Service,5,0)),"",VLOOKUP(AD4,Service,5,0))</f>
        <v/>
      </c>
      <c r="AE6" s="226" t="str">
        <f>IF(ISERROR(VLOOKUP(AD4,Service,6,0)),"",VLOOKUP(AD4,Service,6,0))</f>
        <v/>
      </c>
      <c r="AF6" s="222" t="str">
        <f>IF(ISERROR(IF((AE6-AD6)&lt;=$M$1,(AE6-AD6),IF((AE6-AD6)&gt;=$M$1,(AE6-AD6)-$N$1,IF((AE6-AD6)&gt;$O$1,(AE6-AD6)-$P$1)))),"00:00",IF((AE6-AD6)&lt;=$M$1,(AE6-AD6),IF((AE6-AD6)&gt;=$M$1,(AE6-AD6)-$N$1,IF((AE6-AD6)&gt;$O$1,(AE6-AD6)-$P$1))))</f>
        <v>00:00</v>
      </c>
      <c r="AG6" s="225" t="str">
        <f>IF(ISERROR(VLOOKUP(AG4,Service,5,0)),"",VLOOKUP(AG4,Service,5,0))</f>
        <v/>
      </c>
      <c r="AH6" s="226" t="str">
        <f>IF(ISERROR(VLOOKUP(AG4,Service,6,0)),"",VLOOKUP(AG4,Service,6,0))</f>
        <v/>
      </c>
      <c r="AI6" s="222" t="str">
        <f>IF(ISERROR(IF((AH6-AG6)&lt;=$M$1,(AH6-AG6),IF((AH6-AG6)&gt;=$M$1,(AH6-AG6)-$N$1,IF((AH6-AG6)&gt;$O$1,(AH6-AG6)-$P$1)))),"00:00",IF((AH6-AG6)&lt;=$M$1,(AH6-AG6),IF((AH6-AG6)&gt;=$M$1,(AH6-AG6)-$N$1,IF((AH6-AG6)&gt;$O$1,(AH6-AG6)-$P$1))))</f>
        <v>00:00</v>
      </c>
      <c r="AJ6" s="225" t="str">
        <f>IF(ISERROR(VLOOKUP(AJ4,Service,5,0)),"",VLOOKUP(AJ4,Service,5,0))</f>
        <v/>
      </c>
      <c r="AK6" s="226" t="str">
        <f>IF(ISERROR(VLOOKUP(AJ4,Service,6,0)),"",VLOOKUP(AJ4,Service,6,0))</f>
        <v/>
      </c>
      <c r="AL6" s="222" t="str">
        <f>IF(ISERROR(IF((AK6-AJ6)&lt;=$M$1,(AK6-AJ6),IF((AK6-AJ6)&gt;=$M$1,(AK6-AJ6)-$N$1,IF((AK6-AJ6)&gt;$O$1,(AK6-AJ6)-$P$1)))),"00:00",IF((AK6-AJ6)&lt;=$M$1,(AK6-AJ6),IF((AK6-AJ6)&gt;=$M$1,(AK6-AJ6)-$N$1,IF((AK6-AJ6)&gt;$O$1,(AK6-AJ6)-$P$1))))</f>
        <v>00:00</v>
      </c>
      <c r="AM6" s="225" t="str">
        <f>IF(ISERROR(VLOOKUP(AM4,Service,5,0)),"",VLOOKUP(AM4,Service,5,0))</f>
        <v/>
      </c>
      <c r="AN6" s="226" t="str">
        <f>IF(ISERROR(VLOOKUP(AM4,Service,6,0)),"",VLOOKUP(AM4,Service,6,0))</f>
        <v/>
      </c>
      <c r="AO6" s="222" t="str">
        <f>IF(ISERROR(IF((AN6-AM6)&lt;=$M$1,(AN6-AM6),IF((AN6-AM6)&gt;=$M$1,(AN6-AM6)-$N$1,IF((AN6-AM6)&gt;$O$1,(AN6-AM6)-$P$1)))),"00:00",IF((AN6-AM6)&lt;=$M$1,(AN6-AM6),IF((AN6-AM6)&gt;=$M$1,(AN6-AM6)-$N$1,IF((AN6-AM6)&gt;$O$1,(AN6-AM6)-$P$1))))</f>
        <v>00:00</v>
      </c>
      <c r="AP6" s="225" t="str">
        <f>IF(ISERROR(VLOOKUP(AP4,Service,5,0)),"",VLOOKUP(AP4,Service,5,0))</f>
        <v/>
      </c>
      <c r="AQ6" s="226" t="str">
        <f>IF(ISERROR(VLOOKUP(AP4,Service,6,0)),"",VLOOKUP(AP4,Service,6,0))</f>
        <v/>
      </c>
      <c r="AR6" s="222" t="str">
        <f>IF(ISERROR(IF((AQ6-AP6)&lt;=$M$1,(AQ6-AP6),IF((AQ6-AP6)&gt;=$M$1,(AQ6-AP6)-$N$1,IF((AQ6-AP6)&gt;$O$1,(AQ6-AP6)-$P$1)))),"00:00",IF((AQ6-AP6)&lt;=$M$1,(AQ6-AP6),IF((AQ6-AP6)&gt;=$M$1,(AQ6-AP6)-$N$1,IF((AQ6-AP6)&gt;$O$1,(AQ6-AP6)-$P$1))))</f>
        <v>00:00</v>
      </c>
      <c r="AS6" s="225" t="str">
        <f>IF(ISERROR(VLOOKUP(AS4,Service,5,0)),"",VLOOKUP(AS4,Service,5,0))</f>
        <v/>
      </c>
      <c r="AT6" s="226" t="str">
        <f>IF(ISERROR(VLOOKUP(AS4,Service,6,0)),"",VLOOKUP(AS4,Service,6,0))</f>
        <v/>
      </c>
      <c r="AU6" s="222" t="str">
        <f>IF(ISERROR(IF((AT6-AS6)&lt;=$M$1,(AT6-AS6),IF((AT6-AS6)&gt;=$M$1,(AT6-AS6)-$N$1,IF((AT6-AS6)&gt;$O$1,(AT6-AS6)-$P$1)))),"00:00",IF((AT6-AS6)&lt;=$M$1,(AT6-AS6),IF((AT6-AS6)&gt;=$M$1,(AT6-AS6)-$N$1,IF((AT6-AS6)&gt;$O$1,(AT6-AS6)-$P$1))))</f>
        <v>00:00</v>
      </c>
      <c r="AV6" s="225" t="str">
        <f>IF(ISERROR(VLOOKUP(AV4,Service,5,0)),"",VLOOKUP(AV4,Service,5,0))</f>
        <v/>
      </c>
      <c r="AW6" s="226" t="str">
        <f>IF(ISERROR(VLOOKUP(AV4,Service,6,0)),"",VLOOKUP(AV4,Service,6,0))</f>
        <v/>
      </c>
      <c r="AX6" s="222" t="str">
        <f>IF(ISERROR(IF((AW6-AV6)&lt;=$M$1,(AW6-AV6),IF((AW6-AV6)&gt;=$M$1,(AW6-AV6)-$N$1,IF((AW6-AV6)&gt;$O$1,(AW6-AV6)-$P$1)))),"00:00",IF((AW6-AV6)&lt;=$M$1,(AW6-AV6),IF((AW6-AV6)&gt;=$M$1,(AW6-AV6)-$N$1,IF((AW6-AV6)&gt;$O$1,(AW6-AV6)-$P$1))))</f>
        <v>00:00</v>
      </c>
      <c r="AY6" s="225" t="str">
        <f>IF(ISERROR(VLOOKUP(AY4,Service,5,0)),"",VLOOKUP(AY4,Service,5,0))</f>
        <v/>
      </c>
      <c r="AZ6" s="226" t="str">
        <f>IF(ISERROR(VLOOKUP(AY4,Service,6,0)),"",VLOOKUP(AY4,Service,6,0))</f>
        <v/>
      </c>
      <c r="BA6" s="222" t="str">
        <f>IF(ISERROR(IF((AZ6-AY6)&lt;=$M$1,(AZ6-AY6),IF((AZ6-AY6)&gt;=$M$1,(AZ6-AY6)-$N$1,IF((AZ6-AY6)&gt;$O$1,(AZ6-AY6)-$P$1)))),"00:00",IF((AZ6-AY6)&lt;=$M$1,(AZ6-AY6),IF((AZ6-AY6)&gt;=$M$1,(AZ6-AY6)-$N$1,IF((AZ6-AY6)&gt;$O$1,(AZ6-AY6)-$P$1))))</f>
        <v>00:00</v>
      </c>
      <c r="BB6" s="225" t="str">
        <f>IF(ISERROR(VLOOKUP(BB4,Service,5,0)),"",VLOOKUP(BB4,Service,5,0))</f>
        <v/>
      </c>
      <c r="BC6" s="226" t="str">
        <f>IF(ISERROR(VLOOKUP(BB4,Service,6,0)),"",VLOOKUP(BB4,Service,6,0))</f>
        <v/>
      </c>
      <c r="BD6" s="222" t="str">
        <f>IF(ISERROR(IF((BC6-BB6)&lt;=$M$1,(BC6-BB6),IF((BC6-BB6)&gt;=$M$1,(BC6-BB6)-$N$1,IF((BC6-BB6)&gt;$O$1,(BC6-BB6)-$P$1)))),"00:00",IF((BC6-BB6)&lt;=$M$1,(BC6-BB6),IF((BC6-BB6)&gt;=$M$1,(BC6-BB6)-$N$1,IF((BC6-BB6)&gt;$O$1,(BC6-BB6)-$P$1))))</f>
        <v>00:00</v>
      </c>
      <c r="BE6" s="225" t="str">
        <f>IF(ISERROR(VLOOKUP(BE4,Service,5,0)),"",VLOOKUP(BE4,Service,5,0))</f>
        <v/>
      </c>
      <c r="BF6" s="226" t="str">
        <f>IF(ISERROR(VLOOKUP(BE4,Service,6,0)),"",VLOOKUP(BE4,Service,6,0))</f>
        <v/>
      </c>
      <c r="BG6" s="222" t="str">
        <f>IF(ISERROR(IF((BF6-BE6)&lt;=$M$1,(BF6-BE6),IF((BF6-BE6)&gt;=$M$1,(BF6-BE6)-$N$1,IF((BF6-BE6)&gt;$O$1,(BF6-BE6)-$P$1)))),"00:00",IF((BF6-BE6)&lt;=$M$1,(BF6-BE6),IF((BF6-BE6)&gt;=$M$1,(BF6-BE6)-$N$1,IF((BF6-BE6)&gt;$O$1,(BF6-BE6)-$P$1))))</f>
        <v>00:00</v>
      </c>
      <c r="BH6" s="225" t="str">
        <f>IF(ISERROR(VLOOKUP(BH4,Service,5,0)),"",VLOOKUP(BH4,Service,5,0))</f>
        <v/>
      </c>
      <c r="BI6" s="226" t="str">
        <f>IF(ISERROR(VLOOKUP(BH4,Service,6,0)),"",VLOOKUP(BH4,Service,6,0))</f>
        <v/>
      </c>
      <c r="BJ6" s="222" t="str">
        <f>IF(ISERROR(IF((BI6-BH6)&lt;=$M$1,(BI6-BH6),IF((BI6-BH6)&gt;=$M$1,(BI6-BH6)-$N$1,IF((BI6-BH6)&gt;$O$1,(BI6-BH6)-$P$1)))),"00:00",IF((BI6-BH6)&lt;=$M$1,(BI6-BH6),IF((BI6-BH6)&gt;=$M$1,(BI6-BH6)-$N$1,IF((BI6-BH6)&gt;$O$1,(BI6-BH6)-$P$1))))</f>
        <v>00:00</v>
      </c>
      <c r="BK6" s="225" t="str">
        <f>IF(ISERROR(VLOOKUP(BK4,Service,5,0)),"",VLOOKUP(BK4,Service,5,0))</f>
        <v/>
      </c>
      <c r="BL6" s="226" t="str">
        <f>IF(ISERROR(VLOOKUP(BK4,Service,6,0)),"",VLOOKUP(BK4,Service,6,0))</f>
        <v/>
      </c>
      <c r="BM6" s="222" t="str">
        <f>IF(ISERROR(IF((BL6-BK6)&lt;=$M$1,(BL6-BK6),IF((BL6-BK6)&gt;=$M$1,(BL6-BK6)-$N$1,IF((BL6-BK6)&gt;$O$1,(BL6-BK6)-$P$1)))),"00:00",IF((BL6-BK6)&lt;=$M$1,(BL6-BK6),IF((BL6-BK6)&gt;=$M$1,(BL6-BK6)-$N$1,IF((BL6-BK6)&gt;$O$1,(BL6-BK6)-$P$1))))</f>
        <v>00:00</v>
      </c>
      <c r="BN6" s="225" t="str">
        <f>IF(ISERROR(VLOOKUP(BN4,Service,5,0)),"",VLOOKUP(BN4,Service,5,0))</f>
        <v/>
      </c>
      <c r="BO6" s="226" t="str">
        <f>IF(ISERROR(VLOOKUP(BN4,Service,6,0)),"",VLOOKUP(BN4,Service,6,0))</f>
        <v/>
      </c>
      <c r="BP6" s="222" t="str">
        <f>IF(ISERROR(IF((BO6-BN6)&lt;=$M$1,(BO6-BN6),IF((BO6-BN6)&gt;=$M$1,(BO6-BN6)-$N$1,IF((BO6-BN6)&gt;$O$1,(BO6-BN6)-$P$1)))),"00:00",IF((BO6-BN6)&lt;=$M$1,(BO6-BN6),IF((BO6-BN6)&gt;=$M$1,(BO6-BN6)-$N$1,IF((BO6-BN6)&gt;$O$1,(BO6-BN6)-$P$1))))</f>
        <v>00:00</v>
      </c>
      <c r="BQ6" s="225" t="str">
        <f>IF(ISERROR(VLOOKUP(BQ4,Service,5,0)),"",VLOOKUP(BQ4,Service,5,0))</f>
        <v/>
      </c>
      <c r="BR6" s="226" t="str">
        <f>IF(ISERROR(VLOOKUP(BQ4,Service,6,0)),"",VLOOKUP(BQ4,Service,6,0))</f>
        <v/>
      </c>
      <c r="BS6" s="222" t="str">
        <f>IF(ISERROR(IF((BR6-BQ6)&lt;=$M$1,(BR6-BQ6),IF((BR6-BQ6)&gt;=$M$1,(BR6-BQ6)-$N$1,IF((BR6-BQ6)&gt;$O$1,(BR6-BQ6)-$P$1)))),"00:00",IF((BR6-BQ6)&lt;=$M$1,(BR6-BQ6),IF((BR6-BQ6)&gt;=$M$1,(BR6-BQ6)-$N$1,IF((BR6-BQ6)&gt;$O$1,(BR6-BQ6)-$P$1))))</f>
        <v>00:00</v>
      </c>
      <c r="BT6" s="225" t="str">
        <f>IF(ISERROR(VLOOKUP(BT4,Service,5,0)),"",VLOOKUP(BT4,Service,5,0))</f>
        <v/>
      </c>
      <c r="BU6" s="226" t="str">
        <f>IF(ISERROR(VLOOKUP(BT4,Service,6,0)),"",VLOOKUP(BT4,Service,6,0))</f>
        <v/>
      </c>
      <c r="BV6" s="222" t="str">
        <f>IF(ISERROR(IF((BU6-BT6)&lt;=$M$1,(BU6-BT6),IF((BU6-BT6)&gt;=$M$1,(BU6-BT6)-$N$1,IF((BU6-BT6)&gt;$O$1,(BU6-BT6)-$P$1)))),"00:00",IF((BU6-BT6)&lt;=$M$1,(BU6-BT6),IF((BU6-BT6)&gt;=$M$1,(BU6-BT6)-$N$1,IF((BU6-BT6)&gt;$O$1,(BU6-BT6)-$P$1))))</f>
        <v>00:00</v>
      </c>
      <c r="BW6" s="225" t="str">
        <f>IF(ISERROR(VLOOKUP(BW4,Service,5,0)),"",VLOOKUP(BW4,Service,5,0))</f>
        <v/>
      </c>
      <c r="BX6" s="226" t="str">
        <f>IF(ISERROR(VLOOKUP(BW4,Service,6,0)),"",VLOOKUP(BW4,Service,6,0))</f>
        <v/>
      </c>
      <c r="BY6" s="222" t="str">
        <f>IF(ISERROR(IF((BX6-BW6)&lt;=$M$1,(BX6-BW6),IF((BX6-BW6)&gt;=$M$1,(BX6-BW6)-$N$1,IF((BX6-BW6)&gt;$O$1,(BX6-BW6)-$P$1)))),"00:00",IF((BX6-BW6)&lt;=$M$1,(BX6-BW6),IF((BX6-BW6)&gt;=$M$1,(BX6-BW6)-$N$1,IF((BX6-BW6)&gt;$O$1,(BX6-BW6)-$P$1))))</f>
        <v>00:00</v>
      </c>
      <c r="BZ6" s="225" t="str">
        <f>IF(ISERROR(VLOOKUP(BZ4,Service,5,0)),"",VLOOKUP(BZ4,Service,5,0))</f>
        <v/>
      </c>
      <c r="CA6" s="226" t="str">
        <f>IF(ISERROR(VLOOKUP(BZ4,Service,6,0)),"",VLOOKUP(BZ4,Service,6,0))</f>
        <v/>
      </c>
      <c r="CB6" s="222" t="str">
        <f>IF(ISERROR(IF((CA6-BZ6)&lt;=$M$1,(CA6-BZ6),IF((CA6-BZ6)&gt;=$M$1,(CA6-BZ6)-$N$1,IF((CA6-BZ6)&gt;$O$1,(CA6-BZ6)-$P$1)))),"00:00",IF((CA6-BZ6)&lt;=$M$1,(CA6-BZ6),IF((CA6-BZ6)&gt;=$M$1,(CA6-BZ6)-$N$1,IF((CA6-BZ6)&gt;$O$1,(CA6-BZ6)-$P$1))))</f>
        <v>00:00</v>
      </c>
      <c r="CC6" s="225" t="str">
        <f>IF(ISERROR(VLOOKUP(CC4,Service,5,0)),"",VLOOKUP(CC4,Service,5,0))</f>
        <v/>
      </c>
      <c r="CD6" s="226" t="str">
        <f>IF(ISERROR(VLOOKUP(CC4,Service,6,0)),"",VLOOKUP(CC4,Service,6,0))</f>
        <v/>
      </c>
      <c r="CE6" s="222" t="str">
        <f>IF(ISERROR(IF((CD6-CC6)&lt;=$M$1,(CD6-CC6),IF((CD6-CC6)&gt;=$M$1,(CD6-CC6)-$N$1,IF((CD6-CC6)&gt;$O$1,(CD6-CC6)-$P$1)))),"00:00",IF((CD6-CC6)&lt;=$M$1,(CD6-CC6),IF((CD6-CC6)&gt;=$M$1,(CD6-CC6)-$N$1,IF((CD6-CC6)&gt;$O$1,(CD6-CC6)-$P$1))))</f>
        <v>00:00</v>
      </c>
      <c r="CF6" s="225" t="str">
        <f>IF(ISERROR(VLOOKUP(CF4,Service,5,0)),"",VLOOKUP(CF4,Service,5,0))</f>
        <v/>
      </c>
      <c r="CG6" s="226" t="str">
        <f>IF(ISERROR(VLOOKUP(CF4,Service,6,0)),"",VLOOKUP(CF4,Service,6,0))</f>
        <v/>
      </c>
      <c r="CH6" s="222" t="str">
        <f>IF(ISERROR(IF((CG6-CF6)&lt;=$M$1,(CG6-CF6),IF((CG6-CF6)&gt;=$M$1,(CG6-CF6)-$N$1,IF((CG6-CF6)&gt;$O$1,(CG6-CF6)-$P$1)))),"00:00",IF((CG6-CF6)&lt;=$M$1,(CG6-CF6),IF((CG6-CF6)&gt;=$M$1,(CG6-CF6)-$N$1,IF((CG6-CF6)&gt;$O$1,(CG6-CF6)-$P$1))))</f>
        <v>00:00</v>
      </c>
      <c r="CI6" s="225" t="str">
        <f>IF(ISERROR(VLOOKUP(CI4,Service,5,0)),"",VLOOKUP(CI4,Service,5,0))</f>
        <v/>
      </c>
      <c r="CJ6" s="226" t="str">
        <f>IF(ISERROR(VLOOKUP(CI4,Service,6,0)),"",VLOOKUP(CI4,Service,6,0))</f>
        <v/>
      </c>
      <c r="CK6" s="222" t="str">
        <f>IF(ISERROR(IF((CJ6-CI6)&lt;=$M$1,(CJ6-CI6),IF((CJ6-CI6)&gt;=$M$1,(CJ6-CI6)-$N$1,IF((CJ6-CI6)&gt;$O$1,(CJ6-CI6)-$P$1)))),"00:00",IF((CJ6-CI6)&lt;=$M$1,(CJ6-CI6),IF((CJ6-CI6)&gt;=$M$1,(CJ6-CI6)-$N$1,IF((CJ6-CI6)&gt;$O$1,(CJ6-CI6)-$P$1))))</f>
        <v>00:00</v>
      </c>
      <c r="CL6" s="225" t="str">
        <f>IF(ISERROR(VLOOKUP(CL4,Service,5,0)),"",VLOOKUP(CL4,Service,5,0))</f>
        <v/>
      </c>
      <c r="CM6" s="226" t="str">
        <f>IF(ISERROR(VLOOKUP(CL4,Service,6,0)),"",VLOOKUP(CL4,Service,6,0))</f>
        <v/>
      </c>
      <c r="CN6" s="222" t="str">
        <f>IF(ISERROR(IF((CM6-CL6)&lt;=$M$1,(CM6-CL6),IF((CM6-CL6)&gt;=$M$1,(CM6-CL6)-$N$1,IF((CM6-CL6)&gt;$O$1,(CM6-CL6)-$P$1)))),"00:00",IF((CM6-CL6)&lt;=$M$1,(CM6-CL6),IF((CM6-CL6)&gt;=$M$1,(CM6-CL6)-$N$1,IF((CM6-CL6)&gt;$O$1,(CM6-CL6)-$P$1))))</f>
        <v>00:00</v>
      </c>
      <c r="CO6" s="225" t="str">
        <f>IF(ISERROR(VLOOKUP(CO4,Service,5,0)),"",VLOOKUP(CO4,Service,5,0))</f>
        <v/>
      </c>
      <c r="CP6" s="226" t="str">
        <f>IF(ISERROR(VLOOKUP(CO4,Service,6,0)),"",VLOOKUP(CO4,Service,6,0))</f>
        <v/>
      </c>
      <c r="CQ6" s="222" t="str">
        <f>IF(ISERROR(IF((CP6-CO6)&lt;=$M$1,(CP6-CO6),IF((CP6-CO6)&gt;=$M$1,(CP6-CO6)-$N$1,IF((CP6-CO6)&gt;$O$1,(CP6-CO6)-$P$1)))),"00:00",IF((CP6-CO6)&lt;=$M$1,(CP6-CO6),IF((CP6-CO6)&gt;=$M$1,(CP6-CO6)-$N$1,IF((CP6-CO6)&gt;$O$1,(CP6-CO6)-$P$1))))</f>
        <v>00:00</v>
      </c>
      <c r="CR6" s="225" t="str">
        <f>IF(ISERROR(VLOOKUP(CR4,Service,5,0)),"",VLOOKUP(CR4,Service,5,0))</f>
        <v/>
      </c>
      <c r="CS6" s="226" t="str">
        <f>IF(ISERROR(VLOOKUP(CR4,Service,6,0)),"",VLOOKUP(CR4,Service,6,0))</f>
        <v/>
      </c>
      <c r="CT6" s="222" t="str">
        <f>IF(ISERROR(IF((CS6-CR6)&lt;=$M$1,(CS6-CR6),IF((CS6-CR6)&gt;=$M$1,(CS6-CR6)-$N$1,IF((CS6-CR6)&gt;$O$1,(CS6-CR6)-$P$1)))),"00:00",IF((CS6-CR6)&lt;=$M$1,(CS6-CR6),IF((CS6-CR6)&gt;=$M$1,(CS6-CR6)-$N$1,IF((CS6-CR6)&gt;$O$1,(CS6-CR6)-$P$1))))</f>
        <v>00:00</v>
      </c>
      <c r="CU6" s="225" t="str">
        <f>IF(ISERROR(VLOOKUP(CU4,Service,5,0)),"",VLOOKUP(CU4,Service,5,0))</f>
        <v/>
      </c>
      <c r="CV6" s="226" t="str">
        <f>IF(ISERROR(VLOOKUP(CU4,Service,6,0)),"",VLOOKUP(CU4,Service,6,0))</f>
        <v/>
      </c>
      <c r="CW6" s="222" t="str">
        <f>IF(ISERROR(IF((CV6-CU6)&lt;=$M$1,(CV6-CU6),IF((CV6-CU6)&gt;=$M$1,(CV6-CU6)-$N$1,IF((CV6-CU6)&gt;$O$1,(CV6-CU6)-$P$1)))),"00:00",IF((CV6-CU6)&lt;=$M$1,(CV6-CU6),IF((CV6-CU6)&gt;=$M$1,(CV6-CU6)-$N$1,IF((CV6-CU6)&gt;$O$1,(CV6-CU6)-$P$1))))</f>
        <v>00:00</v>
      </c>
      <c r="CX6" s="5"/>
    </row>
    <row r="7" spans="1:102" ht="14.1" customHeight="1">
      <c r="A7" s="256" t="str">
        <f>IF(ISERROR(VLOOKUP(A4,Personnel,4,0)),"",VLOOKUP(A4,Personnel,4,0))</f>
        <v>Rocher</v>
      </c>
      <c r="B7" s="22" t="str">
        <f>A7</f>
        <v>Rocher</v>
      </c>
      <c r="C7" s="215" t="s">
        <v>62</v>
      </c>
      <c r="D7" s="15" t="s">
        <v>15</v>
      </c>
      <c r="E7" s="166" t="s">
        <v>106</v>
      </c>
      <c r="F7" s="166"/>
      <c r="G7" s="172"/>
      <c r="H7" s="254">
        <f>IF(ISERROR(VLOOKUP(A4,Recap,9,0)),"",VLOOKUP(A4,Recap,9,0))</f>
        <v>-2</v>
      </c>
      <c r="I7" s="225" t="str">
        <f>IF(ISERROR(VLOOKUP(I4,Service,7,0)),"",VLOOKUP(I4,Service,7,0))</f>
        <v>M</v>
      </c>
      <c r="J7" s="226" t="str">
        <f>IF(ISERROR(VLOOKUP(I4,Service,8,0)),"",VLOOKUP(I4,Service,8,0))</f>
        <v>M</v>
      </c>
      <c r="K7" s="222" t="str">
        <f>IF(ISERROR(IF((J7-I7)&lt;=$M$1,(J7-I7),IF((J7-I7)&gt;=$M$1,(J7-I7)-$N$1,IF((J7-I7)&gt;$O$1,(J7-I7)-$P$1)))),"00:00",IF((J7-I7)&lt;=$M$1,(J7-I7),IF((J7-I7)&gt;=$M$1,(J7-I7)-$N$1,IF((J7-I7)&gt;$O$1,(J7-I7)-$P$1))))</f>
        <v>00:00</v>
      </c>
      <c r="L7" s="225" t="str">
        <f>IF(ISERROR(VLOOKUP(L4,Service,7,0)),"",VLOOKUP(L4,Service,7,0))</f>
        <v>V</v>
      </c>
      <c r="M7" s="226" t="str">
        <f>IF(ISERROR(VLOOKUP(L4,Service,8,0)),"",VLOOKUP(L4,Service,8,0))</f>
        <v>V</v>
      </c>
      <c r="N7" s="222" t="str">
        <f>IF(ISERROR(IF((M7-L7)&lt;=$M$1,(M7-L7),IF((M7-L7)&gt;=$M$1,(M7-L7)-$N$1,IF((M7-L7)&gt;$O$1,(M7-L7)-$P$1)))),"00:00",IF((M7-L7)&lt;=$M$1,(M7-L7),IF((M7-L7)&gt;=$M$1,(M7-L7)-$N$1,IF((M7-L7)&gt;$O$1,(M7-L7)-$P$1))))</f>
        <v>00:00</v>
      </c>
      <c r="O7" s="225">
        <f>IF(ISERROR(VLOOKUP(O4,Service,7,0)),"",VLOOKUP(O4,Service,7,0))</f>
        <v>0.58333333333333337</v>
      </c>
      <c r="P7" s="226">
        <f>IF(ISERROR(VLOOKUP(O4,Service,8,0)),"",VLOOKUP(O4,Service,8,0))</f>
        <v>0.6875</v>
      </c>
      <c r="Q7" s="222">
        <f>IF(ISERROR(IF((P7-O7)&lt;=$M$1,(P7-O7),IF((P7-O7)&gt;=$M$1,(P7-O7)-$N$1,IF((P7-O7)&gt;$O$1,(P7-O7)-$P$1)))),"00:00",IF((P7-O7)&lt;=$M$1,(P7-O7),IF((P7-O7)&gt;=$M$1,(P7-O7)-$N$1,IF((P7-O7)&gt;$O$1,(P7-O7)-$P$1))))</f>
        <v>0.10416666666666663</v>
      </c>
      <c r="R7" s="225">
        <f>IF(ISERROR(VLOOKUP(R4,Service,7,0)),"",VLOOKUP(R4,Service,7,0))</f>
        <v>0</v>
      </c>
      <c r="S7" s="226">
        <f>IF(ISERROR(VLOOKUP(R4,Service,8,0)),"",VLOOKUP(R4,Service,8,0))</f>
        <v>0</v>
      </c>
      <c r="T7" s="222">
        <f>IF(ISERROR(IF((S7-R7)&lt;=$M$1,(S7-R7),IF((S7-R7)&gt;=$M$1,(S7-R7)-$N$1,IF((S7-R7)&gt;$O$1,(S7-R7)-$P$1)))),"00:00",IF((S7-R7)&lt;=$M$1,(S7-R7),IF((S7-R7)&gt;=$M$1,(S7-R7)-$N$1,IF((S7-R7)&gt;$O$1,(S7-R7)-$P$1))))</f>
        <v>0</v>
      </c>
      <c r="U7" s="225" t="str">
        <f>IF(ISERROR(VLOOKUP(U4,Service,7,0)),"",VLOOKUP(U4,Service,7,0))</f>
        <v>V</v>
      </c>
      <c r="V7" s="226" t="str">
        <f>IF(ISERROR(VLOOKUP(U4,Service,8,0)),"",VLOOKUP(U4,Service,8,0))</f>
        <v>V</v>
      </c>
      <c r="W7" s="222" t="str">
        <f>IF(ISERROR(IF((V7-U7)&lt;=$M$1,(V7-U7),IF((V7-U7)&gt;=$M$1,(V7-U7)-$N$1,IF((V7-U7)&gt;$O$1,(V7-U7)-$P$1)))),"00:00",IF((V7-U7)&lt;=$M$1,(V7-U7),IF((V7-U7)&gt;=$M$1,(V7-U7)-$N$1,IF((V7-U7)&gt;$O$1,(V7-U7)-$P$1))))</f>
        <v>00:00</v>
      </c>
      <c r="X7" s="225" t="str">
        <f>IF(ISERROR(VLOOKUP(X4,Service,7,0)),"",VLOOKUP(X4,Service,7,0))</f>
        <v/>
      </c>
      <c r="Y7" s="226" t="str">
        <f>IF(ISERROR(VLOOKUP(X4,Service,8,0)),"",VLOOKUP(X4,Service,8,0))</f>
        <v/>
      </c>
      <c r="Z7" s="222" t="str">
        <f>IF(ISERROR(IF((Y7-X7)&lt;=$M$1,(Y7-X7),IF((Y7-X7)&gt;=$M$1,(Y7-X7)-$N$1,IF((Y7-X7)&gt;$O$1,(Y7-X7)-$P$1)))),"00:00",IF((Y7-X7)&lt;=$M$1,(Y7-X7),IF((Y7-X7)&gt;=$M$1,(Y7-X7)-$N$1,IF((Y7-X7)&gt;$O$1,(Y7-X7)-$P$1))))</f>
        <v>00:00</v>
      </c>
      <c r="AA7" s="225" t="str">
        <f>IF(ISERROR(VLOOKUP(AA4,Service,7,0)),"",VLOOKUP(AA4,Service,7,0))</f>
        <v/>
      </c>
      <c r="AB7" s="226" t="str">
        <f>IF(ISERROR(VLOOKUP(AA4,Service,8,0)),"",VLOOKUP(AA4,Service,8,0))</f>
        <v/>
      </c>
      <c r="AC7" s="222" t="str">
        <f>IF(ISERROR(IF((AB7-AA7)&lt;=$M$1,(AB7-AA7),IF((AB7-AA7)&gt;=$M$1,(AB7-AA7)-$N$1,IF((AB7-AA7)&gt;$O$1,(AB7-AA7)-$P$1)))),"00:00",IF((AB7-AA7)&lt;=$M$1,(AB7-AA7),IF((AB7-AA7)&gt;=$M$1,(AB7-AA7)-$N$1,IF((AB7-AA7)&gt;$O$1,(AB7-AA7)-$P$1))))</f>
        <v>00:00</v>
      </c>
      <c r="AD7" s="225" t="str">
        <f>IF(ISERROR(VLOOKUP(AD4,Service,7,0)),"",VLOOKUP(AD4,Service,7,0))</f>
        <v/>
      </c>
      <c r="AE7" s="226" t="str">
        <f>IF(ISERROR(VLOOKUP(AD4,Service,8,0)),"",VLOOKUP(AD4,Service,8,0))</f>
        <v/>
      </c>
      <c r="AF7" s="222" t="str">
        <f>IF(ISERROR(IF((AE7-AD7)&lt;=$M$1,(AE7-AD7),IF((AE7-AD7)&gt;=$M$1,(AE7-AD7)-$N$1,IF((AE7-AD7)&gt;$O$1,(AE7-AD7)-$P$1)))),"00:00",IF((AE7-AD7)&lt;=$M$1,(AE7-AD7),IF((AE7-AD7)&gt;=$M$1,(AE7-AD7)-$N$1,IF((AE7-AD7)&gt;$O$1,(AE7-AD7)-$P$1))))</f>
        <v>00:00</v>
      </c>
      <c r="AG7" s="225" t="str">
        <f>IF(ISERROR(VLOOKUP(AG4,Service,7,0)),"",VLOOKUP(AG4,Service,7,0))</f>
        <v/>
      </c>
      <c r="AH7" s="226" t="str">
        <f>IF(ISERROR(VLOOKUP(AG4,Service,8,0)),"",VLOOKUP(AG4,Service,8,0))</f>
        <v/>
      </c>
      <c r="AI7" s="222" t="str">
        <f>IF(ISERROR(IF((AH7-AG7)&lt;=$M$1,(AH7-AG7),IF((AH7-AG7)&gt;=$M$1,(AH7-AG7)-$N$1,IF((AH7-AG7)&gt;$O$1,(AH7-AG7)-$P$1)))),"00:00",IF((AH7-AG7)&lt;=$M$1,(AH7-AG7),IF((AH7-AG7)&gt;=$M$1,(AH7-AG7)-$N$1,IF((AH7-AG7)&gt;$O$1,(AH7-AG7)-$P$1))))</f>
        <v>00:00</v>
      </c>
      <c r="AJ7" s="225" t="str">
        <f>IF(ISERROR(VLOOKUP(AJ4,Service,7,0)),"",VLOOKUP(AJ4,Service,7,0))</f>
        <v/>
      </c>
      <c r="AK7" s="226" t="str">
        <f>IF(ISERROR(VLOOKUP(AJ4,Service,8,0)),"",VLOOKUP(AJ4,Service,8,0))</f>
        <v/>
      </c>
      <c r="AL7" s="222" t="str">
        <f>IF(ISERROR(IF((AK7-AJ7)&lt;=$M$1,(AK7-AJ7),IF((AK7-AJ7)&gt;=$M$1,(AK7-AJ7)-$N$1,IF((AK7-AJ7)&gt;$O$1,(AK7-AJ7)-$P$1)))),"00:00",IF((AK7-AJ7)&lt;=$M$1,(AK7-AJ7),IF((AK7-AJ7)&gt;=$M$1,(AK7-AJ7)-$N$1,IF((AK7-AJ7)&gt;$O$1,(AK7-AJ7)-$P$1))))</f>
        <v>00:00</v>
      </c>
      <c r="AM7" s="225" t="str">
        <f>IF(ISERROR(VLOOKUP(AM4,Service,7,0)),"",VLOOKUP(AM4,Service,7,0))</f>
        <v/>
      </c>
      <c r="AN7" s="226" t="str">
        <f>IF(ISERROR(VLOOKUP(AM4,Service,8,0)),"",VLOOKUP(AM4,Service,8,0))</f>
        <v/>
      </c>
      <c r="AO7" s="222" t="str">
        <f>IF(ISERROR(IF((AN7-AM7)&lt;=$M$1,(AN7-AM7),IF((AN7-AM7)&gt;=$M$1,(AN7-AM7)-$N$1,IF((AN7-AM7)&gt;$O$1,(AN7-AM7)-$P$1)))),"00:00",IF((AN7-AM7)&lt;=$M$1,(AN7-AM7),IF((AN7-AM7)&gt;=$M$1,(AN7-AM7)-$N$1,IF((AN7-AM7)&gt;$O$1,(AN7-AM7)-$P$1))))</f>
        <v>00:00</v>
      </c>
      <c r="AP7" s="225" t="str">
        <f>IF(ISERROR(VLOOKUP(AP4,Service,7,0)),"",VLOOKUP(AP4,Service,7,0))</f>
        <v/>
      </c>
      <c r="AQ7" s="226" t="str">
        <f>IF(ISERROR(VLOOKUP(AP4,Service,8,0)),"",VLOOKUP(AP4,Service,8,0))</f>
        <v/>
      </c>
      <c r="AR7" s="222" t="str">
        <f>IF(ISERROR(IF((AQ7-AP7)&lt;=$M$1,(AQ7-AP7),IF((AQ7-AP7)&gt;=$M$1,(AQ7-AP7)-$N$1,IF((AQ7-AP7)&gt;$O$1,(AQ7-AP7)-$P$1)))),"00:00",IF((AQ7-AP7)&lt;=$M$1,(AQ7-AP7),IF((AQ7-AP7)&gt;=$M$1,(AQ7-AP7)-$N$1,IF((AQ7-AP7)&gt;$O$1,(AQ7-AP7)-$P$1))))</f>
        <v>00:00</v>
      </c>
      <c r="AS7" s="225" t="str">
        <f>IF(ISERROR(VLOOKUP(AS4,Service,7,0)),"",VLOOKUP(AS4,Service,7,0))</f>
        <v/>
      </c>
      <c r="AT7" s="226" t="str">
        <f>IF(ISERROR(VLOOKUP(AS4,Service,8,0)),"",VLOOKUP(AS4,Service,8,0))</f>
        <v/>
      </c>
      <c r="AU7" s="222" t="str">
        <f>IF(ISERROR(IF((AT7-AS7)&lt;=$M$1,(AT7-AS7),IF((AT7-AS7)&gt;=$M$1,(AT7-AS7)-$N$1,IF((AT7-AS7)&gt;$O$1,(AT7-AS7)-$P$1)))),"00:00",IF((AT7-AS7)&lt;=$M$1,(AT7-AS7),IF((AT7-AS7)&gt;=$M$1,(AT7-AS7)-$N$1,IF((AT7-AS7)&gt;$O$1,(AT7-AS7)-$P$1))))</f>
        <v>00:00</v>
      </c>
      <c r="AV7" s="225" t="str">
        <f>IF(ISERROR(VLOOKUP(AV4,Service,7,0)),"",VLOOKUP(AV4,Service,7,0))</f>
        <v/>
      </c>
      <c r="AW7" s="226" t="str">
        <f>IF(ISERROR(VLOOKUP(AV4,Service,8,0)),"",VLOOKUP(AV4,Service,8,0))</f>
        <v/>
      </c>
      <c r="AX7" s="222" t="str">
        <f>IF(ISERROR(IF((AW7-AV7)&lt;=$M$1,(AW7-AV7),IF((AW7-AV7)&gt;=$M$1,(AW7-AV7)-$N$1,IF((AW7-AV7)&gt;$O$1,(AW7-AV7)-$P$1)))),"00:00",IF((AW7-AV7)&lt;=$M$1,(AW7-AV7),IF((AW7-AV7)&gt;=$M$1,(AW7-AV7)-$N$1,IF((AW7-AV7)&gt;$O$1,(AW7-AV7)-$P$1))))</f>
        <v>00:00</v>
      </c>
      <c r="AY7" s="225" t="str">
        <f>IF(ISERROR(VLOOKUP(AY4,Service,7,0)),"",VLOOKUP(AY4,Service,7,0))</f>
        <v/>
      </c>
      <c r="AZ7" s="226" t="str">
        <f>IF(ISERROR(VLOOKUP(AY4,Service,8,0)),"",VLOOKUP(AY4,Service,8,0))</f>
        <v/>
      </c>
      <c r="BA7" s="222" t="str">
        <f>IF(ISERROR(IF((AZ7-AY7)&lt;=$M$1,(AZ7-AY7),IF((AZ7-AY7)&gt;=$M$1,(AZ7-AY7)-$N$1,IF((AZ7-AY7)&gt;$O$1,(AZ7-AY7)-$P$1)))),"00:00",IF((AZ7-AY7)&lt;=$M$1,(AZ7-AY7),IF((AZ7-AY7)&gt;=$M$1,(AZ7-AY7)-$N$1,IF((AZ7-AY7)&gt;$O$1,(AZ7-AY7)-$P$1))))</f>
        <v>00:00</v>
      </c>
      <c r="BB7" s="225" t="str">
        <f>IF(ISERROR(VLOOKUP(BB4,Service,7,0)),"",VLOOKUP(BB4,Service,7,0))</f>
        <v/>
      </c>
      <c r="BC7" s="226" t="str">
        <f>IF(ISERROR(VLOOKUP(BB4,Service,8,0)),"",VLOOKUP(BB4,Service,8,0))</f>
        <v/>
      </c>
      <c r="BD7" s="222" t="str">
        <f>IF(ISERROR(IF((BC7-BB7)&lt;=$M$1,(BC7-BB7),IF((BC7-BB7)&gt;=$M$1,(BC7-BB7)-$N$1,IF((BC7-BB7)&gt;$O$1,(BC7-BB7)-$P$1)))),"00:00",IF((BC7-BB7)&lt;=$M$1,(BC7-BB7),IF((BC7-BB7)&gt;=$M$1,(BC7-BB7)-$N$1,IF((BC7-BB7)&gt;$O$1,(BC7-BB7)-$P$1))))</f>
        <v>00:00</v>
      </c>
      <c r="BE7" s="225" t="str">
        <f>IF(ISERROR(VLOOKUP(BE4,Service,7,0)),"",VLOOKUP(BE4,Service,7,0))</f>
        <v/>
      </c>
      <c r="BF7" s="226" t="str">
        <f>IF(ISERROR(VLOOKUP(BE4,Service,8,0)),"",VLOOKUP(BE4,Service,8,0))</f>
        <v/>
      </c>
      <c r="BG7" s="222" t="str">
        <f>IF(ISERROR(IF((BF7-BE7)&lt;=$M$1,(BF7-BE7),IF((BF7-BE7)&gt;=$M$1,(BF7-BE7)-$N$1,IF((BF7-BE7)&gt;$O$1,(BF7-BE7)-$P$1)))),"00:00",IF((BF7-BE7)&lt;=$M$1,(BF7-BE7),IF((BF7-BE7)&gt;=$M$1,(BF7-BE7)-$N$1,IF((BF7-BE7)&gt;$O$1,(BF7-BE7)-$P$1))))</f>
        <v>00:00</v>
      </c>
      <c r="BH7" s="225" t="str">
        <f>IF(ISERROR(VLOOKUP(BH4,Service,7,0)),"",VLOOKUP(BH4,Service,7,0))</f>
        <v/>
      </c>
      <c r="BI7" s="226" t="str">
        <f>IF(ISERROR(VLOOKUP(BH4,Service,8,0)),"",VLOOKUP(BH4,Service,8,0))</f>
        <v/>
      </c>
      <c r="BJ7" s="222" t="str">
        <f>IF(ISERROR(IF((BI7-BH7)&lt;=$M$1,(BI7-BH7),IF((BI7-BH7)&gt;=$M$1,(BI7-BH7)-$N$1,IF((BI7-BH7)&gt;$O$1,(BI7-BH7)-$P$1)))),"00:00",IF((BI7-BH7)&lt;=$M$1,(BI7-BH7),IF((BI7-BH7)&gt;=$M$1,(BI7-BH7)-$N$1,IF((BI7-BH7)&gt;$O$1,(BI7-BH7)-$P$1))))</f>
        <v>00:00</v>
      </c>
      <c r="BK7" s="225" t="str">
        <f>IF(ISERROR(VLOOKUP(BK4,Service,7,0)),"",VLOOKUP(BK4,Service,7,0))</f>
        <v/>
      </c>
      <c r="BL7" s="226" t="str">
        <f>IF(ISERROR(VLOOKUP(BK4,Service,8,0)),"",VLOOKUP(BK4,Service,8,0))</f>
        <v/>
      </c>
      <c r="BM7" s="222" t="str">
        <f>IF(ISERROR(IF((BL7-BK7)&lt;=$M$1,(BL7-BK7),IF((BL7-BK7)&gt;=$M$1,(BL7-BK7)-$N$1,IF((BL7-BK7)&gt;$O$1,(BL7-BK7)-$P$1)))),"00:00",IF((BL7-BK7)&lt;=$M$1,(BL7-BK7),IF((BL7-BK7)&gt;=$M$1,(BL7-BK7)-$N$1,IF((BL7-BK7)&gt;$O$1,(BL7-BK7)-$P$1))))</f>
        <v>00:00</v>
      </c>
      <c r="BN7" s="225" t="str">
        <f>IF(ISERROR(VLOOKUP(BN4,Service,7,0)),"",VLOOKUP(BN4,Service,7,0))</f>
        <v/>
      </c>
      <c r="BO7" s="226" t="str">
        <f>IF(ISERROR(VLOOKUP(BN4,Service,8,0)),"",VLOOKUP(BN4,Service,8,0))</f>
        <v/>
      </c>
      <c r="BP7" s="222" t="str">
        <f>IF(ISERROR(IF((BO7-BN7)&lt;=$M$1,(BO7-BN7),IF((BO7-BN7)&gt;=$M$1,(BO7-BN7)-$N$1,IF((BO7-BN7)&gt;$O$1,(BO7-BN7)-$P$1)))),"00:00",IF((BO7-BN7)&lt;=$M$1,(BO7-BN7),IF((BO7-BN7)&gt;=$M$1,(BO7-BN7)-$N$1,IF((BO7-BN7)&gt;$O$1,(BO7-BN7)-$P$1))))</f>
        <v>00:00</v>
      </c>
      <c r="BQ7" s="225" t="str">
        <f>IF(ISERROR(VLOOKUP(BQ4,Service,7,0)),"",VLOOKUP(BQ4,Service,7,0))</f>
        <v/>
      </c>
      <c r="BR7" s="226" t="str">
        <f>IF(ISERROR(VLOOKUP(BQ4,Service,8,0)),"",VLOOKUP(BQ4,Service,8,0))</f>
        <v/>
      </c>
      <c r="BS7" s="222" t="str">
        <f>IF(ISERROR(IF((BR7-BQ7)&lt;=$M$1,(BR7-BQ7),IF((BR7-BQ7)&gt;=$M$1,(BR7-BQ7)-$N$1,IF((BR7-BQ7)&gt;$O$1,(BR7-BQ7)-$P$1)))),"00:00",IF((BR7-BQ7)&lt;=$M$1,(BR7-BQ7),IF((BR7-BQ7)&gt;=$M$1,(BR7-BQ7)-$N$1,IF((BR7-BQ7)&gt;$O$1,(BR7-BQ7)-$P$1))))</f>
        <v>00:00</v>
      </c>
      <c r="BT7" s="225" t="str">
        <f>IF(ISERROR(VLOOKUP(BT4,Service,7,0)),"",VLOOKUP(BT4,Service,7,0))</f>
        <v/>
      </c>
      <c r="BU7" s="226" t="str">
        <f>IF(ISERROR(VLOOKUP(BT4,Service,8,0)),"",VLOOKUP(BT4,Service,8,0))</f>
        <v/>
      </c>
      <c r="BV7" s="222" t="str">
        <f>IF(ISERROR(IF((BU7-BT7)&lt;=$M$1,(BU7-BT7),IF((BU7-BT7)&gt;=$M$1,(BU7-BT7)-$N$1,IF((BU7-BT7)&gt;$O$1,(BU7-BT7)-$P$1)))),"00:00",IF((BU7-BT7)&lt;=$M$1,(BU7-BT7),IF((BU7-BT7)&gt;=$M$1,(BU7-BT7)-$N$1,IF((BU7-BT7)&gt;$O$1,(BU7-BT7)-$P$1))))</f>
        <v>00:00</v>
      </c>
      <c r="BW7" s="225" t="str">
        <f>IF(ISERROR(VLOOKUP(BW4,Service,7,0)),"",VLOOKUP(BW4,Service,7,0))</f>
        <v/>
      </c>
      <c r="BX7" s="226" t="str">
        <f>IF(ISERROR(VLOOKUP(BW4,Service,8,0)),"",VLOOKUP(BW4,Service,8,0))</f>
        <v/>
      </c>
      <c r="BY7" s="222" t="str">
        <f>IF(ISERROR(IF((BX7-BW7)&lt;=$M$1,(BX7-BW7),IF((BX7-BW7)&gt;=$M$1,(BX7-BW7)-$N$1,IF((BX7-BW7)&gt;$O$1,(BX7-BW7)-$P$1)))),"00:00",IF((BX7-BW7)&lt;=$M$1,(BX7-BW7),IF((BX7-BW7)&gt;=$M$1,(BX7-BW7)-$N$1,IF((BX7-BW7)&gt;$O$1,(BX7-BW7)-$P$1))))</f>
        <v>00:00</v>
      </c>
      <c r="BZ7" s="225" t="str">
        <f>IF(ISERROR(VLOOKUP(BZ4,Service,7,0)),"",VLOOKUP(BZ4,Service,7,0))</f>
        <v/>
      </c>
      <c r="CA7" s="226" t="str">
        <f>IF(ISERROR(VLOOKUP(BZ4,Service,8,0)),"",VLOOKUP(BZ4,Service,8,0))</f>
        <v/>
      </c>
      <c r="CB7" s="222" t="str">
        <f>IF(ISERROR(IF((CA7-BZ7)&lt;=$M$1,(CA7-BZ7),IF((CA7-BZ7)&gt;=$M$1,(CA7-BZ7)-$N$1,IF((CA7-BZ7)&gt;$O$1,(CA7-BZ7)-$P$1)))),"00:00",IF((CA7-BZ7)&lt;=$M$1,(CA7-BZ7),IF((CA7-BZ7)&gt;=$M$1,(CA7-BZ7)-$N$1,IF((CA7-BZ7)&gt;$O$1,(CA7-BZ7)-$P$1))))</f>
        <v>00:00</v>
      </c>
      <c r="CC7" s="225" t="str">
        <f>IF(ISERROR(VLOOKUP(CC4,Service,7,0)),"",VLOOKUP(CC4,Service,7,0))</f>
        <v/>
      </c>
      <c r="CD7" s="226" t="str">
        <f>IF(ISERROR(VLOOKUP(CC4,Service,8,0)),"",VLOOKUP(CC4,Service,8,0))</f>
        <v/>
      </c>
      <c r="CE7" s="222" t="str">
        <f>IF(ISERROR(IF((CD7-CC7)&lt;=$M$1,(CD7-CC7),IF((CD7-CC7)&gt;=$M$1,(CD7-CC7)-$N$1,IF((CD7-CC7)&gt;$O$1,(CD7-CC7)-$P$1)))),"00:00",IF((CD7-CC7)&lt;=$M$1,(CD7-CC7),IF((CD7-CC7)&gt;=$M$1,(CD7-CC7)-$N$1,IF((CD7-CC7)&gt;$O$1,(CD7-CC7)-$P$1))))</f>
        <v>00:00</v>
      </c>
      <c r="CF7" s="225" t="str">
        <f>IF(ISERROR(VLOOKUP(CF4,Service,7,0)),"",VLOOKUP(CF4,Service,7,0))</f>
        <v/>
      </c>
      <c r="CG7" s="226" t="str">
        <f>IF(ISERROR(VLOOKUP(CF4,Service,8,0)),"",VLOOKUP(CF4,Service,8,0))</f>
        <v/>
      </c>
      <c r="CH7" s="222" t="str">
        <f>IF(ISERROR(IF((CG7-CF7)&lt;=$M$1,(CG7-CF7),IF((CG7-CF7)&gt;=$M$1,(CG7-CF7)-$N$1,IF((CG7-CF7)&gt;$O$1,(CG7-CF7)-$P$1)))),"00:00",IF((CG7-CF7)&lt;=$M$1,(CG7-CF7),IF((CG7-CF7)&gt;=$M$1,(CG7-CF7)-$N$1,IF((CG7-CF7)&gt;$O$1,(CG7-CF7)-$P$1))))</f>
        <v>00:00</v>
      </c>
      <c r="CI7" s="225" t="str">
        <f>IF(ISERROR(VLOOKUP(CI4,Service,7,0)),"",VLOOKUP(CI4,Service,7,0))</f>
        <v/>
      </c>
      <c r="CJ7" s="226" t="str">
        <f>IF(ISERROR(VLOOKUP(CI4,Service,8,0)),"",VLOOKUP(CI4,Service,8,0))</f>
        <v/>
      </c>
      <c r="CK7" s="222" t="str">
        <f>IF(ISERROR(IF((CJ7-CI7)&lt;=$M$1,(CJ7-CI7),IF((CJ7-CI7)&gt;=$M$1,(CJ7-CI7)-$N$1,IF((CJ7-CI7)&gt;$O$1,(CJ7-CI7)-$P$1)))),"00:00",IF((CJ7-CI7)&lt;=$M$1,(CJ7-CI7),IF((CJ7-CI7)&gt;=$M$1,(CJ7-CI7)-$N$1,IF((CJ7-CI7)&gt;$O$1,(CJ7-CI7)-$P$1))))</f>
        <v>00:00</v>
      </c>
      <c r="CL7" s="225" t="str">
        <f>IF(ISERROR(VLOOKUP(CL4,Service,7,0)),"",VLOOKUP(CL4,Service,7,0))</f>
        <v/>
      </c>
      <c r="CM7" s="226" t="str">
        <f>IF(ISERROR(VLOOKUP(CL4,Service,8,0)),"",VLOOKUP(CL4,Service,8,0))</f>
        <v/>
      </c>
      <c r="CN7" s="222" t="str">
        <f>IF(ISERROR(IF((CM7-CL7)&lt;=$M$1,(CM7-CL7),IF((CM7-CL7)&gt;=$M$1,(CM7-CL7)-$N$1,IF((CM7-CL7)&gt;$O$1,(CM7-CL7)-$P$1)))),"00:00",IF((CM7-CL7)&lt;=$M$1,(CM7-CL7),IF((CM7-CL7)&gt;=$M$1,(CM7-CL7)-$N$1,IF((CM7-CL7)&gt;$O$1,(CM7-CL7)-$P$1))))</f>
        <v>00:00</v>
      </c>
      <c r="CO7" s="225" t="str">
        <f>IF(ISERROR(VLOOKUP(CO4,Service,7,0)),"",VLOOKUP(CO4,Service,7,0))</f>
        <v/>
      </c>
      <c r="CP7" s="226" t="str">
        <f>IF(ISERROR(VLOOKUP(CO4,Service,8,0)),"",VLOOKUP(CO4,Service,8,0))</f>
        <v/>
      </c>
      <c r="CQ7" s="222" t="str">
        <f>IF(ISERROR(IF((CP7-CO7)&lt;=$M$1,(CP7-CO7),IF((CP7-CO7)&gt;=$M$1,(CP7-CO7)-$N$1,IF((CP7-CO7)&gt;$O$1,(CP7-CO7)-$P$1)))),"00:00",IF((CP7-CO7)&lt;=$M$1,(CP7-CO7),IF((CP7-CO7)&gt;=$M$1,(CP7-CO7)-$N$1,IF((CP7-CO7)&gt;$O$1,(CP7-CO7)-$P$1))))</f>
        <v>00:00</v>
      </c>
      <c r="CR7" s="225" t="str">
        <f>IF(ISERROR(VLOOKUP(CR4,Service,7,0)),"",VLOOKUP(CR4,Service,7,0))</f>
        <v/>
      </c>
      <c r="CS7" s="226" t="str">
        <f>IF(ISERROR(VLOOKUP(CR4,Service,8,0)),"",VLOOKUP(CR4,Service,8,0))</f>
        <v/>
      </c>
      <c r="CT7" s="222" t="str">
        <f>IF(ISERROR(IF((CS7-CR7)&lt;=$M$1,(CS7-CR7),IF((CS7-CR7)&gt;=$M$1,(CS7-CR7)-$N$1,IF((CS7-CR7)&gt;$O$1,(CS7-CR7)-$P$1)))),"00:00",IF((CS7-CR7)&lt;=$M$1,(CS7-CR7),IF((CS7-CR7)&gt;=$M$1,(CS7-CR7)-$N$1,IF((CS7-CR7)&gt;$O$1,(CS7-CR7)-$P$1))))</f>
        <v>00:00</v>
      </c>
      <c r="CU7" s="225" t="str">
        <f>IF(ISERROR(VLOOKUP(CU4,Service,7,0)),"",VLOOKUP(CU4,Service,7,0))</f>
        <v/>
      </c>
      <c r="CV7" s="226" t="str">
        <f>IF(ISERROR(VLOOKUP(CU4,Service,8,0)),"",VLOOKUP(CU4,Service,8,0))</f>
        <v/>
      </c>
      <c r="CW7" s="222" t="str">
        <f>IF(ISERROR(IF((CV7-CU7)&lt;=$M$1,(CV7-CU7),IF((CV7-CU7)&gt;=$M$1,(CV7-CU7)-$N$1,IF((CV7-CU7)&gt;$O$1,(CV7-CU7)-$P$1)))),"00:00",IF((CV7-CU7)&lt;=$M$1,(CV7-CU7),IF((CV7-CU7)&gt;=$M$1,(CV7-CU7)-$N$1,IF((CV7-CU7)&gt;$O$1,(CV7-CU7)-$P$1))))</f>
        <v>00:00</v>
      </c>
      <c r="CX7" s="5"/>
    </row>
    <row r="8" spans="1:102" ht="14.1" customHeight="1">
      <c r="A8" s="257"/>
      <c r="B8" s="23" t="str">
        <f>A7</f>
        <v>Rocher</v>
      </c>
      <c r="C8" s="216">
        <f>IF(ISERROR(VLOOKUP(A4,Personnel,5,0)),"",VLOOKUP(A4,Personnel,5,0))</f>
        <v>0.35416666666666669</v>
      </c>
      <c r="D8" s="18">
        <f>COUNTIF(I4:CW4, "*V")</f>
        <v>2</v>
      </c>
      <c r="E8" s="217">
        <f>COUNTIF(I4:CW4,"")-31+C6</f>
        <v>26</v>
      </c>
      <c r="F8" s="168"/>
      <c r="G8" s="174"/>
      <c r="H8" s="255"/>
      <c r="I8" s="19"/>
      <c r="J8" s="20"/>
      <c r="K8" s="223">
        <f>IF(ISERROR(IF((J8-I8)&lt;=$M$1,(J8-I8),IF((J8-I8)&gt;=$M$1,(J8-I8)-$N$1,IF((J8-I8)&gt;$O$1,(J8-I8)-$P$1)))),"00:00",IF((J8-I8)&lt;=$M$1,(J8-I8),IF((J8-I8)&gt;=$M$1,(J8-I8)-$N$1,IF((J8-I8)&gt;$O$1,(J8-I8)-$P$1))))</f>
        <v>0</v>
      </c>
      <c r="L8" s="19"/>
      <c r="M8" s="20"/>
      <c r="N8" s="223">
        <f>IF(ISERROR(IF((M8-L8)&lt;=$M$1,(M8-L8),IF((M8-L8)&gt;=$M$1,(M8-L8)-$N$1,IF((M8-L8)&gt;$O$1,(M8-L8)-$P$1)))),"00:00",IF((M8-L8)&lt;=$M$1,(M8-L8),IF((M8-L8)&gt;=$M$1,(M8-L8)-$N$1,IF((M8-L8)&gt;$O$1,(M8-L8)-$P$1))))</f>
        <v>0</v>
      </c>
      <c r="O8" s="19"/>
      <c r="P8" s="20"/>
      <c r="Q8" s="223">
        <f>IF(ISERROR(IF((P8-O8)&lt;=$M$1,(P8-O8),IF((P8-O8)&gt;=$M$1,(P8-O8)-$N$1,IF((P8-O8)&gt;$O$1,(P8-O8)-$P$1)))),"00:00",IF((P8-O8)&lt;=$M$1,(P8-O8),IF((P8-O8)&gt;=$M$1,(P8-O8)-$N$1,IF((P8-O8)&gt;$O$1,(P8-O8)-$P$1))))</f>
        <v>0</v>
      </c>
      <c r="R8" s="19"/>
      <c r="S8" s="20"/>
      <c r="T8" s="223">
        <f>IF(ISERROR(IF((S8-R8)&lt;=$M$1,(S8-R8),IF((S8-R8)&gt;=$M$1,(S8-R8)-$N$1,IF((S8-R8)&gt;$O$1,(S8-R8)-$P$1)))),"00:00",IF((S8-R8)&lt;=$M$1,(S8-R8),IF((S8-R8)&gt;=$M$1,(S8-R8)-$N$1,IF((S8-R8)&gt;$O$1,(S8-R8)-$P$1))))</f>
        <v>0</v>
      </c>
      <c r="U8" s="19"/>
      <c r="V8" s="20"/>
      <c r="W8" s="223">
        <f>IF(ISERROR(IF((V8-U8)&lt;=$M$1,(V8-U8),IF((V8-U8)&gt;=$M$1,(V8-U8)-$N$1,IF((V8-U8)&gt;$O$1,(V8-U8)-$P$1)))),"00:00",IF((V8-U8)&lt;=$M$1,(V8-U8),IF((V8-U8)&gt;=$M$1,(V8-U8)-$N$1,IF((V8-U8)&gt;$O$1,(V8-U8)-$P$1))))</f>
        <v>0</v>
      </c>
      <c r="X8" s="19"/>
      <c r="Y8" s="228"/>
      <c r="Z8" s="223">
        <f>IF(ISERROR(IF((Y8-X8)&lt;=$M$1,(Y8-X8),IF((Y8-X8)&gt;=$M$1,(Y8-X8)-$N$1,IF((Y8-X8)&gt;$O$1,(Y8-X8)-$P$1)))),"00:00",IF((Y8-X8)&lt;=$M$1,(Y8-X8),IF((Y8-X8)&gt;=$M$1,(Y8-X8)-$N$1,IF((Y8-X8)&gt;$O$1,(Y8-X8)-$P$1))))</f>
        <v>0</v>
      </c>
      <c r="AA8" s="19"/>
      <c r="AB8" s="20"/>
      <c r="AC8" s="223">
        <f>IF(ISERROR(IF((AB8-AA8)&lt;=$M$1,(AB8-AA8),IF((AB8-AA8)&gt;=$M$1,(AB8-AA8)-$N$1,IF((AB8-AA8)&gt;$O$1,(AB8-AA8)-$P$1)))),"00:00",IF((AB8-AA8)&lt;=$M$1,(AB8-AA8),IF((AB8-AA8)&gt;=$M$1,(AB8-AA8)-$N$1,IF((AB8-AA8)&gt;$O$1,(AB8-AA8)-$P$1))))</f>
        <v>0</v>
      </c>
      <c r="AD8" s="19"/>
      <c r="AE8" s="20"/>
      <c r="AF8" s="223">
        <f>IF(ISERROR(IF((AE8-AD8)&lt;=$M$1,(AE8-AD8),IF((AE8-AD8)&gt;=$M$1,(AE8-AD8)-$N$1,IF((AE8-AD8)&gt;$O$1,(AE8-AD8)-$P$1)))),"00:00",IF((AE8-AD8)&lt;=$M$1,(AE8-AD8),IF((AE8-AD8)&gt;=$M$1,(AE8-AD8)-$N$1,IF((AE8-AD8)&gt;$O$1,(AE8-AD8)-$P$1))))</f>
        <v>0</v>
      </c>
      <c r="AG8" s="19"/>
      <c r="AH8" s="20"/>
      <c r="AI8" s="223">
        <f>IF(ISERROR(IF((AH8-AG8)&lt;=$M$1,(AH8-AG8),IF((AH8-AG8)&gt;=$M$1,(AH8-AG8)-$N$1,IF((AH8-AG8)&gt;$O$1,(AH8-AG8)-$P$1)))),"00:00",IF((AH8-AG8)&lt;=$M$1,(AH8-AG8),IF((AH8-AG8)&gt;=$M$1,(AH8-AG8)-$N$1,IF((AH8-AG8)&gt;$O$1,(AH8-AG8)-$P$1))))</f>
        <v>0</v>
      </c>
      <c r="AJ8" s="19"/>
      <c r="AK8" s="20"/>
      <c r="AL8" s="223">
        <f>IF(ISERROR(IF((AK8-AJ8)&lt;=$M$1,(AK8-AJ8),IF((AK8-AJ8)&gt;=$M$1,(AK8-AJ8)-$N$1,IF((AK8-AJ8)&gt;$O$1,(AK8-AJ8)-$P$1)))),"00:00",IF((AK8-AJ8)&lt;=$M$1,(AK8-AJ8),IF((AK8-AJ8)&gt;=$M$1,(AK8-AJ8)-$N$1,IF((AK8-AJ8)&gt;$O$1,(AK8-AJ8)-$P$1))))</f>
        <v>0</v>
      </c>
      <c r="AM8" s="19"/>
      <c r="AN8" s="20"/>
      <c r="AO8" s="223">
        <f>IF(ISERROR(IF((AN8-AM8)&lt;=$M$1,(AN8-AM8),IF((AN8-AM8)&gt;=$M$1,(AN8-AM8)-$N$1,IF((AN8-AM8)&gt;$O$1,(AN8-AM8)-$P$1)))),"00:00",IF((AN8-AM8)&lt;=$M$1,(AN8-AM8),IF((AN8-AM8)&gt;=$M$1,(AN8-AM8)-$N$1,IF((AN8-AM8)&gt;$O$1,(AN8-AM8)-$P$1))))</f>
        <v>0</v>
      </c>
      <c r="AP8" s="19"/>
      <c r="AQ8" s="20"/>
      <c r="AR8" s="223">
        <f>IF(ISERROR(IF((AQ8-AP8)&lt;=$M$1,(AQ8-AP8),IF((AQ8-AP8)&gt;=$M$1,(AQ8-AP8)-$N$1,IF((AQ8-AP8)&gt;$O$1,(AQ8-AP8)-$P$1)))),"00:00",IF((AQ8-AP8)&lt;=$M$1,(AQ8-AP8),IF((AQ8-AP8)&gt;=$M$1,(AQ8-AP8)-$N$1,IF((AQ8-AP8)&gt;$O$1,(AQ8-AP8)-$P$1))))</f>
        <v>0</v>
      </c>
      <c r="AS8" s="19"/>
      <c r="AT8" s="20"/>
      <c r="AU8" s="223">
        <f>IF(ISERROR(IF((AT8-AS8)&lt;=$M$1,(AT8-AS8),IF((AT8-AS8)&gt;=$M$1,(AT8-AS8)-$N$1,IF((AT8-AS8)&gt;$O$1,(AT8-AS8)-$P$1)))),"00:00",IF((AT8-AS8)&lt;=$M$1,(AT8-AS8),IF((AT8-AS8)&gt;=$M$1,(AT8-AS8)-$N$1,IF((AT8-AS8)&gt;$O$1,(AT8-AS8)-$P$1))))</f>
        <v>0</v>
      </c>
      <c r="AV8" s="19"/>
      <c r="AW8" s="20"/>
      <c r="AX8" s="223">
        <f>IF(ISERROR(IF((AW8-AV8)&lt;=$M$1,(AW8-AV8),IF((AW8-AV8)&gt;=$M$1,(AW8-AV8)-$N$1,IF((AW8-AV8)&gt;$O$1,(AW8-AV8)-$P$1)))),"00:00",IF((AW8-AV8)&lt;=$M$1,(AW8-AV8),IF((AW8-AV8)&gt;=$M$1,(AW8-AV8)-$N$1,IF((AW8-AV8)&gt;$O$1,(AW8-AV8)-$P$1))))</f>
        <v>0</v>
      </c>
      <c r="AY8" s="19"/>
      <c r="AZ8" s="20"/>
      <c r="BA8" s="223">
        <f>IF(ISERROR(IF((AZ8-AY8)&lt;=$M$1,(AZ8-AY8),IF((AZ8-AY8)&gt;=$M$1,(AZ8-AY8)-$N$1,IF((AZ8-AY8)&gt;$O$1,(AZ8-AY8)-$P$1)))),"00:00",IF((AZ8-AY8)&lt;=$M$1,(AZ8-AY8),IF((AZ8-AY8)&gt;=$M$1,(AZ8-AY8)-$N$1,IF((AZ8-AY8)&gt;$O$1,(AZ8-AY8)-$P$1))))</f>
        <v>0</v>
      </c>
      <c r="BB8" s="19"/>
      <c r="BC8" s="20"/>
      <c r="BD8" s="223">
        <f>IF(ISERROR(IF((BC8-BB8)&lt;=$M$1,(BC8-BB8),IF((BC8-BB8)&gt;=$M$1,(BC8-BB8)-$N$1,IF((BC8-BB8)&gt;$O$1,(BC8-BB8)-$P$1)))),"00:00",IF((BC8-BB8)&lt;=$M$1,(BC8-BB8),IF((BC8-BB8)&gt;=$M$1,(BC8-BB8)-$N$1,IF((BC8-BB8)&gt;$O$1,(BC8-BB8)-$P$1))))</f>
        <v>0</v>
      </c>
      <c r="BE8" s="19"/>
      <c r="BF8" s="20"/>
      <c r="BG8" s="223">
        <f>IF(ISERROR(IF((BF8-BE8)&lt;=$M$1,(BF8-BE8),IF((BF8-BE8)&gt;=$M$1,(BF8-BE8)-$N$1,IF((BF8-BE8)&gt;$O$1,(BF8-BE8)-$P$1)))),"00:00",IF((BF8-BE8)&lt;=$M$1,(BF8-BE8),IF((BF8-BE8)&gt;=$M$1,(BF8-BE8)-$N$1,IF((BF8-BE8)&gt;$O$1,(BF8-BE8)-$P$1))))</f>
        <v>0</v>
      </c>
      <c r="BH8" s="19"/>
      <c r="BI8" s="20"/>
      <c r="BJ8" s="223">
        <f>IF(ISERROR(IF((BI8-BH8)&lt;=$M$1,(BI8-BH8),IF((BI8-BH8)&gt;=$M$1,(BI8-BH8)-$N$1,IF((BI8-BH8)&gt;$O$1,(BI8-BH8)-$P$1)))),"00:00",IF((BI8-BH8)&lt;=$M$1,(BI8-BH8),IF((BI8-BH8)&gt;=$M$1,(BI8-BH8)-$N$1,IF((BI8-BH8)&gt;$O$1,(BI8-BH8)-$P$1))))</f>
        <v>0</v>
      </c>
      <c r="BK8" s="19"/>
      <c r="BL8" s="20"/>
      <c r="BM8" s="223">
        <f>IF(ISERROR(IF((BL8-BK8)&lt;=$M$1,(BL8-BK8),IF((BL8-BK8)&gt;=$M$1,(BL8-BK8)-$N$1,IF((BL8-BK8)&gt;$O$1,(BL8-BK8)-$P$1)))),"00:00",IF((BL8-BK8)&lt;=$M$1,(BL8-BK8),IF((BL8-BK8)&gt;=$M$1,(BL8-BK8)-$N$1,IF((BL8-BK8)&gt;$O$1,(BL8-BK8)-$P$1))))</f>
        <v>0</v>
      </c>
      <c r="BN8" s="19"/>
      <c r="BO8" s="20"/>
      <c r="BP8" s="223">
        <f>IF(ISERROR(IF((BO8-BN8)&lt;=$M$1,(BO8-BN8),IF((BO8-BN8)&gt;=$M$1,(BO8-BN8)-$N$1,IF((BO8-BN8)&gt;$O$1,(BO8-BN8)-$P$1)))),"00:00",IF((BO8-BN8)&lt;=$M$1,(BO8-BN8),IF((BO8-BN8)&gt;=$M$1,(BO8-BN8)-$N$1,IF((BO8-BN8)&gt;$O$1,(BO8-BN8)-$P$1))))</f>
        <v>0</v>
      </c>
      <c r="BQ8" s="19"/>
      <c r="BR8" s="20"/>
      <c r="BS8" s="223">
        <f>IF(ISERROR(IF((BR8-BQ8)&lt;=$M$1,(BR8-BQ8),IF((BR8-BQ8)&gt;=$M$1,(BR8-BQ8)-$N$1,IF((BR8-BQ8)&gt;$O$1,(BR8-BQ8)-$P$1)))),"00:00",IF((BR8-BQ8)&lt;=$M$1,(BR8-BQ8),IF((BR8-BQ8)&gt;=$M$1,(BR8-BQ8)-$N$1,IF((BR8-BQ8)&gt;$O$1,(BR8-BQ8)-$P$1))))</f>
        <v>0</v>
      </c>
      <c r="BT8" s="19"/>
      <c r="BU8" s="20"/>
      <c r="BV8" s="223">
        <f>IF(ISERROR(IF((BU8-BT8)&lt;=$M$1,(BU8-BT8),IF((BU8-BT8)&gt;=$M$1,(BU8-BT8)-$N$1,IF((BU8-BT8)&gt;$O$1,(BU8-BT8)-$P$1)))),"00:00",IF((BU8-BT8)&lt;=$M$1,(BU8-BT8),IF((BU8-BT8)&gt;=$M$1,(BU8-BT8)-$N$1,IF((BU8-BT8)&gt;$O$1,(BU8-BT8)-$P$1))))</f>
        <v>0</v>
      </c>
      <c r="BW8" s="19"/>
      <c r="BX8" s="20"/>
      <c r="BY8" s="223">
        <f>IF(ISERROR(IF((BX8-BW8)&lt;=$M$1,(BX8-BW8),IF((BX8-BW8)&gt;=$M$1,(BX8-BW8)-$N$1,IF((BX8-BW8)&gt;$O$1,(BX8-BW8)-$P$1)))),"00:00",IF((BX8-BW8)&lt;=$M$1,(BX8-BW8),IF((BX8-BW8)&gt;=$M$1,(BX8-BW8)-$N$1,IF((BX8-BW8)&gt;$O$1,(BX8-BW8)-$P$1))))</f>
        <v>0</v>
      </c>
      <c r="BZ8" s="19"/>
      <c r="CA8" s="20"/>
      <c r="CB8" s="223">
        <f>IF(ISERROR(IF((CA8-BZ8)&lt;=$M$1,(CA8-BZ8),IF((CA8-BZ8)&gt;=$M$1,(CA8-BZ8)-$N$1,IF((CA8-BZ8)&gt;$O$1,(CA8-BZ8)-$P$1)))),"00:00",IF((CA8-BZ8)&lt;=$M$1,(CA8-BZ8),IF((CA8-BZ8)&gt;=$M$1,(CA8-BZ8)-$N$1,IF((CA8-BZ8)&gt;$O$1,(CA8-BZ8)-$P$1))))</f>
        <v>0</v>
      </c>
      <c r="CC8" s="19"/>
      <c r="CD8" s="20"/>
      <c r="CE8" s="223">
        <f>IF(ISERROR(IF((CD8-CC8)&lt;=$M$1,(CD8-CC8),IF((CD8-CC8)&gt;=$M$1,(CD8-CC8)-$N$1,IF((CD8-CC8)&gt;$O$1,(CD8-CC8)-$P$1)))),"00:00",IF((CD8-CC8)&lt;=$M$1,(CD8-CC8),IF((CD8-CC8)&gt;=$M$1,(CD8-CC8)-$N$1,IF((CD8-CC8)&gt;$O$1,(CD8-CC8)-$P$1))))</f>
        <v>0</v>
      </c>
      <c r="CF8" s="19"/>
      <c r="CG8" s="20"/>
      <c r="CH8" s="223">
        <f>IF(ISERROR(IF((CG8-CF8)&lt;=$M$1,(CG8-CF8),IF((CG8-CF8)&gt;=$M$1,(CG8-CF8)-$N$1,IF((CG8-CF8)&gt;$O$1,(CG8-CF8)-$P$1)))),"00:00",IF((CG8-CF8)&lt;=$M$1,(CG8-CF8),IF((CG8-CF8)&gt;=$M$1,(CG8-CF8)-$N$1,IF((CG8-CF8)&gt;$O$1,(CG8-CF8)-$P$1))))</f>
        <v>0</v>
      </c>
      <c r="CI8" s="19"/>
      <c r="CJ8" s="20"/>
      <c r="CK8" s="223">
        <f>IF(ISERROR(IF((CJ8-CI8)&lt;=$M$1,(CJ8-CI8),IF((CJ8-CI8)&gt;=$M$1,(CJ8-CI8)-$N$1,IF((CJ8-CI8)&gt;$O$1,(CJ8-CI8)-$P$1)))),"00:00",IF((CJ8-CI8)&lt;=$M$1,(CJ8-CI8),IF((CJ8-CI8)&gt;=$M$1,(CJ8-CI8)-$N$1,IF((CJ8-CI8)&gt;$O$1,(CJ8-CI8)-$P$1))))</f>
        <v>0</v>
      </c>
      <c r="CL8" s="19"/>
      <c r="CM8" s="20"/>
      <c r="CN8" s="223">
        <f>IF(ISERROR(IF((CM8-CL8)&lt;=$M$1,(CM8-CL8),IF((CM8-CL8)&gt;=$M$1,(CM8-CL8)-$N$1,IF((CM8-CL8)&gt;$O$1,(CM8-CL8)-$P$1)))),"00:00",IF((CM8-CL8)&lt;=$M$1,(CM8-CL8),IF((CM8-CL8)&gt;=$M$1,(CM8-CL8)-$N$1,IF((CM8-CL8)&gt;$O$1,(CM8-CL8)-$P$1))))</f>
        <v>0</v>
      </c>
      <c r="CO8" s="19"/>
      <c r="CP8" s="20"/>
      <c r="CQ8" s="223">
        <f>IF(ISERROR(IF((CP8-CO8)&lt;=$M$1,(CP8-CO8),IF((CP8-CO8)&gt;=$M$1,(CP8-CO8)-$N$1,IF((CP8-CO8)&gt;$O$1,(CP8-CO8)-$P$1)))),"00:00",IF((CP8-CO8)&lt;=$M$1,(CP8-CO8),IF((CP8-CO8)&gt;=$M$1,(CP8-CO8)-$N$1,IF((CP8-CO8)&gt;$O$1,(CP8-CO8)-$P$1))))</f>
        <v>0</v>
      </c>
      <c r="CR8" s="19"/>
      <c r="CS8" s="20"/>
      <c r="CT8" s="223">
        <f>IF(ISERROR(IF((CS8-CR8)&lt;=$M$1,(CS8-CR8),IF((CS8-CR8)&gt;=$M$1,(CS8-CR8)-$N$1,IF((CS8-CR8)&gt;$O$1,(CS8-CR8)-$P$1)))),"00:00",IF((CS8-CR8)&lt;=$M$1,(CS8-CR8),IF((CS8-CR8)&gt;=$M$1,(CS8-CR8)-$N$1,IF((CS8-CR8)&gt;$O$1,(CS8-CR8)-$P$1))))</f>
        <v>0</v>
      </c>
      <c r="CU8" s="19"/>
      <c r="CV8" s="20"/>
      <c r="CW8" s="223">
        <f>IF(ISERROR(IF((CV8-CU8)&lt;=$M$1,(CV8-CU8),IF((CV8-CU8)&gt;=$M$1,(CV8-CU8)-$N$1,IF((CV8-CU8)&gt;$O$1,(CV8-CU8)-$P$1)))),"00:00",IF((CV8-CU8)&lt;=$M$1,(CV8-CU8),IF((CV8-CU8)&gt;=$M$1,(CV8-CU8)-$N$1,IF((CV8-CU8)&gt;$O$1,(CV8-CU8)-$P$1))))</f>
        <v>0</v>
      </c>
      <c r="CX8" s="5"/>
    </row>
    <row r="9" spans="1:102" ht="18" customHeight="1">
      <c r="A9" s="258" t="str">
        <f>Pers!A3</f>
        <v>Personne2</v>
      </c>
      <c r="B9" s="21" t="str">
        <f>A12</f>
        <v>Test</v>
      </c>
      <c r="C9" s="218">
        <f>IF(ISERROR(VLOOKUP(A9,Personnel,6,0)),"",VLOOKUP(A9,Personnel,6,0))</f>
        <v>5.95</v>
      </c>
      <c r="D9" s="14">
        <f>K9+N9+Q9+T9+W9+Z9+AC9+AF9+AI9+AL9+AO9+AR9+AU9+AX9+BA9+BD9+BG9+BJ9+BM9+BP9+BS9+BV9+BY9+CB9+CE9+CH9+CK9+CN9+CQ9+CT9+CW9+E11</f>
        <v>0</v>
      </c>
      <c r="E9" s="165">
        <f>IF(D9&lt;&gt;0,IF(ISERROR(D9-C9),"",D9-C9),0)</f>
        <v>0</v>
      </c>
      <c r="F9" s="170">
        <f>D13</f>
        <v>0</v>
      </c>
      <c r="G9" s="171">
        <f>D11</f>
        <v>0</v>
      </c>
      <c r="H9" s="260">
        <f>IF(ISERROR(VLOOKUP(A9,Recap,12,0)),"",VLOOKUP(A9,Recap,12,0))</f>
        <v>0</v>
      </c>
      <c r="I9" s="246"/>
      <c r="J9" s="247"/>
      <c r="K9" s="219">
        <f>SUM(K10:K13)</f>
        <v>0</v>
      </c>
      <c r="L9" s="246"/>
      <c r="M9" s="247"/>
      <c r="N9" s="219">
        <f>SUM(N10:N13)</f>
        <v>0</v>
      </c>
      <c r="O9" s="246"/>
      <c r="P9" s="247"/>
      <c r="Q9" s="219">
        <f>SUM(Q10:Q13)</f>
        <v>0</v>
      </c>
      <c r="R9" s="246"/>
      <c r="S9" s="247"/>
      <c r="T9" s="219">
        <f>SUM(T10:T13)</f>
        <v>0</v>
      </c>
      <c r="U9" s="246"/>
      <c r="V9" s="247"/>
      <c r="W9" s="219">
        <f>SUM(W10:W13)</f>
        <v>0</v>
      </c>
      <c r="X9" s="246"/>
      <c r="Y9" s="247"/>
      <c r="Z9" s="219">
        <f>SUM(Z10:Z13)</f>
        <v>0</v>
      </c>
      <c r="AA9" s="246"/>
      <c r="AB9" s="247"/>
      <c r="AC9" s="219">
        <f>SUM(AC10:AC13)</f>
        <v>0</v>
      </c>
      <c r="AD9" s="246"/>
      <c r="AE9" s="247"/>
      <c r="AF9" s="219">
        <f>SUM(AF10:AF13)</f>
        <v>0</v>
      </c>
      <c r="AG9" s="246"/>
      <c r="AH9" s="247"/>
      <c r="AI9" s="219">
        <f>SUM(AI10:AI13)</f>
        <v>0</v>
      </c>
      <c r="AJ9" s="246"/>
      <c r="AK9" s="247"/>
      <c r="AL9" s="219">
        <f>SUM(AL10:AL13)</f>
        <v>0</v>
      </c>
      <c r="AM9" s="246"/>
      <c r="AN9" s="247"/>
      <c r="AO9" s="219">
        <f>SUM(AO10:AO13)</f>
        <v>0</v>
      </c>
      <c r="AP9" s="246"/>
      <c r="AQ9" s="247"/>
      <c r="AR9" s="219">
        <f>SUM(AR10:AR13)</f>
        <v>0</v>
      </c>
      <c r="AS9" s="246"/>
      <c r="AT9" s="247"/>
      <c r="AU9" s="219">
        <f>SUM(AU10:AU13)</f>
        <v>0</v>
      </c>
      <c r="AV9" s="246"/>
      <c r="AW9" s="247"/>
      <c r="AX9" s="219">
        <f>SUM(AX10:AX13)</f>
        <v>0</v>
      </c>
      <c r="AY9" s="246"/>
      <c r="AZ9" s="247"/>
      <c r="BA9" s="219">
        <f>SUM(BA10:BA13)</f>
        <v>0</v>
      </c>
      <c r="BB9" s="246"/>
      <c r="BC9" s="247"/>
      <c r="BD9" s="219">
        <f>SUM(BD10:BD13)</f>
        <v>0</v>
      </c>
      <c r="BE9" s="246"/>
      <c r="BF9" s="247"/>
      <c r="BG9" s="219">
        <f>SUM(BG10:BG13)</f>
        <v>0</v>
      </c>
      <c r="BH9" s="246"/>
      <c r="BI9" s="247"/>
      <c r="BJ9" s="219">
        <f>SUM(BJ10:BJ13)</f>
        <v>0</v>
      </c>
      <c r="BK9" s="246"/>
      <c r="BL9" s="247"/>
      <c r="BM9" s="219">
        <f>SUM(BM10:BM13)</f>
        <v>0</v>
      </c>
      <c r="BN9" s="246"/>
      <c r="BO9" s="247"/>
      <c r="BP9" s="219">
        <f>SUM(BP10:BP13)</f>
        <v>0</v>
      </c>
      <c r="BQ9" s="246"/>
      <c r="BR9" s="247"/>
      <c r="BS9" s="219">
        <f>SUM(BS10:BS13)</f>
        <v>0</v>
      </c>
      <c r="BT9" s="246"/>
      <c r="BU9" s="247"/>
      <c r="BV9" s="219">
        <f>SUM(BV10:BV13)</f>
        <v>0</v>
      </c>
      <c r="BW9" s="246"/>
      <c r="BX9" s="247"/>
      <c r="BY9" s="219">
        <f>SUM(BY10:BY13)</f>
        <v>0</v>
      </c>
      <c r="BZ9" s="246"/>
      <c r="CA9" s="247"/>
      <c r="CB9" s="219">
        <f>SUM(CB10:CB13)</f>
        <v>0</v>
      </c>
      <c r="CC9" s="246"/>
      <c r="CD9" s="247"/>
      <c r="CE9" s="219">
        <f>SUM(CE10:CE13)</f>
        <v>0</v>
      </c>
      <c r="CF9" s="246"/>
      <c r="CG9" s="247"/>
      <c r="CH9" s="219">
        <f>SUM(CH10:CH13)</f>
        <v>0</v>
      </c>
      <c r="CI9" s="246"/>
      <c r="CJ9" s="247"/>
      <c r="CK9" s="219">
        <f>SUM(CK10:CK13)</f>
        <v>0</v>
      </c>
      <c r="CL9" s="246"/>
      <c r="CM9" s="247"/>
      <c r="CN9" s="219">
        <f>SUM(CN10:CN13)</f>
        <v>0</v>
      </c>
      <c r="CO9" s="246"/>
      <c r="CP9" s="247"/>
      <c r="CQ9" s="219">
        <f>SUM(CQ10:CQ13)</f>
        <v>0</v>
      </c>
      <c r="CR9" s="246"/>
      <c r="CS9" s="247"/>
      <c r="CT9" s="219">
        <f>SUM(CT10:CT13)</f>
        <v>0</v>
      </c>
      <c r="CU9" s="246"/>
      <c r="CV9" s="247"/>
      <c r="CW9" s="219">
        <f>SUM(CW10:CW13)</f>
        <v>0</v>
      </c>
      <c r="CX9" s="5"/>
    </row>
    <row r="10" spans="1:102" ht="14.1" customHeight="1">
      <c r="A10" s="259"/>
      <c r="B10" s="22" t="str">
        <f>A12</f>
        <v>Test</v>
      </c>
      <c r="C10" s="15" t="s">
        <v>16</v>
      </c>
      <c r="D10" s="15" t="s">
        <v>59</v>
      </c>
      <c r="E10" s="166" t="s">
        <v>60</v>
      </c>
      <c r="F10" s="166"/>
      <c r="G10" s="172"/>
      <c r="H10" s="260"/>
      <c r="I10" s="225" t="str">
        <f>IF(ISERROR(VLOOKUP(I9,Service,3,0)),"",VLOOKUP(I9,Service,3,0))</f>
        <v/>
      </c>
      <c r="J10" s="226" t="str">
        <f>IF(ISERROR(VLOOKUP(I9,Service,4,0)),"",VLOOKUP(I9,Service,4,0))</f>
        <v/>
      </c>
      <c r="K10" s="222" t="str">
        <f>IF(ISERROR(IF((J10-I10)&lt;=$M$1,(J10-I10),IF((J10-I10)&gt;=$M$1,(J10-I10)-$N$1,IF((J10-I10)&gt;$O$1,(J10-I10)-$P$1)))),"00:00",IF((J10-I10)&lt;=$M$1,(J10-I10),IF((J10-I10)&gt;=$M$1,(J10-I10)-$N$1,IF((J10-I10)&gt;$O$1,(J10-I10)-$P$1))))</f>
        <v>00:00</v>
      </c>
      <c r="L10" s="225" t="str">
        <f>IF(ISERROR(VLOOKUP(L9,Service,3,0)),"",VLOOKUP(L9,Service,3,0))</f>
        <v/>
      </c>
      <c r="M10" s="226" t="str">
        <f>IF(ISERROR(VLOOKUP(L9,Service,4,0)),"",VLOOKUP(L9,Service,4,0))</f>
        <v/>
      </c>
      <c r="N10" s="222" t="str">
        <f>IF(ISERROR(IF((M10-L10)&lt;=$M$1,(M10-L10),IF((M10-L10)&gt;=$M$1,(M10-L10)-$N$1,IF((M10-L10)&gt;$O$1,(M10-L10)-$P$1)))),"00:00",IF((M10-L10)&lt;=$M$1,(M10-L10),IF((M10-L10)&gt;=$M$1,(M10-L10)-$N$1,IF((M10-L10)&gt;$O$1,(M10-L10)-$P$1))))</f>
        <v>00:00</v>
      </c>
      <c r="O10" s="225" t="str">
        <f>IF(ISERROR(VLOOKUP(O9,Service,3,0)),"",VLOOKUP(O9,Service,3,0))</f>
        <v/>
      </c>
      <c r="P10" s="226" t="str">
        <f>IF(ISERROR(VLOOKUP(O9,Service,4,0)),"",VLOOKUP(O9,Service,4,0))</f>
        <v/>
      </c>
      <c r="Q10" s="222" t="str">
        <f>IF(ISERROR(IF((P10-O10)&lt;=$M$1,(P10-O10),IF((P10-O10)&gt;=$M$1,(P10-O10)-$N$1,IF((P10-O10)&gt;$O$1,(P10-O10)-$P$1)))),"00:00",IF((P10-O10)&lt;=$M$1,(P10-O10),IF((P10-O10)&gt;=$M$1,(P10-O10)-$N$1,IF((P10-O10)&gt;$O$1,(P10-O10)-$P$1))))</f>
        <v>00:00</v>
      </c>
      <c r="R10" s="225" t="str">
        <f>IF(ISERROR(VLOOKUP(R9,Service,3,0)),"",VLOOKUP(R9,Service,3,0))</f>
        <v/>
      </c>
      <c r="S10" s="226" t="str">
        <f>IF(ISERROR(VLOOKUP(R9,Service,4,0)),"",VLOOKUP(R9,Service,4,0))</f>
        <v/>
      </c>
      <c r="T10" s="222" t="str">
        <f>IF(ISERROR(IF((S10-R10)&lt;=$M$1,(S10-R10),IF((S10-R10)&gt;=$M$1,(S10-R10)-$N$1,IF((S10-R10)&gt;$O$1,(S10-R10)-$P$1)))),"00:00",IF((S10-R10)&lt;=$M$1,(S10-R10),IF((S10-R10)&gt;=$M$1,(S10-R10)-$N$1,IF((S10-R10)&gt;$O$1,(S10-R10)-$P$1))))</f>
        <v>00:00</v>
      </c>
      <c r="U10" s="225" t="str">
        <f>IF(ISERROR(VLOOKUP(U9,Service,3,0)),"",VLOOKUP(U9,Service,3,0))</f>
        <v/>
      </c>
      <c r="V10" s="226" t="str">
        <f>IF(ISERROR(VLOOKUP(U9,Service,4,0)),"",VLOOKUP(U9,Service,4,0))</f>
        <v/>
      </c>
      <c r="W10" s="222" t="str">
        <f>IF(ISERROR(IF((V10-U10)&lt;=$M$1,(V10-U10),IF((V10-U10)&gt;=$M$1,(V10-U10)-$N$1,IF((V10-U10)&gt;$O$1,(V10-U10)-$P$1)))),"00:00",IF((V10-U10)&lt;=$M$1,(V10-U10),IF((V10-U10)&gt;=$M$1,(V10-U10)-$N$1,IF((V10-U10)&gt;$O$1,(V10-U10)-$P$1))))</f>
        <v>00:00</v>
      </c>
      <c r="X10" s="225" t="str">
        <f>IF(ISERROR(VLOOKUP(X9,Service,3,0)),"",VLOOKUP(X9,Service,3,0))</f>
        <v/>
      </c>
      <c r="Y10" s="226" t="str">
        <f>IF(ISERROR(VLOOKUP(X9,Service,4,0)),"",VLOOKUP(X9,Service,4,0))</f>
        <v/>
      </c>
      <c r="Z10" s="222" t="str">
        <f>IF(ISERROR(IF((Y10-X10)&lt;=$M$1,(Y10-X10),IF((Y10-X10)&gt;=$M$1,(Y10-X10)-$N$1,IF((Y10-X10)&gt;$O$1,(Y10-X10)-$P$1)))),"00:00",IF((Y10-X10)&lt;=$M$1,(Y10-X10),IF((Y10-X10)&gt;=$M$1,(Y10-X10)-$N$1,IF((Y10-X10)&gt;$O$1,(Y10-X10)-$P$1))))</f>
        <v>00:00</v>
      </c>
      <c r="AA10" s="225" t="str">
        <f>IF(ISERROR(VLOOKUP(AA9,Service,3,0)),"",VLOOKUP(AA9,Service,3,0))</f>
        <v/>
      </c>
      <c r="AB10" s="226" t="str">
        <f>IF(ISERROR(VLOOKUP(AA9,Service,4,0)),"",VLOOKUP(AA9,Service,4,0))</f>
        <v/>
      </c>
      <c r="AC10" s="222" t="str">
        <f>IF(ISERROR(IF((AB10-AA10)&lt;=$M$1,(AB10-AA10),IF((AB10-AA10)&gt;=$M$1,(AB10-AA10)-$N$1,IF((AB10-AA10)&gt;$O$1,(AB10-AA10)-$P$1)))),"00:00",IF((AB10-AA10)&lt;=$M$1,(AB10-AA10),IF((AB10-AA10)&gt;=$M$1,(AB10-AA10)-$N$1,IF((AB10-AA10)&gt;$O$1,(AB10-AA10)-$P$1))))</f>
        <v>00:00</v>
      </c>
      <c r="AD10" s="225" t="str">
        <f>IF(ISERROR(VLOOKUP(AD9,Service,3,0)),"",VLOOKUP(AD9,Service,3,0))</f>
        <v/>
      </c>
      <c r="AE10" s="226" t="str">
        <f>IF(ISERROR(VLOOKUP(AD9,Service,4,0)),"",VLOOKUP(AD9,Service,4,0))</f>
        <v/>
      </c>
      <c r="AF10" s="222" t="str">
        <f>IF(ISERROR(IF((AE10-AD10)&lt;=$M$1,(AE10-AD10),IF((AE10-AD10)&gt;=$M$1,(AE10-AD10)-$N$1,IF((AE10-AD10)&gt;$O$1,(AE10-AD10)-$P$1)))),"00:00",IF((AE10-AD10)&lt;=$M$1,(AE10-AD10),IF((AE10-AD10)&gt;=$M$1,(AE10-AD10)-$N$1,IF((AE10-AD10)&gt;$O$1,(AE10-AD10)-$P$1))))</f>
        <v>00:00</v>
      </c>
      <c r="AG10" s="225" t="str">
        <f>IF(ISERROR(VLOOKUP(AG9,Service,3,0)),"",VLOOKUP(AG9,Service,3,0))</f>
        <v/>
      </c>
      <c r="AH10" s="226" t="str">
        <f>IF(ISERROR(VLOOKUP(AG9,Service,4,0)),"",VLOOKUP(AG9,Service,4,0))</f>
        <v/>
      </c>
      <c r="AI10" s="222" t="str">
        <f>IF(ISERROR(IF((AH10-AG10)&lt;=$M$1,(AH10-AG10),IF((AH10-AG10)&gt;=$M$1,(AH10-AG10)-$N$1,IF((AH10-AG10)&gt;$O$1,(AH10-AG10)-$P$1)))),"00:00",IF((AH10-AG10)&lt;=$M$1,(AH10-AG10),IF((AH10-AG10)&gt;=$M$1,(AH10-AG10)-$N$1,IF((AH10-AG10)&gt;$O$1,(AH10-AG10)-$P$1))))</f>
        <v>00:00</v>
      </c>
      <c r="AJ10" s="225" t="str">
        <f>IF(ISERROR(VLOOKUP(AJ9,Service,3,0)),"",VLOOKUP(AJ9,Service,3,0))</f>
        <v/>
      </c>
      <c r="AK10" s="226" t="str">
        <f>IF(ISERROR(VLOOKUP(AJ9,Service,4,0)),"",VLOOKUP(AJ9,Service,4,0))</f>
        <v/>
      </c>
      <c r="AL10" s="222" t="str">
        <f>IF(ISERROR(IF((AK10-AJ10)&lt;=$M$1,(AK10-AJ10),IF((AK10-AJ10)&gt;=$M$1,(AK10-AJ10)-$N$1,IF((AK10-AJ10)&gt;$O$1,(AK10-AJ10)-$P$1)))),"00:00",IF((AK10-AJ10)&lt;=$M$1,(AK10-AJ10),IF((AK10-AJ10)&gt;=$M$1,(AK10-AJ10)-$N$1,IF((AK10-AJ10)&gt;$O$1,(AK10-AJ10)-$P$1))))</f>
        <v>00:00</v>
      </c>
      <c r="AM10" s="225" t="str">
        <f>IF(ISERROR(VLOOKUP(AM9,Service,3,0)),"",VLOOKUP(AM9,Service,3,0))</f>
        <v/>
      </c>
      <c r="AN10" s="226" t="str">
        <f>IF(ISERROR(VLOOKUP(AM9,Service,4,0)),"",VLOOKUP(AM9,Service,4,0))</f>
        <v/>
      </c>
      <c r="AO10" s="222" t="str">
        <f>IF(ISERROR(IF((AN10-AM10)&lt;=$M$1,(AN10-AM10),IF((AN10-AM10)&gt;=$M$1,(AN10-AM10)-$N$1,IF((AN10-AM10)&gt;$O$1,(AN10-AM10)-$P$1)))),"00:00",IF((AN10-AM10)&lt;=$M$1,(AN10-AM10),IF((AN10-AM10)&gt;=$M$1,(AN10-AM10)-$N$1,IF((AN10-AM10)&gt;$O$1,(AN10-AM10)-$P$1))))</f>
        <v>00:00</v>
      </c>
      <c r="AP10" s="225" t="str">
        <f>IF(ISERROR(VLOOKUP(AP9,Service,3,0)),"",VLOOKUP(AP9,Service,3,0))</f>
        <v/>
      </c>
      <c r="AQ10" s="226" t="str">
        <f>IF(ISERROR(VLOOKUP(AP9,Service,4,0)),"",VLOOKUP(AP9,Service,4,0))</f>
        <v/>
      </c>
      <c r="AR10" s="222" t="str">
        <f>IF(ISERROR(IF((AQ10-AP10)&lt;=$M$1,(AQ10-AP10),IF((AQ10-AP10)&gt;=$M$1,(AQ10-AP10)-$N$1,IF((AQ10-AP10)&gt;$O$1,(AQ10-AP10)-$P$1)))),"00:00",IF((AQ10-AP10)&lt;=$M$1,(AQ10-AP10),IF((AQ10-AP10)&gt;=$M$1,(AQ10-AP10)-$N$1,IF((AQ10-AP10)&gt;$O$1,(AQ10-AP10)-$P$1))))</f>
        <v>00:00</v>
      </c>
      <c r="AS10" s="225" t="str">
        <f>IF(ISERROR(VLOOKUP(AS9,Service,3,0)),"",VLOOKUP(AS9,Service,3,0))</f>
        <v/>
      </c>
      <c r="AT10" s="226" t="str">
        <f>IF(ISERROR(VLOOKUP(AS9,Service,4,0)),"",VLOOKUP(AS9,Service,4,0))</f>
        <v/>
      </c>
      <c r="AU10" s="222" t="str">
        <f>IF(ISERROR(IF((AT10-AS10)&lt;=$M$1,(AT10-AS10),IF((AT10-AS10)&gt;=$M$1,(AT10-AS10)-$N$1,IF((AT10-AS10)&gt;$O$1,(AT10-AS10)-$P$1)))),"00:00",IF((AT10-AS10)&lt;=$M$1,(AT10-AS10),IF((AT10-AS10)&gt;=$M$1,(AT10-AS10)-$N$1,IF((AT10-AS10)&gt;$O$1,(AT10-AS10)-$P$1))))</f>
        <v>00:00</v>
      </c>
      <c r="AV10" s="225" t="str">
        <f>IF(ISERROR(VLOOKUP(AV9,Service,3,0)),"",VLOOKUP(AV9,Service,3,0))</f>
        <v/>
      </c>
      <c r="AW10" s="226" t="str">
        <f>IF(ISERROR(VLOOKUP(AV9,Service,4,0)),"",VLOOKUP(AV9,Service,4,0))</f>
        <v/>
      </c>
      <c r="AX10" s="222" t="str">
        <f>IF(ISERROR(IF((AW10-AV10)&lt;=$M$1,(AW10-AV10),IF((AW10-AV10)&gt;=$M$1,(AW10-AV10)-$N$1,IF((AW10-AV10)&gt;$O$1,(AW10-AV10)-$P$1)))),"00:00",IF((AW10-AV10)&lt;=$M$1,(AW10-AV10),IF((AW10-AV10)&gt;=$M$1,(AW10-AV10)-$N$1,IF((AW10-AV10)&gt;$O$1,(AW10-AV10)-$P$1))))</f>
        <v>00:00</v>
      </c>
      <c r="AY10" s="225" t="str">
        <f>IF(ISERROR(VLOOKUP(AY9,Service,3,0)),"",VLOOKUP(AY9,Service,3,0))</f>
        <v/>
      </c>
      <c r="AZ10" s="226" t="str">
        <f>IF(ISERROR(VLOOKUP(AY9,Service,4,0)),"",VLOOKUP(AY9,Service,4,0))</f>
        <v/>
      </c>
      <c r="BA10" s="222" t="str">
        <f>IF(ISERROR(IF((AZ10-AY10)&lt;=$M$1,(AZ10-AY10),IF((AZ10-AY10)&gt;=$M$1,(AZ10-AY10)-$N$1,IF((AZ10-AY10)&gt;$O$1,(AZ10-AY10)-$P$1)))),"00:00",IF((AZ10-AY10)&lt;=$M$1,(AZ10-AY10),IF((AZ10-AY10)&gt;=$M$1,(AZ10-AY10)-$N$1,IF((AZ10-AY10)&gt;$O$1,(AZ10-AY10)-$P$1))))</f>
        <v>00:00</v>
      </c>
      <c r="BB10" s="225" t="str">
        <f>IF(ISERROR(VLOOKUP(BB9,Service,3,0)),"",VLOOKUP(BB9,Service,3,0))</f>
        <v/>
      </c>
      <c r="BC10" s="226" t="str">
        <f>IF(ISERROR(VLOOKUP(BB9,Service,4,0)),"",VLOOKUP(BB9,Service,4,0))</f>
        <v/>
      </c>
      <c r="BD10" s="222" t="str">
        <f>IF(ISERROR(IF((BC10-BB10)&lt;=$M$1,(BC10-BB10),IF((BC10-BB10)&gt;=$M$1,(BC10-BB10)-$N$1,IF((BC10-BB10)&gt;$O$1,(BC10-BB10)-$P$1)))),"00:00",IF((BC10-BB10)&lt;=$M$1,(BC10-BB10),IF((BC10-BB10)&gt;=$M$1,(BC10-BB10)-$N$1,IF((BC10-BB10)&gt;$O$1,(BC10-BB10)-$P$1))))</f>
        <v>00:00</v>
      </c>
      <c r="BE10" s="225" t="str">
        <f>IF(ISERROR(VLOOKUP(BE9,Service,3,0)),"",VLOOKUP(BE9,Service,3,0))</f>
        <v/>
      </c>
      <c r="BF10" s="226" t="str">
        <f>IF(ISERROR(VLOOKUP(BE9,Service,4,0)),"",VLOOKUP(BE9,Service,4,0))</f>
        <v/>
      </c>
      <c r="BG10" s="222" t="str">
        <f>IF(ISERROR(IF((BF10-BE10)&lt;=$M$1,(BF10-BE10),IF((BF10-BE10)&gt;=$M$1,(BF10-BE10)-$N$1,IF((BF10-BE10)&gt;$O$1,(BF10-BE10)-$P$1)))),"00:00",IF((BF10-BE10)&lt;=$M$1,(BF10-BE10),IF((BF10-BE10)&gt;=$M$1,(BF10-BE10)-$N$1,IF((BF10-BE10)&gt;$O$1,(BF10-BE10)-$P$1))))</f>
        <v>00:00</v>
      </c>
      <c r="BH10" s="225" t="str">
        <f>IF(ISERROR(VLOOKUP(BH9,Service,3,0)),"",VLOOKUP(BH9,Service,3,0))</f>
        <v/>
      </c>
      <c r="BI10" s="226" t="str">
        <f>IF(ISERROR(VLOOKUP(BH9,Service,4,0)),"",VLOOKUP(BH9,Service,4,0))</f>
        <v/>
      </c>
      <c r="BJ10" s="222" t="str">
        <f>IF(ISERROR(IF((BI10-BH10)&lt;=$M$1,(BI10-BH10),IF((BI10-BH10)&gt;=$M$1,(BI10-BH10)-$N$1,IF((BI10-BH10)&gt;$O$1,(BI10-BH10)-$P$1)))),"00:00",IF((BI10-BH10)&lt;=$M$1,(BI10-BH10),IF((BI10-BH10)&gt;=$M$1,(BI10-BH10)-$N$1,IF((BI10-BH10)&gt;$O$1,(BI10-BH10)-$P$1))))</f>
        <v>00:00</v>
      </c>
      <c r="BK10" s="225" t="str">
        <f>IF(ISERROR(VLOOKUP(BK9,Service,3,0)),"",VLOOKUP(BK9,Service,3,0))</f>
        <v/>
      </c>
      <c r="BL10" s="226" t="str">
        <f>IF(ISERROR(VLOOKUP(BK9,Service,4,0)),"",VLOOKUP(BK9,Service,4,0))</f>
        <v/>
      </c>
      <c r="BM10" s="222" t="str">
        <f>IF(ISERROR(IF((BL10-BK10)&lt;=$M$1,(BL10-BK10),IF((BL10-BK10)&gt;=$M$1,(BL10-BK10)-$N$1,IF((BL10-BK10)&gt;$O$1,(BL10-BK10)-$P$1)))),"00:00",IF((BL10-BK10)&lt;=$M$1,(BL10-BK10),IF((BL10-BK10)&gt;=$M$1,(BL10-BK10)-$N$1,IF((BL10-BK10)&gt;$O$1,(BL10-BK10)-$P$1))))</f>
        <v>00:00</v>
      </c>
      <c r="BN10" s="225" t="str">
        <f>IF(ISERROR(VLOOKUP(BN9,Service,3,0)),"",VLOOKUP(BN9,Service,3,0))</f>
        <v/>
      </c>
      <c r="BO10" s="226" t="str">
        <f>IF(ISERROR(VLOOKUP(BN9,Service,4,0)),"",VLOOKUP(BN9,Service,4,0))</f>
        <v/>
      </c>
      <c r="BP10" s="222" t="str">
        <f>IF(ISERROR(IF((BO10-BN10)&lt;=$M$1,(BO10-BN10),IF((BO10-BN10)&gt;=$M$1,(BO10-BN10)-$N$1,IF((BO10-BN10)&gt;$O$1,(BO10-BN10)-$P$1)))),"00:00",IF((BO10-BN10)&lt;=$M$1,(BO10-BN10),IF((BO10-BN10)&gt;=$M$1,(BO10-BN10)-$N$1,IF((BO10-BN10)&gt;$O$1,(BO10-BN10)-$P$1))))</f>
        <v>00:00</v>
      </c>
      <c r="BQ10" s="225" t="str">
        <f>IF(ISERROR(VLOOKUP(BQ9,Service,3,0)),"",VLOOKUP(BQ9,Service,3,0))</f>
        <v/>
      </c>
      <c r="BR10" s="226" t="str">
        <f>IF(ISERROR(VLOOKUP(BQ9,Service,4,0)),"",VLOOKUP(BQ9,Service,4,0))</f>
        <v/>
      </c>
      <c r="BS10" s="222" t="str">
        <f>IF(ISERROR(IF((BR10-BQ10)&lt;=$M$1,(BR10-BQ10),IF((BR10-BQ10)&gt;=$M$1,(BR10-BQ10)-$N$1,IF((BR10-BQ10)&gt;$O$1,(BR10-BQ10)-$P$1)))),"00:00",IF((BR10-BQ10)&lt;=$M$1,(BR10-BQ10),IF((BR10-BQ10)&gt;=$M$1,(BR10-BQ10)-$N$1,IF((BR10-BQ10)&gt;$O$1,(BR10-BQ10)-$P$1))))</f>
        <v>00:00</v>
      </c>
      <c r="BT10" s="225" t="str">
        <f>IF(ISERROR(VLOOKUP(BT9,Service,3,0)),"",VLOOKUP(BT9,Service,3,0))</f>
        <v/>
      </c>
      <c r="BU10" s="226" t="str">
        <f>IF(ISERROR(VLOOKUP(BT9,Service,4,0)),"",VLOOKUP(BT9,Service,4,0))</f>
        <v/>
      </c>
      <c r="BV10" s="222" t="str">
        <f>IF(ISERROR(IF((BU10-BT10)&lt;=$M$1,(BU10-BT10),IF((BU10-BT10)&gt;=$M$1,(BU10-BT10)-$N$1,IF((BU10-BT10)&gt;$O$1,(BU10-BT10)-$P$1)))),"00:00",IF((BU10-BT10)&lt;=$M$1,(BU10-BT10),IF((BU10-BT10)&gt;=$M$1,(BU10-BT10)-$N$1,IF((BU10-BT10)&gt;$O$1,(BU10-BT10)-$P$1))))</f>
        <v>00:00</v>
      </c>
      <c r="BW10" s="225" t="str">
        <f>IF(ISERROR(VLOOKUP(BW9,Service,3,0)),"",VLOOKUP(BW9,Service,3,0))</f>
        <v/>
      </c>
      <c r="BX10" s="226" t="str">
        <f>IF(ISERROR(VLOOKUP(BW9,Service,4,0)),"",VLOOKUP(BW9,Service,4,0))</f>
        <v/>
      </c>
      <c r="BY10" s="222" t="str">
        <f>IF(ISERROR(IF((BX10-BW10)&lt;=$M$1,(BX10-BW10),IF((BX10-BW10)&gt;=$M$1,(BX10-BW10)-$N$1,IF((BX10-BW10)&gt;$O$1,(BX10-BW10)-$P$1)))),"00:00",IF((BX10-BW10)&lt;=$M$1,(BX10-BW10),IF((BX10-BW10)&gt;=$M$1,(BX10-BW10)-$N$1,IF((BX10-BW10)&gt;$O$1,(BX10-BW10)-$P$1))))</f>
        <v>00:00</v>
      </c>
      <c r="BZ10" s="225" t="str">
        <f>IF(ISERROR(VLOOKUP(BZ9,Service,3,0)),"",VLOOKUP(BZ9,Service,3,0))</f>
        <v/>
      </c>
      <c r="CA10" s="226" t="str">
        <f>IF(ISERROR(VLOOKUP(BZ9,Service,4,0)),"",VLOOKUP(BZ9,Service,4,0))</f>
        <v/>
      </c>
      <c r="CB10" s="222" t="str">
        <f>IF(ISERROR(IF((CA10-BZ10)&lt;=$M$1,(CA10-BZ10),IF((CA10-BZ10)&gt;=$M$1,(CA10-BZ10)-$N$1,IF((CA10-BZ10)&gt;$O$1,(CA10-BZ10)-$P$1)))),"00:00",IF((CA10-BZ10)&lt;=$M$1,(CA10-BZ10),IF((CA10-BZ10)&gt;=$M$1,(CA10-BZ10)-$N$1,IF((CA10-BZ10)&gt;$O$1,(CA10-BZ10)-$P$1))))</f>
        <v>00:00</v>
      </c>
      <c r="CC10" s="225" t="str">
        <f>IF(ISERROR(VLOOKUP(CC9,Service,3,0)),"",VLOOKUP(CC9,Service,3,0))</f>
        <v/>
      </c>
      <c r="CD10" s="226" t="str">
        <f>IF(ISERROR(VLOOKUP(CC9,Service,4,0)),"",VLOOKUP(CC9,Service,4,0))</f>
        <v/>
      </c>
      <c r="CE10" s="222" t="str">
        <f>IF(ISERROR(IF((CD10-CC10)&lt;=$M$1,(CD10-CC10),IF((CD10-CC10)&gt;=$M$1,(CD10-CC10)-$N$1,IF((CD10-CC10)&gt;$O$1,(CD10-CC10)-$P$1)))),"00:00",IF((CD10-CC10)&lt;=$M$1,(CD10-CC10),IF((CD10-CC10)&gt;=$M$1,(CD10-CC10)-$N$1,IF((CD10-CC10)&gt;$O$1,(CD10-CC10)-$P$1))))</f>
        <v>00:00</v>
      </c>
      <c r="CF10" s="225" t="str">
        <f>IF(ISERROR(VLOOKUP(CF9,Service,3,0)),"",VLOOKUP(CF9,Service,3,0))</f>
        <v/>
      </c>
      <c r="CG10" s="226" t="str">
        <f>IF(ISERROR(VLOOKUP(CF9,Service,4,0)),"",VLOOKUP(CF9,Service,4,0))</f>
        <v/>
      </c>
      <c r="CH10" s="222" t="str">
        <f>IF(ISERROR(IF((CG10-CF10)&lt;=$M$1,(CG10-CF10),IF((CG10-CF10)&gt;=$M$1,(CG10-CF10)-$N$1,IF((CG10-CF10)&gt;$O$1,(CG10-CF10)-$P$1)))),"00:00",IF((CG10-CF10)&lt;=$M$1,(CG10-CF10),IF((CG10-CF10)&gt;=$M$1,(CG10-CF10)-$N$1,IF((CG10-CF10)&gt;$O$1,(CG10-CF10)-$P$1))))</f>
        <v>00:00</v>
      </c>
      <c r="CI10" s="225" t="str">
        <f>IF(ISERROR(VLOOKUP(CI9,Service,3,0)),"",VLOOKUP(CI9,Service,3,0))</f>
        <v/>
      </c>
      <c r="CJ10" s="226" t="str">
        <f>IF(ISERROR(VLOOKUP(CI9,Service,4,0)),"",VLOOKUP(CI9,Service,4,0))</f>
        <v/>
      </c>
      <c r="CK10" s="222" t="str">
        <f>IF(ISERROR(IF((CJ10-CI10)&lt;=$M$1,(CJ10-CI10),IF((CJ10-CI10)&gt;=$M$1,(CJ10-CI10)-$N$1,IF((CJ10-CI10)&gt;$O$1,(CJ10-CI10)-$P$1)))),"00:00",IF((CJ10-CI10)&lt;=$M$1,(CJ10-CI10),IF((CJ10-CI10)&gt;=$M$1,(CJ10-CI10)-$N$1,IF((CJ10-CI10)&gt;$O$1,(CJ10-CI10)-$P$1))))</f>
        <v>00:00</v>
      </c>
      <c r="CL10" s="225" t="str">
        <f>IF(ISERROR(VLOOKUP(CL9,Service,3,0)),"",VLOOKUP(CL9,Service,3,0))</f>
        <v/>
      </c>
      <c r="CM10" s="226" t="str">
        <f>IF(ISERROR(VLOOKUP(CL9,Service,4,0)),"",VLOOKUP(CL9,Service,4,0))</f>
        <v/>
      </c>
      <c r="CN10" s="222" t="str">
        <f>IF(ISERROR(IF((CM10-CL10)&lt;=$M$1,(CM10-CL10),IF((CM10-CL10)&gt;=$M$1,(CM10-CL10)-$N$1,IF((CM10-CL10)&gt;$O$1,(CM10-CL10)-$P$1)))),"00:00",IF((CM10-CL10)&lt;=$M$1,(CM10-CL10),IF((CM10-CL10)&gt;=$M$1,(CM10-CL10)-$N$1,IF((CM10-CL10)&gt;$O$1,(CM10-CL10)-$P$1))))</f>
        <v>00:00</v>
      </c>
      <c r="CO10" s="225" t="str">
        <f>IF(ISERROR(VLOOKUP(CO9,Service,3,0)),"",VLOOKUP(CO9,Service,3,0))</f>
        <v/>
      </c>
      <c r="CP10" s="226" t="str">
        <f>IF(ISERROR(VLOOKUP(CO9,Service,4,0)),"",VLOOKUP(CO9,Service,4,0))</f>
        <v/>
      </c>
      <c r="CQ10" s="222" t="str">
        <f>IF(ISERROR(IF((CP10-CO10)&lt;=$M$1,(CP10-CO10),IF((CP10-CO10)&gt;=$M$1,(CP10-CO10)-$N$1,IF((CP10-CO10)&gt;$O$1,(CP10-CO10)-$P$1)))),"00:00",IF((CP10-CO10)&lt;=$M$1,(CP10-CO10),IF((CP10-CO10)&gt;=$M$1,(CP10-CO10)-$N$1,IF((CP10-CO10)&gt;$O$1,(CP10-CO10)-$P$1))))</f>
        <v>00:00</v>
      </c>
      <c r="CR10" s="225" t="str">
        <f>IF(ISERROR(VLOOKUP(CR9,Service,3,0)),"",VLOOKUP(CR9,Service,3,0))</f>
        <v/>
      </c>
      <c r="CS10" s="226" t="str">
        <f>IF(ISERROR(VLOOKUP(CR9,Service,4,0)),"",VLOOKUP(CR9,Service,4,0))</f>
        <v/>
      </c>
      <c r="CT10" s="222" t="str">
        <f>IF(ISERROR(IF((CS10-CR10)&lt;=$M$1,(CS10-CR10),IF((CS10-CR10)&gt;=$M$1,(CS10-CR10)-$N$1,IF((CS10-CR10)&gt;$O$1,(CS10-CR10)-$P$1)))),"00:00",IF((CS10-CR10)&lt;=$M$1,(CS10-CR10),IF((CS10-CR10)&gt;=$M$1,(CS10-CR10)-$N$1,IF((CS10-CR10)&gt;$O$1,(CS10-CR10)-$P$1))))</f>
        <v>00:00</v>
      </c>
      <c r="CU10" s="225" t="str">
        <f>IF(ISERROR(VLOOKUP(CU9,Service,3,0)),"",VLOOKUP(CU9,Service,3,0))</f>
        <v/>
      </c>
      <c r="CV10" s="226" t="str">
        <f>IF(ISERROR(VLOOKUP(CU9,Service,4,0)),"",VLOOKUP(CU9,Service,4,0))</f>
        <v/>
      </c>
      <c r="CW10" s="222" t="str">
        <f>IF(ISERROR(IF((CV10-CU10)&lt;=$M$1,(CV10-CU10),IF((CV10-CU10)&gt;=$M$1,(CV10-CU10)-$N$1,IF((CV10-CU10)&gt;$O$1,(CV10-CU10)-$P$1)))),"00:00",IF((CV10-CU10)&lt;=$M$1,(CV10-CU10),IF((CV10-CU10)&gt;=$M$1,(CV10-CU10)-$N$1,IF((CV10-CU10)&gt;$O$1,(CV10-CU10)-$P$1))))</f>
        <v>00:00</v>
      </c>
      <c r="CX10" s="5"/>
    </row>
    <row r="11" spans="1:102" ht="14.1" customHeight="1">
      <c r="A11" s="17">
        <f>IF(ISERROR(VLOOKUP(A9,Personnel,3,0)),"",VLOOKUP(A9,Personnel,3,0))</f>
        <v>0.8</v>
      </c>
      <c r="B11" s="22" t="str">
        <f>A12</f>
        <v>Test</v>
      </c>
      <c r="C11" s="16">
        <f>(COUNTIF(I9:CW9,"*C"))</f>
        <v>0</v>
      </c>
      <c r="D11" s="16">
        <f>(COUNTIF(I9:CW9,"M"))</f>
        <v>0</v>
      </c>
      <c r="E11" s="167">
        <f>IF(ISERROR((D11+D13)*C13),"",((D11+D13)*C13))</f>
        <v>0</v>
      </c>
      <c r="F11" s="167"/>
      <c r="G11" s="173"/>
      <c r="H11" s="164" t="s">
        <v>95</v>
      </c>
      <c r="I11" s="225" t="str">
        <f>IF(ISERROR(VLOOKUP(I9,Service,5,0)),"",VLOOKUP(I9,Service,5,0))</f>
        <v/>
      </c>
      <c r="J11" s="226" t="str">
        <f>IF(ISERROR(VLOOKUP(I9,Service,6,0)),"",VLOOKUP(I9,Service,6,0))</f>
        <v/>
      </c>
      <c r="K11" s="222" t="str">
        <f>IF(ISERROR(IF((J11-I11)&lt;=$M$1,(J11-I11),IF((J11-I11)&gt;=$M$1,(J11-I11)-$N$1,IF((J11-I11)&gt;$O$1,(J11-I11)-$P$1)))),"00:00",IF((J11-I11)&lt;=$M$1,(J11-I11),IF((J11-I11)&gt;=$M$1,(J11-I11)-$N$1,IF((J11-I11)&gt;$O$1,(J11-I11)-$P$1))))</f>
        <v>00:00</v>
      </c>
      <c r="L11" s="225" t="str">
        <f>IF(ISERROR(VLOOKUP(L9,Service,5,0)),"",VLOOKUP(L9,Service,5,0))</f>
        <v/>
      </c>
      <c r="M11" s="226" t="str">
        <f>IF(ISERROR(VLOOKUP(L9,Service,6,0)),"",VLOOKUP(L9,Service,6,0))</f>
        <v/>
      </c>
      <c r="N11" s="222" t="str">
        <f>IF(ISERROR(IF((M11-L11)&lt;=$M$1,(M11-L11),IF((M11-L11)&gt;=$M$1,(M11-L11)-$N$1,IF((M11-L11)&gt;$O$1,(M11-L11)-$P$1)))),"00:00",IF((M11-L11)&lt;=$M$1,(M11-L11),IF((M11-L11)&gt;=$M$1,(M11-L11)-$N$1,IF((M11-L11)&gt;$O$1,(M11-L11)-$P$1))))</f>
        <v>00:00</v>
      </c>
      <c r="O11" s="225" t="str">
        <f>IF(ISERROR(VLOOKUP(O9,Service,5,0)),"",VLOOKUP(O9,Service,5,0))</f>
        <v/>
      </c>
      <c r="P11" s="226" t="str">
        <f>IF(ISERROR(VLOOKUP(O9,Service,6,0)),"",VLOOKUP(O9,Service,6,0))</f>
        <v/>
      </c>
      <c r="Q11" s="222" t="str">
        <f>IF(ISERROR(IF((P11-O11)&lt;=$M$1,(P11-O11),IF((P11-O11)&gt;=$M$1,(P11-O11)-$N$1,IF((P11-O11)&gt;$O$1,(P11-O11)-$P$1)))),"00:00",IF((P11-O11)&lt;=$M$1,(P11-O11),IF((P11-O11)&gt;=$M$1,(P11-O11)-$N$1,IF((P11-O11)&gt;$O$1,(P11-O11)-$P$1))))</f>
        <v>00:00</v>
      </c>
      <c r="R11" s="225" t="str">
        <f>IF(ISERROR(VLOOKUP(R9,Service,5,0)),"",VLOOKUP(R9,Service,5,0))</f>
        <v/>
      </c>
      <c r="S11" s="226" t="str">
        <f>IF(ISERROR(VLOOKUP(R9,Service,6,0)),"",VLOOKUP(R9,Service,6,0))</f>
        <v/>
      </c>
      <c r="T11" s="222" t="str">
        <f>IF(ISERROR(IF((S11-R11)&lt;=$M$1,(S11-R11),IF((S11-R11)&gt;=$M$1,(S11-R11)-$N$1,IF((S11-R11)&gt;$O$1,(S11-R11)-$P$1)))),"00:00",IF((S11-R11)&lt;=$M$1,(S11-R11),IF((S11-R11)&gt;=$M$1,(S11-R11)-$N$1,IF((S11-R11)&gt;$O$1,(S11-R11)-$P$1))))</f>
        <v>00:00</v>
      </c>
      <c r="U11" s="225" t="str">
        <f>IF(ISERROR(VLOOKUP(U9,Service,5,0)),"",VLOOKUP(U9,Service,5,0))</f>
        <v/>
      </c>
      <c r="V11" s="226" t="str">
        <f>IF(ISERROR(VLOOKUP(U9,Service,6,0)),"",VLOOKUP(U9,Service,6,0))</f>
        <v/>
      </c>
      <c r="W11" s="222" t="str">
        <f>IF(ISERROR(IF((V11-U11)&lt;=$M$1,(V11-U11),IF((V11-U11)&gt;=$M$1,(V11-U11)-$N$1,IF((V11-U11)&gt;$O$1,(V11-U11)-$P$1)))),"00:00",IF((V11-U11)&lt;=$M$1,(V11-U11),IF((V11-U11)&gt;=$M$1,(V11-U11)-$N$1,IF((V11-U11)&gt;$O$1,(V11-U11)-$P$1))))</f>
        <v>00:00</v>
      </c>
      <c r="X11" s="225" t="str">
        <f>IF(ISERROR(VLOOKUP(X9,Service,5,0)),"",VLOOKUP(X9,Service,5,0))</f>
        <v/>
      </c>
      <c r="Y11" s="226" t="str">
        <f>IF(ISERROR(VLOOKUP(X9,Service,6,0)),"",VLOOKUP(X9,Service,6,0))</f>
        <v/>
      </c>
      <c r="Z11" s="222" t="str">
        <f>IF(ISERROR(IF((Y11-X11)&lt;=$M$1,(Y11-X11),IF((Y11-X11)&gt;=$M$1,(Y11-X11)-$N$1,IF((Y11-X11)&gt;$O$1,(Y11-X11)-$P$1)))),"00:00",IF((Y11-X11)&lt;=$M$1,(Y11-X11),IF((Y11-X11)&gt;=$M$1,(Y11-X11)-$N$1,IF((Y11-X11)&gt;$O$1,(Y11-X11)-$P$1))))</f>
        <v>00:00</v>
      </c>
      <c r="AA11" s="225" t="str">
        <f>IF(ISERROR(VLOOKUP(AA9,Service,5,0)),"",VLOOKUP(AA9,Service,5,0))</f>
        <v/>
      </c>
      <c r="AB11" s="226" t="str">
        <f>IF(ISERROR(VLOOKUP(AA9,Service,6,0)),"",VLOOKUP(AA9,Service,6,0))</f>
        <v/>
      </c>
      <c r="AC11" s="222" t="str">
        <f>IF(ISERROR(IF((AB11-AA11)&lt;=$M$1,(AB11-AA11),IF((AB11-AA11)&gt;=$M$1,(AB11-AA11)-$N$1,IF((AB11-AA11)&gt;$O$1,(AB11-AA11)-$P$1)))),"00:00",IF((AB11-AA11)&lt;=$M$1,(AB11-AA11),IF((AB11-AA11)&gt;=$M$1,(AB11-AA11)-$N$1,IF((AB11-AA11)&gt;$O$1,(AB11-AA11)-$P$1))))</f>
        <v>00:00</v>
      </c>
      <c r="AD11" s="225" t="str">
        <f>IF(ISERROR(VLOOKUP(AD9,Service,5,0)),"",VLOOKUP(AD9,Service,5,0))</f>
        <v/>
      </c>
      <c r="AE11" s="226" t="str">
        <f>IF(ISERROR(VLOOKUP(AD9,Service,6,0)),"",VLOOKUP(AD9,Service,6,0))</f>
        <v/>
      </c>
      <c r="AF11" s="222" t="str">
        <f>IF(ISERROR(IF((AE11-AD11)&lt;=$M$1,(AE11-AD11),IF((AE11-AD11)&gt;=$M$1,(AE11-AD11)-$N$1,IF((AE11-AD11)&gt;$O$1,(AE11-AD11)-$P$1)))),"00:00",IF((AE11-AD11)&lt;=$M$1,(AE11-AD11),IF((AE11-AD11)&gt;=$M$1,(AE11-AD11)-$N$1,IF((AE11-AD11)&gt;$O$1,(AE11-AD11)-$P$1))))</f>
        <v>00:00</v>
      </c>
      <c r="AG11" s="225" t="str">
        <f>IF(ISERROR(VLOOKUP(AG9,Service,5,0)),"",VLOOKUP(AG9,Service,5,0))</f>
        <v/>
      </c>
      <c r="AH11" s="226" t="str">
        <f>IF(ISERROR(VLOOKUP(AG9,Service,6,0)),"",VLOOKUP(AG9,Service,6,0))</f>
        <v/>
      </c>
      <c r="AI11" s="222" t="str">
        <f>IF(ISERROR(IF((AH11-AG11)&lt;=$M$1,(AH11-AG11),IF((AH11-AG11)&gt;=$M$1,(AH11-AG11)-$N$1,IF((AH11-AG11)&gt;$O$1,(AH11-AG11)-$P$1)))),"00:00",IF((AH11-AG11)&lt;=$M$1,(AH11-AG11),IF((AH11-AG11)&gt;=$M$1,(AH11-AG11)-$N$1,IF((AH11-AG11)&gt;$O$1,(AH11-AG11)-$P$1))))</f>
        <v>00:00</v>
      </c>
      <c r="AJ11" s="225" t="str">
        <f>IF(ISERROR(VLOOKUP(AJ9,Service,5,0)),"",VLOOKUP(AJ9,Service,5,0))</f>
        <v/>
      </c>
      <c r="AK11" s="226" t="str">
        <f>IF(ISERROR(VLOOKUP(AJ9,Service,6,0)),"",VLOOKUP(AJ9,Service,6,0))</f>
        <v/>
      </c>
      <c r="AL11" s="222" t="str">
        <f>IF(ISERROR(IF((AK11-AJ11)&lt;=$M$1,(AK11-AJ11),IF((AK11-AJ11)&gt;=$M$1,(AK11-AJ11)-$N$1,IF((AK11-AJ11)&gt;$O$1,(AK11-AJ11)-$P$1)))),"00:00",IF((AK11-AJ11)&lt;=$M$1,(AK11-AJ11),IF((AK11-AJ11)&gt;=$M$1,(AK11-AJ11)-$N$1,IF((AK11-AJ11)&gt;$O$1,(AK11-AJ11)-$P$1))))</f>
        <v>00:00</v>
      </c>
      <c r="AM11" s="225" t="str">
        <f>IF(ISERROR(VLOOKUP(AM9,Service,5,0)),"",VLOOKUP(AM9,Service,5,0))</f>
        <v/>
      </c>
      <c r="AN11" s="226" t="str">
        <f>IF(ISERROR(VLOOKUP(AM9,Service,6,0)),"",VLOOKUP(AM9,Service,6,0))</f>
        <v/>
      </c>
      <c r="AO11" s="222" t="str">
        <f>IF(ISERROR(IF((AN11-AM11)&lt;=$M$1,(AN11-AM11),IF((AN11-AM11)&gt;=$M$1,(AN11-AM11)-$N$1,IF((AN11-AM11)&gt;$O$1,(AN11-AM11)-$P$1)))),"00:00",IF((AN11-AM11)&lt;=$M$1,(AN11-AM11),IF((AN11-AM11)&gt;=$M$1,(AN11-AM11)-$N$1,IF((AN11-AM11)&gt;$O$1,(AN11-AM11)-$P$1))))</f>
        <v>00:00</v>
      </c>
      <c r="AP11" s="225" t="str">
        <f>IF(ISERROR(VLOOKUP(AP9,Service,5,0)),"",VLOOKUP(AP9,Service,5,0))</f>
        <v/>
      </c>
      <c r="AQ11" s="226" t="str">
        <f>IF(ISERROR(VLOOKUP(AP9,Service,6,0)),"",VLOOKUP(AP9,Service,6,0))</f>
        <v/>
      </c>
      <c r="AR11" s="222" t="str">
        <f>IF(ISERROR(IF((AQ11-AP11)&lt;=$M$1,(AQ11-AP11),IF((AQ11-AP11)&gt;=$M$1,(AQ11-AP11)-$N$1,IF((AQ11-AP11)&gt;$O$1,(AQ11-AP11)-$P$1)))),"00:00",IF((AQ11-AP11)&lt;=$M$1,(AQ11-AP11),IF((AQ11-AP11)&gt;=$M$1,(AQ11-AP11)-$N$1,IF((AQ11-AP11)&gt;$O$1,(AQ11-AP11)-$P$1))))</f>
        <v>00:00</v>
      </c>
      <c r="AS11" s="225" t="str">
        <f>IF(ISERROR(VLOOKUP(AS9,Service,5,0)),"",VLOOKUP(AS9,Service,5,0))</f>
        <v/>
      </c>
      <c r="AT11" s="226" t="str">
        <f>IF(ISERROR(VLOOKUP(AS9,Service,6,0)),"",VLOOKUP(AS9,Service,6,0))</f>
        <v/>
      </c>
      <c r="AU11" s="222" t="str">
        <f>IF(ISERROR(IF((AT11-AS11)&lt;=$M$1,(AT11-AS11),IF((AT11-AS11)&gt;=$M$1,(AT11-AS11)-$N$1,IF((AT11-AS11)&gt;$O$1,(AT11-AS11)-$P$1)))),"00:00",IF((AT11-AS11)&lt;=$M$1,(AT11-AS11),IF((AT11-AS11)&gt;=$M$1,(AT11-AS11)-$N$1,IF((AT11-AS11)&gt;$O$1,(AT11-AS11)-$P$1))))</f>
        <v>00:00</v>
      </c>
      <c r="AV11" s="225" t="str">
        <f>IF(ISERROR(VLOOKUP(AV9,Service,5,0)),"",VLOOKUP(AV9,Service,5,0))</f>
        <v/>
      </c>
      <c r="AW11" s="226" t="str">
        <f>IF(ISERROR(VLOOKUP(AV9,Service,6,0)),"",VLOOKUP(AV9,Service,6,0))</f>
        <v/>
      </c>
      <c r="AX11" s="222" t="str">
        <f>IF(ISERROR(IF((AW11-AV11)&lt;=$M$1,(AW11-AV11),IF((AW11-AV11)&gt;=$M$1,(AW11-AV11)-$N$1,IF((AW11-AV11)&gt;$O$1,(AW11-AV11)-$P$1)))),"00:00",IF((AW11-AV11)&lt;=$M$1,(AW11-AV11),IF((AW11-AV11)&gt;=$M$1,(AW11-AV11)-$N$1,IF((AW11-AV11)&gt;$O$1,(AW11-AV11)-$P$1))))</f>
        <v>00:00</v>
      </c>
      <c r="AY11" s="225" t="str">
        <f>IF(ISERROR(VLOOKUP(AY9,Service,5,0)),"",VLOOKUP(AY9,Service,5,0))</f>
        <v/>
      </c>
      <c r="AZ11" s="226" t="str">
        <f>IF(ISERROR(VLOOKUP(AY9,Service,6,0)),"",VLOOKUP(AY9,Service,6,0))</f>
        <v/>
      </c>
      <c r="BA11" s="222" t="str">
        <f>IF(ISERROR(IF((AZ11-AY11)&lt;=$M$1,(AZ11-AY11),IF((AZ11-AY11)&gt;=$M$1,(AZ11-AY11)-$N$1,IF((AZ11-AY11)&gt;$O$1,(AZ11-AY11)-$P$1)))),"00:00",IF((AZ11-AY11)&lt;=$M$1,(AZ11-AY11),IF((AZ11-AY11)&gt;=$M$1,(AZ11-AY11)-$N$1,IF((AZ11-AY11)&gt;$O$1,(AZ11-AY11)-$P$1))))</f>
        <v>00:00</v>
      </c>
      <c r="BB11" s="225" t="str">
        <f>IF(ISERROR(VLOOKUP(BB9,Service,5,0)),"",VLOOKUP(BB9,Service,5,0))</f>
        <v/>
      </c>
      <c r="BC11" s="226" t="str">
        <f>IF(ISERROR(VLOOKUP(BB9,Service,6,0)),"",VLOOKUP(BB9,Service,6,0))</f>
        <v/>
      </c>
      <c r="BD11" s="222" t="str">
        <f>IF(ISERROR(IF((BC11-BB11)&lt;=$M$1,(BC11-BB11),IF((BC11-BB11)&gt;=$M$1,(BC11-BB11)-$N$1,IF((BC11-BB11)&gt;$O$1,(BC11-BB11)-$P$1)))),"00:00",IF((BC11-BB11)&lt;=$M$1,(BC11-BB11),IF((BC11-BB11)&gt;=$M$1,(BC11-BB11)-$N$1,IF((BC11-BB11)&gt;$O$1,(BC11-BB11)-$P$1))))</f>
        <v>00:00</v>
      </c>
      <c r="BE11" s="225" t="str">
        <f>IF(ISERROR(VLOOKUP(BE9,Service,5,0)),"",VLOOKUP(BE9,Service,5,0))</f>
        <v/>
      </c>
      <c r="BF11" s="226" t="str">
        <f>IF(ISERROR(VLOOKUP(BE9,Service,6,0)),"",VLOOKUP(BE9,Service,6,0))</f>
        <v/>
      </c>
      <c r="BG11" s="222" t="str">
        <f>IF(ISERROR(IF((BF11-BE11)&lt;=$M$1,(BF11-BE11),IF((BF11-BE11)&gt;=$M$1,(BF11-BE11)-$N$1,IF((BF11-BE11)&gt;$O$1,(BF11-BE11)-$P$1)))),"00:00",IF((BF11-BE11)&lt;=$M$1,(BF11-BE11),IF((BF11-BE11)&gt;=$M$1,(BF11-BE11)-$N$1,IF((BF11-BE11)&gt;$O$1,(BF11-BE11)-$P$1))))</f>
        <v>00:00</v>
      </c>
      <c r="BH11" s="225" t="str">
        <f>IF(ISERROR(VLOOKUP(BH9,Service,5,0)),"",VLOOKUP(BH9,Service,5,0))</f>
        <v/>
      </c>
      <c r="BI11" s="226" t="str">
        <f>IF(ISERROR(VLOOKUP(BH9,Service,6,0)),"",VLOOKUP(BH9,Service,6,0))</f>
        <v/>
      </c>
      <c r="BJ11" s="222" t="str">
        <f>IF(ISERROR(IF((BI11-BH11)&lt;=$M$1,(BI11-BH11),IF((BI11-BH11)&gt;=$M$1,(BI11-BH11)-$N$1,IF((BI11-BH11)&gt;$O$1,(BI11-BH11)-$P$1)))),"00:00",IF((BI11-BH11)&lt;=$M$1,(BI11-BH11),IF((BI11-BH11)&gt;=$M$1,(BI11-BH11)-$N$1,IF((BI11-BH11)&gt;$O$1,(BI11-BH11)-$P$1))))</f>
        <v>00:00</v>
      </c>
      <c r="BK11" s="225" t="str">
        <f>IF(ISERROR(VLOOKUP(BK9,Service,5,0)),"",VLOOKUP(BK9,Service,5,0))</f>
        <v/>
      </c>
      <c r="BL11" s="226" t="str">
        <f>IF(ISERROR(VLOOKUP(BK9,Service,6,0)),"",VLOOKUP(BK9,Service,6,0))</f>
        <v/>
      </c>
      <c r="BM11" s="222" t="str">
        <f>IF(ISERROR(IF((BL11-BK11)&lt;=$M$1,(BL11-BK11),IF((BL11-BK11)&gt;=$M$1,(BL11-BK11)-$N$1,IF((BL11-BK11)&gt;$O$1,(BL11-BK11)-$P$1)))),"00:00",IF((BL11-BK11)&lt;=$M$1,(BL11-BK11),IF((BL11-BK11)&gt;=$M$1,(BL11-BK11)-$N$1,IF((BL11-BK11)&gt;$O$1,(BL11-BK11)-$P$1))))</f>
        <v>00:00</v>
      </c>
      <c r="BN11" s="225" t="str">
        <f>IF(ISERROR(VLOOKUP(BN9,Service,5,0)),"",VLOOKUP(BN9,Service,5,0))</f>
        <v/>
      </c>
      <c r="BO11" s="226" t="str">
        <f>IF(ISERROR(VLOOKUP(BN9,Service,6,0)),"",VLOOKUP(BN9,Service,6,0))</f>
        <v/>
      </c>
      <c r="BP11" s="222" t="str">
        <f>IF(ISERROR(IF((BO11-BN11)&lt;=$M$1,(BO11-BN11),IF((BO11-BN11)&gt;=$M$1,(BO11-BN11)-$N$1,IF((BO11-BN11)&gt;$O$1,(BO11-BN11)-$P$1)))),"00:00",IF((BO11-BN11)&lt;=$M$1,(BO11-BN11),IF((BO11-BN11)&gt;=$M$1,(BO11-BN11)-$N$1,IF((BO11-BN11)&gt;$O$1,(BO11-BN11)-$P$1))))</f>
        <v>00:00</v>
      </c>
      <c r="BQ11" s="225" t="str">
        <f>IF(ISERROR(VLOOKUP(BQ9,Service,5,0)),"",VLOOKUP(BQ9,Service,5,0))</f>
        <v/>
      </c>
      <c r="BR11" s="226" t="str">
        <f>IF(ISERROR(VLOOKUP(BQ9,Service,6,0)),"",VLOOKUP(BQ9,Service,6,0))</f>
        <v/>
      </c>
      <c r="BS11" s="222" t="str">
        <f>IF(ISERROR(IF((BR11-BQ11)&lt;=$M$1,(BR11-BQ11),IF((BR11-BQ11)&gt;=$M$1,(BR11-BQ11)-$N$1,IF((BR11-BQ11)&gt;$O$1,(BR11-BQ11)-$P$1)))),"00:00",IF((BR11-BQ11)&lt;=$M$1,(BR11-BQ11),IF((BR11-BQ11)&gt;=$M$1,(BR11-BQ11)-$N$1,IF((BR11-BQ11)&gt;$O$1,(BR11-BQ11)-$P$1))))</f>
        <v>00:00</v>
      </c>
      <c r="BT11" s="225" t="str">
        <f>IF(ISERROR(VLOOKUP(BT9,Service,5,0)),"",VLOOKUP(BT9,Service,5,0))</f>
        <v/>
      </c>
      <c r="BU11" s="226" t="str">
        <f>IF(ISERROR(VLOOKUP(BT9,Service,6,0)),"",VLOOKUP(BT9,Service,6,0))</f>
        <v/>
      </c>
      <c r="BV11" s="222" t="str">
        <f>IF(ISERROR(IF((BU11-BT11)&lt;=$M$1,(BU11-BT11),IF((BU11-BT11)&gt;=$M$1,(BU11-BT11)-$N$1,IF((BU11-BT11)&gt;$O$1,(BU11-BT11)-$P$1)))),"00:00",IF((BU11-BT11)&lt;=$M$1,(BU11-BT11),IF((BU11-BT11)&gt;=$M$1,(BU11-BT11)-$N$1,IF((BU11-BT11)&gt;$O$1,(BU11-BT11)-$P$1))))</f>
        <v>00:00</v>
      </c>
      <c r="BW11" s="225" t="str">
        <f>IF(ISERROR(VLOOKUP(BW9,Service,5,0)),"",VLOOKUP(BW9,Service,5,0))</f>
        <v/>
      </c>
      <c r="BX11" s="226" t="str">
        <f>IF(ISERROR(VLOOKUP(BW9,Service,6,0)),"",VLOOKUP(BW9,Service,6,0))</f>
        <v/>
      </c>
      <c r="BY11" s="222" t="str">
        <f>IF(ISERROR(IF((BX11-BW11)&lt;=$M$1,(BX11-BW11),IF((BX11-BW11)&gt;=$M$1,(BX11-BW11)-$N$1,IF((BX11-BW11)&gt;$O$1,(BX11-BW11)-$P$1)))),"00:00",IF((BX11-BW11)&lt;=$M$1,(BX11-BW11),IF((BX11-BW11)&gt;=$M$1,(BX11-BW11)-$N$1,IF((BX11-BW11)&gt;$O$1,(BX11-BW11)-$P$1))))</f>
        <v>00:00</v>
      </c>
      <c r="BZ11" s="225" t="str">
        <f>IF(ISERROR(VLOOKUP(BZ9,Service,5,0)),"",VLOOKUP(BZ9,Service,5,0))</f>
        <v/>
      </c>
      <c r="CA11" s="226" t="str">
        <f>IF(ISERROR(VLOOKUP(BZ9,Service,6,0)),"",VLOOKUP(BZ9,Service,6,0))</f>
        <v/>
      </c>
      <c r="CB11" s="222" t="str">
        <f>IF(ISERROR(IF((CA11-BZ11)&lt;=$M$1,(CA11-BZ11),IF((CA11-BZ11)&gt;=$M$1,(CA11-BZ11)-$N$1,IF((CA11-BZ11)&gt;$O$1,(CA11-BZ11)-$P$1)))),"00:00",IF((CA11-BZ11)&lt;=$M$1,(CA11-BZ11),IF((CA11-BZ11)&gt;=$M$1,(CA11-BZ11)-$N$1,IF((CA11-BZ11)&gt;$O$1,(CA11-BZ11)-$P$1))))</f>
        <v>00:00</v>
      </c>
      <c r="CC11" s="225" t="str">
        <f>IF(ISERROR(VLOOKUP(CC9,Service,5,0)),"",VLOOKUP(CC9,Service,5,0))</f>
        <v/>
      </c>
      <c r="CD11" s="226" t="str">
        <f>IF(ISERROR(VLOOKUP(CC9,Service,6,0)),"",VLOOKUP(CC9,Service,6,0))</f>
        <v/>
      </c>
      <c r="CE11" s="222" t="str">
        <f>IF(ISERROR(IF((CD11-CC11)&lt;=$M$1,(CD11-CC11),IF((CD11-CC11)&gt;=$M$1,(CD11-CC11)-$N$1,IF((CD11-CC11)&gt;$O$1,(CD11-CC11)-$P$1)))),"00:00",IF((CD11-CC11)&lt;=$M$1,(CD11-CC11),IF((CD11-CC11)&gt;=$M$1,(CD11-CC11)-$N$1,IF((CD11-CC11)&gt;$O$1,(CD11-CC11)-$P$1))))</f>
        <v>00:00</v>
      </c>
      <c r="CF11" s="225" t="str">
        <f>IF(ISERROR(VLOOKUP(CF9,Service,5,0)),"",VLOOKUP(CF9,Service,5,0))</f>
        <v/>
      </c>
      <c r="CG11" s="226" t="str">
        <f>IF(ISERROR(VLOOKUP(CF9,Service,6,0)),"",VLOOKUP(CF9,Service,6,0))</f>
        <v/>
      </c>
      <c r="CH11" s="222" t="str">
        <f>IF(ISERROR(IF((CG11-CF11)&lt;=$M$1,(CG11-CF11),IF((CG11-CF11)&gt;=$M$1,(CG11-CF11)-$N$1,IF((CG11-CF11)&gt;$O$1,(CG11-CF11)-$P$1)))),"00:00",IF((CG11-CF11)&lt;=$M$1,(CG11-CF11),IF((CG11-CF11)&gt;=$M$1,(CG11-CF11)-$N$1,IF((CG11-CF11)&gt;$O$1,(CG11-CF11)-$P$1))))</f>
        <v>00:00</v>
      </c>
      <c r="CI11" s="225" t="str">
        <f>IF(ISERROR(VLOOKUP(CI9,Service,5,0)),"",VLOOKUP(CI9,Service,5,0))</f>
        <v/>
      </c>
      <c r="CJ11" s="226" t="str">
        <f>IF(ISERROR(VLOOKUP(CI9,Service,6,0)),"",VLOOKUP(CI9,Service,6,0))</f>
        <v/>
      </c>
      <c r="CK11" s="222" t="str">
        <f>IF(ISERROR(IF((CJ11-CI11)&lt;=$M$1,(CJ11-CI11),IF((CJ11-CI11)&gt;=$M$1,(CJ11-CI11)-$N$1,IF((CJ11-CI11)&gt;$O$1,(CJ11-CI11)-$P$1)))),"00:00",IF((CJ11-CI11)&lt;=$M$1,(CJ11-CI11),IF((CJ11-CI11)&gt;=$M$1,(CJ11-CI11)-$N$1,IF((CJ11-CI11)&gt;$O$1,(CJ11-CI11)-$P$1))))</f>
        <v>00:00</v>
      </c>
      <c r="CL11" s="225" t="str">
        <f>IF(ISERROR(VLOOKUP(CL9,Service,5,0)),"",VLOOKUP(CL9,Service,5,0))</f>
        <v/>
      </c>
      <c r="CM11" s="226" t="str">
        <f>IF(ISERROR(VLOOKUP(CL9,Service,6,0)),"",VLOOKUP(CL9,Service,6,0))</f>
        <v/>
      </c>
      <c r="CN11" s="222" t="str">
        <f>IF(ISERROR(IF((CM11-CL11)&lt;=$M$1,(CM11-CL11),IF((CM11-CL11)&gt;=$M$1,(CM11-CL11)-$N$1,IF((CM11-CL11)&gt;$O$1,(CM11-CL11)-$P$1)))),"00:00",IF((CM11-CL11)&lt;=$M$1,(CM11-CL11),IF((CM11-CL11)&gt;=$M$1,(CM11-CL11)-$N$1,IF((CM11-CL11)&gt;$O$1,(CM11-CL11)-$P$1))))</f>
        <v>00:00</v>
      </c>
      <c r="CO11" s="225" t="str">
        <f>IF(ISERROR(VLOOKUP(CO9,Service,5,0)),"",VLOOKUP(CO9,Service,5,0))</f>
        <v/>
      </c>
      <c r="CP11" s="226" t="str">
        <f>IF(ISERROR(VLOOKUP(CO9,Service,6,0)),"",VLOOKUP(CO9,Service,6,0))</f>
        <v/>
      </c>
      <c r="CQ11" s="222" t="str">
        <f>IF(ISERROR(IF((CP11-CO11)&lt;=$M$1,(CP11-CO11),IF((CP11-CO11)&gt;=$M$1,(CP11-CO11)-$N$1,IF((CP11-CO11)&gt;$O$1,(CP11-CO11)-$P$1)))),"00:00",IF((CP11-CO11)&lt;=$M$1,(CP11-CO11),IF((CP11-CO11)&gt;=$M$1,(CP11-CO11)-$N$1,IF((CP11-CO11)&gt;$O$1,(CP11-CO11)-$P$1))))</f>
        <v>00:00</v>
      </c>
      <c r="CR11" s="225" t="str">
        <f>IF(ISERROR(VLOOKUP(CR9,Service,5,0)),"",VLOOKUP(CR9,Service,5,0))</f>
        <v/>
      </c>
      <c r="CS11" s="226" t="str">
        <f>IF(ISERROR(VLOOKUP(CR9,Service,6,0)),"",VLOOKUP(CR9,Service,6,0))</f>
        <v/>
      </c>
      <c r="CT11" s="222" t="str">
        <f>IF(ISERROR(IF((CS11-CR11)&lt;=$M$1,(CS11-CR11),IF((CS11-CR11)&gt;=$M$1,(CS11-CR11)-$N$1,IF((CS11-CR11)&gt;$O$1,(CS11-CR11)-$P$1)))),"00:00",IF((CS11-CR11)&lt;=$M$1,(CS11-CR11),IF((CS11-CR11)&gt;=$M$1,(CS11-CR11)-$N$1,IF((CS11-CR11)&gt;$O$1,(CS11-CR11)-$P$1))))</f>
        <v>00:00</v>
      </c>
      <c r="CU11" s="225" t="str">
        <f>IF(ISERROR(VLOOKUP(CU9,Service,5,0)),"",VLOOKUP(CU9,Service,5,0))</f>
        <v/>
      </c>
      <c r="CV11" s="226" t="str">
        <f>IF(ISERROR(VLOOKUP(CU9,Service,6,0)),"",VLOOKUP(CU9,Service,6,0))</f>
        <v/>
      </c>
      <c r="CW11" s="222" t="str">
        <f>IF(ISERROR(IF((CV11-CU11)&lt;=$M$1,(CV11-CU11),IF((CV11-CU11)&gt;=$M$1,(CV11-CU11)-$N$1,IF((CV11-CU11)&gt;$O$1,(CV11-CU11)-$P$1)))),"00:00",IF((CV11-CU11)&lt;=$M$1,(CV11-CU11),IF((CV11-CU11)&gt;=$M$1,(CV11-CU11)-$N$1,IF((CV11-CU11)&gt;$O$1,(CV11-CU11)-$P$1))))</f>
        <v>00:00</v>
      </c>
      <c r="CX11" s="5"/>
    </row>
    <row r="12" spans="1:102" ht="14.1" customHeight="1">
      <c r="A12" s="256" t="str">
        <f>IF(ISERROR(VLOOKUP(A9,Personnel,4,0)),"",VLOOKUP(A9,Personnel,4,0))</f>
        <v>Test</v>
      </c>
      <c r="B12" s="22" t="str">
        <f>A12</f>
        <v>Test</v>
      </c>
      <c r="C12" s="215" t="s">
        <v>62</v>
      </c>
      <c r="D12" s="15" t="s">
        <v>15</v>
      </c>
      <c r="E12" s="166" t="s">
        <v>106</v>
      </c>
      <c r="F12" s="166"/>
      <c r="G12" s="172"/>
      <c r="H12" s="254">
        <f>IF(ISERROR(VLOOKUP(A9,Recap,9,0)),"",VLOOKUP(A9,Recap,9,0))</f>
        <v>0</v>
      </c>
      <c r="I12" s="225" t="str">
        <f>IF(ISERROR(VLOOKUP(I9,Service,7,0)),"",VLOOKUP(I9,Service,7,0))</f>
        <v/>
      </c>
      <c r="J12" s="226" t="str">
        <f>IF(ISERROR(VLOOKUP(I9,Service,8,0)),"",VLOOKUP(I9,Service,8,0))</f>
        <v/>
      </c>
      <c r="K12" s="222" t="str">
        <f>IF(ISERROR(IF((J12-I12)&lt;=$M$1,(J12-I12),IF((J12-I12)&gt;=$M$1,(J12-I12)-$N$1,IF((J12-I12)&gt;$O$1,(J12-I12)-$P$1)))),"00:00",IF((J12-I12)&lt;=$M$1,(J12-I12),IF((J12-I12)&gt;=$M$1,(J12-I12)-$N$1,IF((J12-I12)&gt;$O$1,(J12-I12)-$P$1))))</f>
        <v>00:00</v>
      </c>
      <c r="L12" s="225" t="str">
        <f>IF(ISERROR(VLOOKUP(L9,Service,7,0)),"",VLOOKUP(L9,Service,7,0))</f>
        <v/>
      </c>
      <c r="M12" s="226" t="str">
        <f>IF(ISERROR(VLOOKUP(L9,Service,8,0)),"",VLOOKUP(L9,Service,8,0))</f>
        <v/>
      </c>
      <c r="N12" s="222" t="str">
        <f>IF(ISERROR(IF((M12-L12)&lt;=$M$1,(M12-L12),IF((M12-L12)&gt;=$M$1,(M12-L12)-$N$1,IF((M12-L12)&gt;$O$1,(M12-L12)-$P$1)))),"00:00",IF((M12-L12)&lt;=$M$1,(M12-L12),IF((M12-L12)&gt;=$M$1,(M12-L12)-$N$1,IF((M12-L12)&gt;$O$1,(M12-L12)-$P$1))))</f>
        <v>00:00</v>
      </c>
      <c r="O12" s="225" t="str">
        <f>IF(ISERROR(VLOOKUP(O9,Service,7,0)),"",VLOOKUP(O9,Service,7,0))</f>
        <v/>
      </c>
      <c r="P12" s="226" t="str">
        <f>IF(ISERROR(VLOOKUP(O9,Service,8,0)),"",VLOOKUP(O9,Service,8,0))</f>
        <v/>
      </c>
      <c r="Q12" s="222" t="str">
        <f>IF(ISERROR(IF((P12-O12)&lt;=$M$1,(P12-O12),IF((P12-O12)&gt;=$M$1,(P12-O12)-$N$1,IF((P12-O12)&gt;$O$1,(P12-O12)-$P$1)))),"00:00",IF((P12-O12)&lt;=$M$1,(P12-O12),IF((P12-O12)&gt;=$M$1,(P12-O12)-$N$1,IF((P12-O12)&gt;$O$1,(P12-O12)-$P$1))))</f>
        <v>00:00</v>
      </c>
      <c r="R12" s="225" t="str">
        <f>IF(ISERROR(VLOOKUP(R9,Service,7,0)),"",VLOOKUP(R9,Service,7,0))</f>
        <v/>
      </c>
      <c r="S12" s="226" t="str">
        <f>IF(ISERROR(VLOOKUP(R9,Service,8,0)),"",VLOOKUP(R9,Service,8,0))</f>
        <v/>
      </c>
      <c r="T12" s="222" t="str">
        <f>IF(ISERROR(IF((S12-R12)&lt;=$M$1,(S12-R12),IF((S12-R12)&gt;=$M$1,(S12-R12)-$N$1,IF((S12-R12)&gt;$O$1,(S12-R12)-$P$1)))),"00:00",IF((S12-R12)&lt;=$M$1,(S12-R12),IF((S12-R12)&gt;=$M$1,(S12-R12)-$N$1,IF((S12-R12)&gt;$O$1,(S12-R12)-$P$1))))</f>
        <v>00:00</v>
      </c>
      <c r="U12" s="225" t="str">
        <f>IF(ISERROR(VLOOKUP(U9,Service,7,0)),"",VLOOKUP(U9,Service,7,0))</f>
        <v/>
      </c>
      <c r="V12" s="226" t="str">
        <f>IF(ISERROR(VLOOKUP(U9,Service,8,0)),"",VLOOKUP(U9,Service,8,0))</f>
        <v/>
      </c>
      <c r="W12" s="222" t="str">
        <f>IF(ISERROR(IF((V12-U12)&lt;=$M$1,(V12-U12),IF((V12-U12)&gt;=$M$1,(V12-U12)-$N$1,IF((V12-U12)&gt;$O$1,(V12-U12)-$P$1)))),"00:00",IF((V12-U12)&lt;=$M$1,(V12-U12),IF((V12-U12)&gt;=$M$1,(V12-U12)-$N$1,IF((V12-U12)&gt;$O$1,(V12-U12)-$P$1))))</f>
        <v>00:00</v>
      </c>
      <c r="X12" s="225" t="str">
        <f>IF(ISERROR(VLOOKUP(X9,Service,7,0)),"",VLOOKUP(X9,Service,7,0))</f>
        <v/>
      </c>
      <c r="Y12" s="226" t="str">
        <f>IF(ISERROR(VLOOKUP(X9,Service,8,0)),"",VLOOKUP(X9,Service,8,0))</f>
        <v/>
      </c>
      <c r="Z12" s="222" t="str">
        <f>IF(ISERROR(IF((Y12-X12)&lt;=$M$1,(Y12-X12),IF((Y12-X12)&gt;=$M$1,(Y12-X12)-$N$1,IF((Y12-X12)&gt;$O$1,(Y12-X12)-$P$1)))),"00:00",IF((Y12-X12)&lt;=$M$1,(Y12-X12),IF((Y12-X12)&gt;=$M$1,(Y12-X12)-$N$1,IF((Y12-X12)&gt;$O$1,(Y12-X12)-$P$1))))</f>
        <v>00:00</v>
      </c>
      <c r="AA12" s="225" t="str">
        <f>IF(ISERROR(VLOOKUP(AA9,Service,7,0)),"",VLOOKUP(AA9,Service,7,0))</f>
        <v/>
      </c>
      <c r="AB12" s="226" t="str">
        <f>IF(ISERROR(VLOOKUP(AA9,Service,8,0)),"",VLOOKUP(AA9,Service,8,0))</f>
        <v/>
      </c>
      <c r="AC12" s="222" t="str">
        <f>IF(ISERROR(IF((AB12-AA12)&lt;=$M$1,(AB12-AA12),IF((AB12-AA12)&gt;=$M$1,(AB12-AA12)-$N$1,IF((AB12-AA12)&gt;$O$1,(AB12-AA12)-$P$1)))),"00:00",IF((AB12-AA12)&lt;=$M$1,(AB12-AA12),IF((AB12-AA12)&gt;=$M$1,(AB12-AA12)-$N$1,IF((AB12-AA12)&gt;$O$1,(AB12-AA12)-$P$1))))</f>
        <v>00:00</v>
      </c>
      <c r="AD12" s="225" t="str">
        <f>IF(ISERROR(VLOOKUP(AD9,Service,7,0)),"",VLOOKUP(AD9,Service,7,0))</f>
        <v/>
      </c>
      <c r="AE12" s="226" t="str">
        <f>IF(ISERROR(VLOOKUP(AD9,Service,8,0)),"",VLOOKUP(AD9,Service,8,0))</f>
        <v/>
      </c>
      <c r="AF12" s="222" t="str">
        <f>IF(ISERROR(IF((AE12-AD12)&lt;=$M$1,(AE12-AD12),IF((AE12-AD12)&gt;=$M$1,(AE12-AD12)-$N$1,IF((AE12-AD12)&gt;$O$1,(AE12-AD12)-$P$1)))),"00:00",IF((AE12-AD12)&lt;=$M$1,(AE12-AD12),IF((AE12-AD12)&gt;=$M$1,(AE12-AD12)-$N$1,IF((AE12-AD12)&gt;$O$1,(AE12-AD12)-$P$1))))</f>
        <v>00:00</v>
      </c>
      <c r="AG12" s="225" t="str">
        <f>IF(ISERROR(VLOOKUP(AG9,Service,7,0)),"",VLOOKUP(AG9,Service,7,0))</f>
        <v/>
      </c>
      <c r="AH12" s="226" t="str">
        <f>IF(ISERROR(VLOOKUP(AG9,Service,8,0)),"",VLOOKUP(AG9,Service,8,0))</f>
        <v/>
      </c>
      <c r="AI12" s="222" t="str">
        <f>IF(ISERROR(IF((AH12-AG12)&lt;=$M$1,(AH12-AG12),IF((AH12-AG12)&gt;=$M$1,(AH12-AG12)-$N$1,IF((AH12-AG12)&gt;$O$1,(AH12-AG12)-$P$1)))),"00:00",IF((AH12-AG12)&lt;=$M$1,(AH12-AG12),IF((AH12-AG12)&gt;=$M$1,(AH12-AG12)-$N$1,IF((AH12-AG12)&gt;$O$1,(AH12-AG12)-$P$1))))</f>
        <v>00:00</v>
      </c>
      <c r="AJ12" s="225" t="str">
        <f>IF(ISERROR(VLOOKUP(AJ9,Service,7,0)),"",VLOOKUP(AJ9,Service,7,0))</f>
        <v/>
      </c>
      <c r="AK12" s="226" t="str">
        <f>IF(ISERROR(VLOOKUP(AJ9,Service,8,0)),"",VLOOKUP(AJ9,Service,8,0))</f>
        <v/>
      </c>
      <c r="AL12" s="222" t="str">
        <f>IF(ISERROR(IF((AK12-AJ12)&lt;=$M$1,(AK12-AJ12),IF((AK12-AJ12)&gt;=$M$1,(AK12-AJ12)-$N$1,IF((AK12-AJ12)&gt;$O$1,(AK12-AJ12)-$P$1)))),"00:00",IF((AK12-AJ12)&lt;=$M$1,(AK12-AJ12),IF((AK12-AJ12)&gt;=$M$1,(AK12-AJ12)-$N$1,IF((AK12-AJ12)&gt;$O$1,(AK12-AJ12)-$P$1))))</f>
        <v>00:00</v>
      </c>
      <c r="AM12" s="225" t="str">
        <f>IF(ISERROR(VLOOKUP(AM9,Service,7,0)),"",VLOOKUP(AM9,Service,7,0))</f>
        <v/>
      </c>
      <c r="AN12" s="226" t="str">
        <f>IF(ISERROR(VLOOKUP(AM9,Service,8,0)),"",VLOOKUP(AM9,Service,8,0))</f>
        <v/>
      </c>
      <c r="AO12" s="222" t="str">
        <f>IF(ISERROR(IF((AN12-AM12)&lt;=$M$1,(AN12-AM12),IF((AN12-AM12)&gt;=$M$1,(AN12-AM12)-$N$1,IF((AN12-AM12)&gt;$O$1,(AN12-AM12)-$P$1)))),"00:00",IF((AN12-AM12)&lt;=$M$1,(AN12-AM12),IF((AN12-AM12)&gt;=$M$1,(AN12-AM12)-$N$1,IF((AN12-AM12)&gt;$O$1,(AN12-AM12)-$P$1))))</f>
        <v>00:00</v>
      </c>
      <c r="AP12" s="225" t="str">
        <f>IF(ISERROR(VLOOKUP(AP9,Service,7,0)),"",VLOOKUP(AP9,Service,7,0))</f>
        <v/>
      </c>
      <c r="AQ12" s="226" t="str">
        <f>IF(ISERROR(VLOOKUP(AP9,Service,8,0)),"",VLOOKUP(AP9,Service,8,0))</f>
        <v/>
      </c>
      <c r="AR12" s="222" t="str">
        <f>IF(ISERROR(IF((AQ12-AP12)&lt;=$M$1,(AQ12-AP12),IF((AQ12-AP12)&gt;=$M$1,(AQ12-AP12)-$N$1,IF((AQ12-AP12)&gt;$O$1,(AQ12-AP12)-$P$1)))),"00:00",IF((AQ12-AP12)&lt;=$M$1,(AQ12-AP12),IF((AQ12-AP12)&gt;=$M$1,(AQ12-AP12)-$N$1,IF((AQ12-AP12)&gt;$O$1,(AQ12-AP12)-$P$1))))</f>
        <v>00:00</v>
      </c>
      <c r="AS12" s="225" t="str">
        <f>IF(ISERROR(VLOOKUP(AS9,Service,7,0)),"",VLOOKUP(AS9,Service,7,0))</f>
        <v/>
      </c>
      <c r="AT12" s="226" t="str">
        <f>IF(ISERROR(VLOOKUP(AS9,Service,8,0)),"",VLOOKUP(AS9,Service,8,0))</f>
        <v/>
      </c>
      <c r="AU12" s="222" t="str">
        <f>IF(ISERROR(IF((AT12-AS12)&lt;=$M$1,(AT12-AS12),IF((AT12-AS12)&gt;=$M$1,(AT12-AS12)-$N$1,IF((AT12-AS12)&gt;$O$1,(AT12-AS12)-$P$1)))),"00:00",IF((AT12-AS12)&lt;=$M$1,(AT12-AS12),IF((AT12-AS12)&gt;=$M$1,(AT12-AS12)-$N$1,IF((AT12-AS12)&gt;$O$1,(AT12-AS12)-$P$1))))</f>
        <v>00:00</v>
      </c>
      <c r="AV12" s="225" t="str">
        <f>IF(ISERROR(VLOOKUP(AV9,Service,7,0)),"",VLOOKUP(AV9,Service,7,0))</f>
        <v/>
      </c>
      <c r="AW12" s="226" t="str">
        <f>IF(ISERROR(VLOOKUP(AV9,Service,8,0)),"",VLOOKUP(AV9,Service,8,0))</f>
        <v/>
      </c>
      <c r="AX12" s="222" t="str">
        <f>IF(ISERROR(IF((AW12-AV12)&lt;=$M$1,(AW12-AV12),IF((AW12-AV12)&gt;=$M$1,(AW12-AV12)-$N$1,IF((AW12-AV12)&gt;$O$1,(AW12-AV12)-$P$1)))),"00:00",IF((AW12-AV12)&lt;=$M$1,(AW12-AV12),IF((AW12-AV12)&gt;=$M$1,(AW12-AV12)-$N$1,IF((AW12-AV12)&gt;$O$1,(AW12-AV12)-$P$1))))</f>
        <v>00:00</v>
      </c>
      <c r="AY12" s="225" t="str">
        <f>IF(ISERROR(VLOOKUP(AY9,Service,7,0)),"",VLOOKUP(AY9,Service,7,0))</f>
        <v/>
      </c>
      <c r="AZ12" s="226" t="str">
        <f>IF(ISERROR(VLOOKUP(AY9,Service,8,0)),"",VLOOKUP(AY9,Service,8,0))</f>
        <v/>
      </c>
      <c r="BA12" s="222" t="str">
        <f>IF(ISERROR(IF((AZ12-AY12)&lt;=$M$1,(AZ12-AY12),IF((AZ12-AY12)&gt;=$M$1,(AZ12-AY12)-$N$1,IF((AZ12-AY12)&gt;$O$1,(AZ12-AY12)-$P$1)))),"00:00",IF((AZ12-AY12)&lt;=$M$1,(AZ12-AY12),IF((AZ12-AY12)&gt;=$M$1,(AZ12-AY12)-$N$1,IF((AZ12-AY12)&gt;$O$1,(AZ12-AY12)-$P$1))))</f>
        <v>00:00</v>
      </c>
      <c r="BB12" s="225" t="str">
        <f>IF(ISERROR(VLOOKUP(BB9,Service,7,0)),"",VLOOKUP(BB9,Service,7,0))</f>
        <v/>
      </c>
      <c r="BC12" s="226" t="str">
        <f>IF(ISERROR(VLOOKUP(BB9,Service,8,0)),"",VLOOKUP(BB9,Service,8,0))</f>
        <v/>
      </c>
      <c r="BD12" s="222" t="str">
        <f>IF(ISERROR(IF((BC12-BB12)&lt;=$M$1,(BC12-BB12),IF((BC12-BB12)&gt;=$M$1,(BC12-BB12)-$N$1,IF((BC12-BB12)&gt;$O$1,(BC12-BB12)-$P$1)))),"00:00",IF((BC12-BB12)&lt;=$M$1,(BC12-BB12),IF((BC12-BB12)&gt;=$M$1,(BC12-BB12)-$N$1,IF((BC12-BB12)&gt;$O$1,(BC12-BB12)-$P$1))))</f>
        <v>00:00</v>
      </c>
      <c r="BE12" s="225" t="str">
        <f>IF(ISERROR(VLOOKUP(BE9,Service,7,0)),"",VLOOKUP(BE9,Service,7,0))</f>
        <v/>
      </c>
      <c r="BF12" s="226" t="str">
        <f>IF(ISERROR(VLOOKUP(BE9,Service,8,0)),"",VLOOKUP(BE9,Service,8,0))</f>
        <v/>
      </c>
      <c r="BG12" s="222" t="str">
        <f>IF(ISERROR(IF((BF12-BE12)&lt;=$M$1,(BF12-BE12),IF((BF12-BE12)&gt;=$M$1,(BF12-BE12)-$N$1,IF((BF12-BE12)&gt;$O$1,(BF12-BE12)-$P$1)))),"00:00",IF((BF12-BE12)&lt;=$M$1,(BF12-BE12),IF((BF12-BE12)&gt;=$M$1,(BF12-BE12)-$N$1,IF((BF12-BE12)&gt;$O$1,(BF12-BE12)-$P$1))))</f>
        <v>00:00</v>
      </c>
      <c r="BH12" s="225" t="str">
        <f>IF(ISERROR(VLOOKUP(BH9,Service,7,0)),"",VLOOKUP(BH9,Service,7,0))</f>
        <v/>
      </c>
      <c r="BI12" s="226" t="str">
        <f>IF(ISERROR(VLOOKUP(BH9,Service,8,0)),"",VLOOKUP(BH9,Service,8,0))</f>
        <v/>
      </c>
      <c r="BJ12" s="222" t="str">
        <f>IF(ISERROR(IF((BI12-BH12)&lt;=$M$1,(BI12-BH12),IF((BI12-BH12)&gt;=$M$1,(BI12-BH12)-$N$1,IF((BI12-BH12)&gt;$O$1,(BI12-BH12)-$P$1)))),"00:00",IF((BI12-BH12)&lt;=$M$1,(BI12-BH12),IF((BI12-BH12)&gt;=$M$1,(BI12-BH12)-$N$1,IF((BI12-BH12)&gt;$O$1,(BI12-BH12)-$P$1))))</f>
        <v>00:00</v>
      </c>
      <c r="BK12" s="225" t="str">
        <f>IF(ISERROR(VLOOKUP(BK9,Service,7,0)),"",VLOOKUP(BK9,Service,7,0))</f>
        <v/>
      </c>
      <c r="BL12" s="226" t="str">
        <f>IF(ISERROR(VLOOKUP(BK9,Service,8,0)),"",VLOOKUP(BK9,Service,8,0))</f>
        <v/>
      </c>
      <c r="BM12" s="222" t="str">
        <f>IF(ISERROR(IF((BL12-BK12)&lt;=$M$1,(BL12-BK12),IF((BL12-BK12)&gt;=$M$1,(BL12-BK12)-$N$1,IF((BL12-BK12)&gt;$O$1,(BL12-BK12)-$P$1)))),"00:00",IF((BL12-BK12)&lt;=$M$1,(BL12-BK12),IF((BL12-BK12)&gt;=$M$1,(BL12-BK12)-$N$1,IF((BL12-BK12)&gt;$O$1,(BL12-BK12)-$P$1))))</f>
        <v>00:00</v>
      </c>
      <c r="BN12" s="225" t="str">
        <f>IF(ISERROR(VLOOKUP(BN9,Service,7,0)),"",VLOOKUP(BN9,Service,7,0))</f>
        <v/>
      </c>
      <c r="BO12" s="226" t="str">
        <f>IF(ISERROR(VLOOKUP(BN9,Service,8,0)),"",VLOOKUP(BN9,Service,8,0))</f>
        <v/>
      </c>
      <c r="BP12" s="222" t="str">
        <f>IF(ISERROR(IF((BO12-BN12)&lt;=$M$1,(BO12-BN12),IF((BO12-BN12)&gt;=$M$1,(BO12-BN12)-$N$1,IF((BO12-BN12)&gt;$O$1,(BO12-BN12)-$P$1)))),"00:00",IF((BO12-BN12)&lt;=$M$1,(BO12-BN12),IF((BO12-BN12)&gt;=$M$1,(BO12-BN12)-$N$1,IF((BO12-BN12)&gt;$O$1,(BO12-BN12)-$P$1))))</f>
        <v>00:00</v>
      </c>
      <c r="BQ12" s="225" t="str">
        <f>IF(ISERROR(VLOOKUP(BQ9,Service,7,0)),"",VLOOKUP(BQ9,Service,7,0))</f>
        <v/>
      </c>
      <c r="BR12" s="226" t="str">
        <f>IF(ISERROR(VLOOKUP(BQ9,Service,8,0)),"",VLOOKUP(BQ9,Service,8,0))</f>
        <v/>
      </c>
      <c r="BS12" s="222" t="str">
        <f>IF(ISERROR(IF((BR12-BQ12)&lt;=$M$1,(BR12-BQ12),IF((BR12-BQ12)&gt;=$M$1,(BR12-BQ12)-$N$1,IF((BR12-BQ12)&gt;$O$1,(BR12-BQ12)-$P$1)))),"00:00",IF((BR12-BQ12)&lt;=$M$1,(BR12-BQ12),IF((BR12-BQ12)&gt;=$M$1,(BR12-BQ12)-$N$1,IF((BR12-BQ12)&gt;$O$1,(BR12-BQ12)-$P$1))))</f>
        <v>00:00</v>
      </c>
      <c r="BT12" s="225" t="str">
        <f>IF(ISERROR(VLOOKUP(BT9,Service,7,0)),"",VLOOKUP(BT9,Service,7,0))</f>
        <v/>
      </c>
      <c r="BU12" s="226" t="str">
        <f>IF(ISERROR(VLOOKUP(BT9,Service,8,0)),"",VLOOKUP(BT9,Service,8,0))</f>
        <v/>
      </c>
      <c r="BV12" s="222" t="str">
        <f>IF(ISERROR(IF((BU12-BT12)&lt;=$M$1,(BU12-BT12),IF((BU12-BT12)&gt;=$M$1,(BU12-BT12)-$N$1,IF((BU12-BT12)&gt;$O$1,(BU12-BT12)-$P$1)))),"00:00",IF((BU12-BT12)&lt;=$M$1,(BU12-BT12),IF((BU12-BT12)&gt;=$M$1,(BU12-BT12)-$N$1,IF((BU12-BT12)&gt;$O$1,(BU12-BT12)-$P$1))))</f>
        <v>00:00</v>
      </c>
      <c r="BW12" s="225" t="str">
        <f>IF(ISERROR(VLOOKUP(BW9,Service,7,0)),"",VLOOKUP(BW9,Service,7,0))</f>
        <v/>
      </c>
      <c r="BX12" s="226" t="str">
        <f>IF(ISERROR(VLOOKUP(BW9,Service,8,0)),"",VLOOKUP(BW9,Service,8,0))</f>
        <v/>
      </c>
      <c r="BY12" s="222" t="str">
        <f>IF(ISERROR(IF((BX12-BW12)&lt;=$M$1,(BX12-BW12),IF((BX12-BW12)&gt;=$M$1,(BX12-BW12)-$N$1,IF((BX12-BW12)&gt;$O$1,(BX12-BW12)-$P$1)))),"00:00",IF((BX12-BW12)&lt;=$M$1,(BX12-BW12),IF((BX12-BW12)&gt;=$M$1,(BX12-BW12)-$N$1,IF((BX12-BW12)&gt;$O$1,(BX12-BW12)-$P$1))))</f>
        <v>00:00</v>
      </c>
      <c r="BZ12" s="225" t="str">
        <f>IF(ISERROR(VLOOKUP(BZ9,Service,7,0)),"",VLOOKUP(BZ9,Service,7,0))</f>
        <v/>
      </c>
      <c r="CA12" s="226" t="str">
        <f>IF(ISERROR(VLOOKUP(BZ9,Service,8,0)),"",VLOOKUP(BZ9,Service,8,0))</f>
        <v/>
      </c>
      <c r="CB12" s="222" t="str">
        <f>IF(ISERROR(IF((CA12-BZ12)&lt;=$M$1,(CA12-BZ12),IF((CA12-BZ12)&gt;=$M$1,(CA12-BZ12)-$N$1,IF((CA12-BZ12)&gt;$O$1,(CA12-BZ12)-$P$1)))),"00:00",IF((CA12-BZ12)&lt;=$M$1,(CA12-BZ12),IF((CA12-BZ12)&gt;=$M$1,(CA12-BZ12)-$N$1,IF((CA12-BZ12)&gt;$O$1,(CA12-BZ12)-$P$1))))</f>
        <v>00:00</v>
      </c>
      <c r="CC12" s="225" t="str">
        <f>IF(ISERROR(VLOOKUP(CC9,Service,7,0)),"",VLOOKUP(CC9,Service,7,0))</f>
        <v/>
      </c>
      <c r="CD12" s="226" t="str">
        <f>IF(ISERROR(VLOOKUP(CC9,Service,8,0)),"",VLOOKUP(CC9,Service,8,0))</f>
        <v/>
      </c>
      <c r="CE12" s="222" t="str">
        <f>IF(ISERROR(IF((CD12-CC12)&lt;=$M$1,(CD12-CC12),IF((CD12-CC12)&gt;=$M$1,(CD12-CC12)-$N$1,IF((CD12-CC12)&gt;$O$1,(CD12-CC12)-$P$1)))),"00:00",IF((CD12-CC12)&lt;=$M$1,(CD12-CC12),IF((CD12-CC12)&gt;=$M$1,(CD12-CC12)-$N$1,IF((CD12-CC12)&gt;$O$1,(CD12-CC12)-$P$1))))</f>
        <v>00:00</v>
      </c>
      <c r="CF12" s="225" t="str">
        <f>IF(ISERROR(VLOOKUP(CF9,Service,7,0)),"",VLOOKUP(CF9,Service,7,0))</f>
        <v/>
      </c>
      <c r="CG12" s="226" t="str">
        <f>IF(ISERROR(VLOOKUP(CF9,Service,8,0)),"",VLOOKUP(CF9,Service,8,0))</f>
        <v/>
      </c>
      <c r="CH12" s="222" t="str">
        <f>IF(ISERROR(IF((CG12-CF12)&lt;=$M$1,(CG12-CF12),IF((CG12-CF12)&gt;=$M$1,(CG12-CF12)-$N$1,IF((CG12-CF12)&gt;$O$1,(CG12-CF12)-$P$1)))),"00:00",IF((CG12-CF12)&lt;=$M$1,(CG12-CF12),IF((CG12-CF12)&gt;=$M$1,(CG12-CF12)-$N$1,IF((CG12-CF12)&gt;$O$1,(CG12-CF12)-$P$1))))</f>
        <v>00:00</v>
      </c>
      <c r="CI12" s="225" t="str">
        <f>IF(ISERROR(VLOOKUP(CI9,Service,7,0)),"",VLOOKUP(CI9,Service,7,0))</f>
        <v/>
      </c>
      <c r="CJ12" s="226" t="str">
        <f>IF(ISERROR(VLOOKUP(CI9,Service,8,0)),"",VLOOKUP(CI9,Service,8,0))</f>
        <v/>
      </c>
      <c r="CK12" s="222" t="str">
        <f>IF(ISERROR(IF((CJ12-CI12)&lt;=$M$1,(CJ12-CI12),IF((CJ12-CI12)&gt;=$M$1,(CJ12-CI12)-$N$1,IF((CJ12-CI12)&gt;$O$1,(CJ12-CI12)-$P$1)))),"00:00",IF((CJ12-CI12)&lt;=$M$1,(CJ12-CI12),IF((CJ12-CI12)&gt;=$M$1,(CJ12-CI12)-$N$1,IF((CJ12-CI12)&gt;$O$1,(CJ12-CI12)-$P$1))))</f>
        <v>00:00</v>
      </c>
      <c r="CL12" s="225" t="str">
        <f>IF(ISERROR(VLOOKUP(CL9,Service,7,0)),"",VLOOKUP(CL9,Service,7,0))</f>
        <v/>
      </c>
      <c r="CM12" s="226" t="str">
        <f>IF(ISERROR(VLOOKUP(CL9,Service,8,0)),"",VLOOKUP(CL9,Service,8,0))</f>
        <v/>
      </c>
      <c r="CN12" s="222" t="str">
        <f>IF(ISERROR(IF((CM12-CL12)&lt;=$M$1,(CM12-CL12),IF((CM12-CL12)&gt;=$M$1,(CM12-CL12)-$N$1,IF((CM12-CL12)&gt;$O$1,(CM12-CL12)-$P$1)))),"00:00",IF((CM12-CL12)&lt;=$M$1,(CM12-CL12),IF((CM12-CL12)&gt;=$M$1,(CM12-CL12)-$N$1,IF((CM12-CL12)&gt;$O$1,(CM12-CL12)-$P$1))))</f>
        <v>00:00</v>
      </c>
      <c r="CO12" s="225" t="str">
        <f>IF(ISERROR(VLOOKUP(CO9,Service,7,0)),"",VLOOKUP(CO9,Service,7,0))</f>
        <v/>
      </c>
      <c r="CP12" s="226" t="str">
        <f>IF(ISERROR(VLOOKUP(CO9,Service,8,0)),"",VLOOKUP(CO9,Service,8,0))</f>
        <v/>
      </c>
      <c r="CQ12" s="222" t="str">
        <f>IF(ISERROR(IF((CP12-CO12)&lt;=$M$1,(CP12-CO12),IF((CP12-CO12)&gt;=$M$1,(CP12-CO12)-$N$1,IF((CP12-CO12)&gt;$O$1,(CP12-CO12)-$P$1)))),"00:00",IF((CP12-CO12)&lt;=$M$1,(CP12-CO12),IF((CP12-CO12)&gt;=$M$1,(CP12-CO12)-$N$1,IF((CP12-CO12)&gt;$O$1,(CP12-CO12)-$P$1))))</f>
        <v>00:00</v>
      </c>
      <c r="CR12" s="225" t="str">
        <f>IF(ISERROR(VLOOKUP(CR9,Service,7,0)),"",VLOOKUP(CR9,Service,7,0))</f>
        <v/>
      </c>
      <c r="CS12" s="226" t="str">
        <f>IF(ISERROR(VLOOKUP(CR9,Service,8,0)),"",VLOOKUP(CR9,Service,8,0))</f>
        <v/>
      </c>
      <c r="CT12" s="222" t="str">
        <f>IF(ISERROR(IF((CS12-CR12)&lt;=$M$1,(CS12-CR12),IF((CS12-CR12)&gt;=$M$1,(CS12-CR12)-$N$1,IF((CS12-CR12)&gt;$O$1,(CS12-CR12)-$P$1)))),"00:00",IF((CS12-CR12)&lt;=$M$1,(CS12-CR12),IF((CS12-CR12)&gt;=$M$1,(CS12-CR12)-$N$1,IF((CS12-CR12)&gt;$O$1,(CS12-CR12)-$P$1))))</f>
        <v>00:00</v>
      </c>
      <c r="CU12" s="225" t="str">
        <f>IF(ISERROR(VLOOKUP(CU9,Service,7,0)),"",VLOOKUP(CU9,Service,7,0))</f>
        <v/>
      </c>
      <c r="CV12" s="226" t="str">
        <f>IF(ISERROR(VLOOKUP(CU9,Service,8,0)),"",VLOOKUP(CU9,Service,8,0))</f>
        <v/>
      </c>
      <c r="CW12" s="222" t="str">
        <f>IF(ISERROR(IF((CV12-CU12)&lt;=$M$1,(CV12-CU12),IF((CV12-CU12)&gt;=$M$1,(CV12-CU12)-$N$1,IF((CV12-CU12)&gt;$O$1,(CV12-CU12)-$P$1)))),"00:00",IF((CV12-CU12)&lt;=$M$1,(CV12-CU12),IF((CV12-CU12)&gt;=$M$1,(CV12-CU12)-$N$1,IF((CV12-CU12)&gt;$O$1,(CV12-CU12)-$P$1))))</f>
        <v>00:00</v>
      </c>
      <c r="CX12" s="5"/>
    </row>
    <row r="13" spans="1:102" ht="14.1" customHeight="1">
      <c r="A13" s="257"/>
      <c r="B13" s="23" t="str">
        <f>A12</f>
        <v>Test</v>
      </c>
      <c r="C13" s="216">
        <f>IF(ISERROR(VLOOKUP(A9,Personnel,5,0)),"",VLOOKUP(A9,Personnel,5,0))</f>
        <v>0.28333333333333338</v>
      </c>
      <c r="D13" s="18">
        <f>COUNTIF(I9:CW9, "*V")</f>
        <v>0</v>
      </c>
      <c r="E13" s="217">
        <f>COUNTIF(I9:CW9,"")-31+C11</f>
        <v>31</v>
      </c>
      <c r="F13" s="168"/>
      <c r="G13" s="174"/>
      <c r="H13" s="255"/>
      <c r="I13" s="19"/>
      <c r="J13" s="20"/>
      <c r="K13" s="223">
        <f>IF(ISERROR(IF((J13-I13)&lt;=$M$1,(J13-I13),IF((J13-I13)&gt;=$M$1,(J13-I13)-$N$1,IF((J13-I13)&gt;$O$1,(J13-I13)-$P$1)))),"00:00",IF((J13-I13)&lt;=$M$1,(J13-I13),IF((J13-I13)&gt;=$M$1,(J13-I13)-$N$1,IF((J13-I13)&gt;$O$1,(J13-I13)-$P$1))))</f>
        <v>0</v>
      </c>
      <c r="L13" s="19"/>
      <c r="M13" s="20"/>
      <c r="N13" s="223">
        <f>IF(ISERROR(IF((M13-L13)&lt;=$M$1,(M13-L13),IF((M13-L13)&gt;=$M$1,(M13-L13)-$N$1,IF((M13-L13)&gt;$O$1,(M13-L13)-$P$1)))),"00:00",IF((M13-L13)&lt;=$M$1,(M13-L13),IF((M13-L13)&gt;=$M$1,(M13-L13)-$N$1,IF((M13-L13)&gt;$O$1,(M13-L13)-$P$1))))</f>
        <v>0</v>
      </c>
      <c r="O13" s="19"/>
      <c r="P13" s="20"/>
      <c r="Q13" s="223">
        <f>IF(ISERROR(IF((P13-O13)&lt;=$M$1,(P13-O13),IF((P13-O13)&gt;=$M$1,(P13-O13)-$N$1,IF((P13-O13)&gt;$O$1,(P13-O13)-$P$1)))),"00:00",IF((P13-O13)&lt;=$M$1,(P13-O13),IF((P13-O13)&gt;=$M$1,(P13-O13)-$N$1,IF((P13-O13)&gt;$O$1,(P13-O13)-$P$1))))</f>
        <v>0</v>
      </c>
      <c r="R13" s="19"/>
      <c r="S13" s="20"/>
      <c r="T13" s="223">
        <f>IF(ISERROR(IF((S13-R13)&lt;=$M$1,(S13-R13),IF((S13-R13)&gt;=$M$1,(S13-R13)-$N$1,IF((S13-R13)&gt;$O$1,(S13-R13)-$P$1)))),"00:00",IF((S13-R13)&lt;=$M$1,(S13-R13),IF((S13-R13)&gt;=$M$1,(S13-R13)-$N$1,IF((S13-R13)&gt;$O$1,(S13-R13)-$P$1))))</f>
        <v>0</v>
      </c>
      <c r="U13" s="19"/>
      <c r="V13" s="20"/>
      <c r="W13" s="223">
        <f>IF(ISERROR(IF((V13-U13)&lt;=$M$1,(V13-U13),IF((V13-U13)&gt;=$M$1,(V13-U13)-$N$1,IF((V13-U13)&gt;$O$1,(V13-U13)-$P$1)))),"00:00",IF((V13-U13)&lt;=$M$1,(V13-U13),IF((V13-U13)&gt;=$M$1,(V13-U13)-$N$1,IF((V13-U13)&gt;$O$1,(V13-U13)-$P$1))))</f>
        <v>0</v>
      </c>
      <c r="X13" s="19"/>
      <c r="Y13" s="20"/>
      <c r="Z13" s="223">
        <f>IF(ISERROR(IF((Y13-X13)&lt;=$M$1,(Y13-X13),IF((Y13-X13)&gt;=$M$1,(Y13-X13)-$N$1,IF((Y13-X13)&gt;$O$1,(Y13-X13)-$P$1)))),"00:00",IF((Y13-X13)&lt;=$M$1,(Y13-X13),IF((Y13-X13)&gt;=$M$1,(Y13-X13)-$N$1,IF((Y13-X13)&gt;$O$1,(Y13-X13)-$P$1))))</f>
        <v>0</v>
      </c>
      <c r="AA13" s="19"/>
      <c r="AB13" s="20"/>
      <c r="AC13" s="223">
        <f>IF(ISERROR(IF((AB13-AA13)&lt;=$M$1,(AB13-AA13),IF((AB13-AA13)&gt;=$M$1,(AB13-AA13)-$N$1,IF((AB13-AA13)&gt;$O$1,(AB13-AA13)-$P$1)))),"00:00",IF((AB13-AA13)&lt;=$M$1,(AB13-AA13),IF((AB13-AA13)&gt;=$M$1,(AB13-AA13)-$N$1,IF((AB13-AA13)&gt;$O$1,(AB13-AA13)-$P$1))))</f>
        <v>0</v>
      </c>
      <c r="AD13" s="19"/>
      <c r="AE13" s="20"/>
      <c r="AF13" s="223">
        <f>IF(ISERROR(IF((AE13-AD13)&lt;=$M$1,(AE13-AD13),IF((AE13-AD13)&gt;=$M$1,(AE13-AD13)-$N$1,IF((AE13-AD13)&gt;$O$1,(AE13-AD13)-$P$1)))),"00:00",IF((AE13-AD13)&lt;=$M$1,(AE13-AD13),IF((AE13-AD13)&gt;=$M$1,(AE13-AD13)-$N$1,IF((AE13-AD13)&gt;$O$1,(AE13-AD13)-$P$1))))</f>
        <v>0</v>
      </c>
      <c r="AG13" s="19"/>
      <c r="AH13" s="20"/>
      <c r="AI13" s="223">
        <f>IF(ISERROR(IF((AH13-AG13)&lt;=$M$1,(AH13-AG13),IF((AH13-AG13)&gt;=$M$1,(AH13-AG13)-$N$1,IF((AH13-AG13)&gt;$O$1,(AH13-AG13)-$P$1)))),"00:00",IF((AH13-AG13)&lt;=$M$1,(AH13-AG13),IF((AH13-AG13)&gt;=$M$1,(AH13-AG13)-$N$1,IF((AH13-AG13)&gt;$O$1,(AH13-AG13)-$P$1))))</f>
        <v>0</v>
      </c>
      <c r="AJ13" s="19"/>
      <c r="AK13" s="20"/>
      <c r="AL13" s="223">
        <f>IF(ISERROR(IF((AK13-AJ13)&lt;=$M$1,(AK13-AJ13),IF((AK13-AJ13)&gt;=$M$1,(AK13-AJ13)-$N$1,IF((AK13-AJ13)&gt;$O$1,(AK13-AJ13)-$P$1)))),"00:00",IF((AK13-AJ13)&lt;=$M$1,(AK13-AJ13),IF((AK13-AJ13)&gt;=$M$1,(AK13-AJ13)-$N$1,IF((AK13-AJ13)&gt;$O$1,(AK13-AJ13)-$P$1))))</f>
        <v>0</v>
      </c>
      <c r="AM13" s="19"/>
      <c r="AN13" s="20"/>
      <c r="AO13" s="223">
        <f>IF(ISERROR(IF((AN13-AM13)&lt;=$M$1,(AN13-AM13),IF((AN13-AM13)&gt;=$M$1,(AN13-AM13)-$N$1,IF((AN13-AM13)&gt;$O$1,(AN13-AM13)-$P$1)))),"00:00",IF((AN13-AM13)&lt;=$M$1,(AN13-AM13),IF((AN13-AM13)&gt;=$M$1,(AN13-AM13)-$N$1,IF((AN13-AM13)&gt;$O$1,(AN13-AM13)-$P$1))))</f>
        <v>0</v>
      </c>
      <c r="AP13" s="19"/>
      <c r="AQ13" s="20"/>
      <c r="AR13" s="223">
        <f>IF(ISERROR(IF((AQ13-AP13)&lt;=$M$1,(AQ13-AP13),IF((AQ13-AP13)&gt;=$M$1,(AQ13-AP13)-$N$1,IF((AQ13-AP13)&gt;$O$1,(AQ13-AP13)-$P$1)))),"00:00",IF((AQ13-AP13)&lt;=$M$1,(AQ13-AP13),IF((AQ13-AP13)&gt;=$M$1,(AQ13-AP13)-$N$1,IF((AQ13-AP13)&gt;$O$1,(AQ13-AP13)-$P$1))))</f>
        <v>0</v>
      </c>
      <c r="AS13" s="19"/>
      <c r="AT13" s="20"/>
      <c r="AU13" s="223">
        <f>IF(ISERROR(IF((AT13-AS13)&lt;=$M$1,(AT13-AS13),IF((AT13-AS13)&gt;=$M$1,(AT13-AS13)-$N$1,IF((AT13-AS13)&gt;$O$1,(AT13-AS13)-$P$1)))),"00:00",IF((AT13-AS13)&lt;=$M$1,(AT13-AS13),IF((AT13-AS13)&gt;=$M$1,(AT13-AS13)-$N$1,IF((AT13-AS13)&gt;$O$1,(AT13-AS13)-$P$1))))</f>
        <v>0</v>
      </c>
      <c r="AV13" s="19"/>
      <c r="AW13" s="20"/>
      <c r="AX13" s="223">
        <f>IF(ISERROR(IF((AW13-AV13)&lt;=$M$1,(AW13-AV13),IF((AW13-AV13)&gt;=$M$1,(AW13-AV13)-$N$1,IF((AW13-AV13)&gt;$O$1,(AW13-AV13)-$P$1)))),"00:00",IF((AW13-AV13)&lt;=$M$1,(AW13-AV13),IF((AW13-AV13)&gt;=$M$1,(AW13-AV13)-$N$1,IF((AW13-AV13)&gt;$O$1,(AW13-AV13)-$P$1))))</f>
        <v>0</v>
      </c>
      <c r="AY13" s="19"/>
      <c r="AZ13" s="20"/>
      <c r="BA13" s="223">
        <f>IF(ISERROR(IF((AZ13-AY13)&lt;=$M$1,(AZ13-AY13),IF((AZ13-AY13)&gt;=$M$1,(AZ13-AY13)-$N$1,IF((AZ13-AY13)&gt;$O$1,(AZ13-AY13)-$P$1)))),"00:00",IF((AZ13-AY13)&lt;=$M$1,(AZ13-AY13),IF((AZ13-AY13)&gt;=$M$1,(AZ13-AY13)-$N$1,IF((AZ13-AY13)&gt;$O$1,(AZ13-AY13)-$P$1))))</f>
        <v>0</v>
      </c>
      <c r="BB13" s="19"/>
      <c r="BC13" s="20"/>
      <c r="BD13" s="223">
        <f>IF(ISERROR(IF((BC13-BB13)&lt;=$M$1,(BC13-BB13),IF((BC13-BB13)&gt;=$M$1,(BC13-BB13)-$N$1,IF((BC13-BB13)&gt;$O$1,(BC13-BB13)-$P$1)))),"00:00",IF((BC13-BB13)&lt;=$M$1,(BC13-BB13),IF((BC13-BB13)&gt;=$M$1,(BC13-BB13)-$N$1,IF((BC13-BB13)&gt;$O$1,(BC13-BB13)-$P$1))))</f>
        <v>0</v>
      </c>
      <c r="BE13" s="19"/>
      <c r="BF13" s="20"/>
      <c r="BG13" s="223">
        <f>IF(ISERROR(IF((BF13-BE13)&lt;=$M$1,(BF13-BE13),IF((BF13-BE13)&gt;=$M$1,(BF13-BE13)-$N$1,IF((BF13-BE13)&gt;$O$1,(BF13-BE13)-$P$1)))),"00:00",IF((BF13-BE13)&lt;=$M$1,(BF13-BE13),IF((BF13-BE13)&gt;=$M$1,(BF13-BE13)-$N$1,IF((BF13-BE13)&gt;$O$1,(BF13-BE13)-$P$1))))</f>
        <v>0</v>
      </c>
      <c r="BH13" s="19"/>
      <c r="BI13" s="20"/>
      <c r="BJ13" s="223">
        <f>IF(ISERROR(IF((BI13-BH13)&lt;=$M$1,(BI13-BH13),IF((BI13-BH13)&gt;=$M$1,(BI13-BH13)-$N$1,IF((BI13-BH13)&gt;$O$1,(BI13-BH13)-$P$1)))),"00:00",IF((BI13-BH13)&lt;=$M$1,(BI13-BH13),IF((BI13-BH13)&gt;=$M$1,(BI13-BH13)-$N$1,IF((BI13-BH13)&gt;$O$1,(BI13-BH13)-$P$1))))</f>
        <v>0</v>
      </c>
      <c r="BK13" s="19"/>
      <c r="BL13" s="20"/>
      <c r="BM13" s="223">
        <f>IF(ISERROR(IF((BL13-BK13)&lt;=$M$1,(BL13-BK13),IF((BL13-BK13)&gt;=$M$1,(BL13-BK13)-$N$1,IF((BL13-BK13)&gt;$O$1,(BL13-BK13)-$P$1)))),"00:00",IF((BL13-BK13)&lt;=$M$1,(BL13-BK13),IF((BL13-BK13)&gt;=$M$1,(BL13-BK13)-$N$1,IF((BL13-BK13)&gt;$O$1,(BL13-BK13)-$P$1))))</f>
        <v>0</v>
      </c>
      <c r="BN13" s="19"/>
      <c r="BO13" s="20"/>
      <c r="BP13" s="223">
        <f>IF(ISERROR(IF((BO13-BN13)&lt;=$M$1,(BO13-BN13),IF((BO13-BN13)&gt;=$M$1,(BO13-BN13)-$N$1,IF((BO13-BN13)&gt;$O$1,(BO13-BN13)-$P$1)))),"00:00",IF((BO13-BN13)&lt;=$M$1,(BO13-BN13),IF((BO13-BN13)&gt;=$M$1,(BO13-BN13)-$N$1,IF((BO13-BN13)&gt;$O$1,(BO13-BN13)-$P$1))))</f>
        <v>0</v>
      </c>
      <c r="BQ13" s="19"/>
      <c r="BR13" s="20"/>
      <c r="BS13" s="223">
        <f>IF(ISERROR(IF((BR13-BQ13)&lt;=$M$1,(BR13-BQ13),IF((BR13-BQ13)&gt;=$M$1,(BR13-BQ13)-$N$1,IF((BR13-BQ13)&gt;$O$1,(BR13-BQ13)-$P$1)))),"00:00",IF((BR13-BQ13)&lt;=$M$1,(BR13-BQ13),IF((BR13-BQ13)&gt;=$M$1,(BR13-BQ13)-$N$1,IF((BR13-BQ13)&gt;$O$1,(BR13-BQ13)-$P$1))))</f>
        <v>0</v>
      </c>
      <c r="BT13" s="19"/>
      <c r="BU13" s="20"/>
      <c r="BV13" s="223">
        <f>IF(ISERROR(IF((BU13-BT13)&lt;=$M$1,(BU13-BT13),IF((BU13-BT13)&gt;=$M$1,(BU13-BT13)-$N$1,IF((BU13-BT13)&gt;$O$1,(BU13-BT13)-$P$1)))),"00:00",IF((BU13-BT13)&lt;=$M$1,(BU13-BT13),IF((BU13-BT13)&gt;=$M$1,(BU13-BT13)-$N$1,IF((BU13-BT13)&gt;$O$1,(BU13-BT13)-$P$1))))</f>
        <v>0</v>
      </c>
      <c r="BW13" s="19"/>
      <c r="BX13" s="20"/>
      <c r="BY13" s="223">
        <f>IF(ISERROR(IF((BX13-BW13)&lt;=$M$1,(BX13-BW13),IF((BX13-BW13)&gt;=$M$1,(BX13-BW13)-$N$1,IF((BX13-BW13)&gt;$O$1,(BX13-BW13)-$P$1)))),"00:00",IF((BX13-BW13)&lt;=$M$1,(BX13-BW13),IF((BX13-BW13)&gt;=$M$1,(BX13-BW13)-$N$1,IF((BX13-BW13)&gt;$O$1,(BX13-BW13)-$P$1))))</f>
        <v>0</v>
      </c>
      <c r="BZ13" s="19"/>
      <c r="CA13" s="20"/>
      <c r="CB13" s="223">
        <f>IF(ISERROR(IF((CA13-BZ13)&lt;=$M$1,(CA13-BZ13),IF((CA13-BZ13)&gt;=$M$1,(CA13-BZ13)-$N$1,IF((CA13-BZ13)&gt;$O$1,(CA13-BZ13)-$P$1)))),"00:00",IF((CA13-BZ13)&lt;=$M$1,(CA13-BZ13),IF((CA13-BZ13)&gt;=$M$1,(CA13-BZ13)-$N$1,IF((CA13-BZ13)&gt;$O$1,(CA13-BZ13)-$P$1))))</f>
        <v>0</v>
      </c>
      <c r="CC13" s="19"/>
      <c r="CD13" s="20"/>
      <c r="CE13" s="223">
        <f>IF(ISERROR(IF((CD13-CC13)&lt;=$M$1,(CD13-CC13),IF((CD13-CC13)&gt;=$M$1,(CD13-CC13)-$N$1,IF((CD13-CC13)&gt;$O$1,(CD13-CC13)-$P$1)))),"00:00",IF((CD13-CC13)&lt;=$M$1,(CD13-CC13),IF((CD13-CC13)&gt;=$M$1,(CD13-CC13)-$N$1,IF((CD13-CC13)&gt;$O$1,(CD13-CC13)-$P$1))))</f>
        <v>0</v>
      </c>
      <c r="CF13" s="19"/>
      <c r="CG13" s="20"/>
      <c r="CH13" s="223">
        <f>IF(ISERROR(IF((CG13-CF13)&lt;=$M$1,(CG13-CF13),IF((CG13-CF13)&gt;=$M$1,(CG13-CF13)-$N$1,IF((CG13-CF13)&gt;$O$1,(CG13-CF13)-$P$1)))),"00:00",IF((CG13-CF13)&lt;=$M$1,(CG13-CF13),IF((CG13-CF13)&gt;=$M$1,(CG13-CF13)-$N$1,IF((CG13-CF13)&gt;$O$1,(CG13-CF13)-$P$1))))</f>
        <v>0</v>
      </c>
      <c r="CI13" s="19"/>
      <c r="CJ13" s="20"/>
      <c r="CK13" s="223">
        <f>IF(ISERROR(IF((CJ13-CI13)&lt;=$M$1,(CJ13-CI13),IF((CJ13-CI13)&gt;=$M$1,(CJ13-CI13)-$N$1,IF((CJ13-CI13)&gt;$O$1,(CJ13-CI13)-$P$1)))),"00:00",IF((CJ13-CI13)&lt;=$M$1,(CJ13-CI13),IF((CJ13-CI13)&gt;=$M$1,(CJ13-CI13)-$N$1,IF((CJ13-CI13)&gt;$O$1,(CJ13-CI13)-$P$1))))</f>
        <v>0</v>
      </c>
      <c r="CL13" s="19"/>
      <c r="CM13" s="20"/>
      <c r="CN13" s="223">
        <f>IF(ISERROR(IF((CM13-CL13)&lt;=$M$1,(CM13-CL13),IF((CM13-CL13)&gt;=$M$1,(CM13-CL13)-$N$1,IF((CM13-CL13)&gt;$O$1,(CM13-CL13)-$P$1)))),"00:00",IF((CM13-CL13)&lt;=$M$1,(CM13-CL13),IF((CM13-CL13)&gt;=$M$1,(CM13-CL13)-$N$1,IF((CM13-CL13)&gt;$O$1,(CM13-CL13)-$P$1))))</f>
        <v>0</v>
      </c>
      <c r="CO13" s="19"/>
      <c r="CP13" s="20"/>
      <c r="CQ13" s="223">
        <f>IF(ISERROR(IF((CP13-CO13)&lt;=$M$1,(CP13-CO13),IF((CP13-CO13)&gt;=$M$1,(CP13-CO13)-$N$1,IF((CP13-CO13)&gt;$O$1,(CP13-CO13)-$P$1)))),"00:00",IF((CP13-CO13)&lt;=$M$1,(CP13-CO13),IF((CP13-CO13)&gt;=$M$1,(CP13-CO13)-$N$1,IF((CP13-CO13)&gt;$O$1,(CP13-CO13)-$P$1))))</f>
        <v>0</v>
      </c>
      <c r="CR13" s="19"/>
      <c r="CS13" s="20"/>
      <c r="CT13" s="223">
        <f>IF(ISERROR(IF((CS13-CR13)&lt;=$M$1,(CS13-CR13),IF((CS13-CR13)&gt;=$M$1,(CS13-CR13)-$N$1,IF((CS13-CR13)&gt;$O$1,(CS13-CR13)-$P$1)))),"00:00",IF((CS13-CR13)&lt;=$M$1,(CS13-CR13),IF((CS13-CR13)&gt;=$M$1,(CS13-CR13)-$N$1,IF((CS13-CR13)&gt;$O$1,(CS13-CR13)-$P$1))))</f>
        <v>0</v>
      </c>
      <c r="CU13" s="19"/>
      <c r="CV13" s="20"/>
      <c r="CW13" s="223">
        <f>IF(ISERROR(IF((CV13-CU13)&lt;=$M$1,(CV13-CU13),IF((CV13-CU13)&gt;=$M$1,(CV13-CU13)-$N$1,IF((CV13-CU13)&gt;$O$1,(CV13-CU13)-$P$1)))),"00:00",IF((CV13-CU13)&lt;=$M$1,(CV13-CU13),IF((CV13-CU13)&gt;=$M$1,(CV13-CU13)-$N$1,IF((CV13-CU13)&gt;$O$1,(CV13-CU13)-$P$1))))</f>
        <v>0</v>
      </c>
      <c r="CX13" s="5"/>
    </row>
    <row r="14" spans="1:102" ht="18" customHeight="1">
      <c r="A14" s="258" t="str">
        <f>Pers!A4</f>
        <v>Personne3</v>
      </c>
      <c r="B14" s="21" t="str">
        <f>A17</f>
        <v>Site</v>
      </c>
      <c r="C14" s="218">
        <f>IF(ISERROR(VLOOKUP(A14,Personnel,6,0)),"",VLOOKUP(A14,Personnel,6,0))</f>
        <v>4.4624999999999995</v>
      </c>
      <c r="D14" s="14">
        <f>K14+N14+Q14+T14+W14+Z14+AC14+AF14+AI14+AL14+AO14+AR14+AU14+AX14+BA14+BD14+BG14+BJ14+BM14+BP14+BS14+BV14+BY14+CB14+CE14+CH14+CK14+CN14+CQ14+CT14+CW14+E16</f>
        <v>0</v>
      </c>
      <c r="E14" s="165">
        <f>IF(D14&lt;&gt;0,IF(ISERROR(D14-C14),"",D14-C14),0)</f>
        <v>0</v>
      </c>
      <c r="F14" s="170">
        <f>D18</f>
        <v>0</v>
      </c>
      <c r="G14" s="171">
        <f>D16</f>
        <v>0</v>
      </c>
      <c r="H14" s="260">
        <f>IF(ISERROR(VLOOKUP(A14,Recap,12,0)),"",VLOOKUP(A14,Recap,12,0))</f>
        <v>0</v>
      </c>
      <c r="I14" s="246"/>
      <c r="J14" s="247"/>
      <c r="K14" s="219">
        <f>SUM(K15:K18)</f>
        <v>0</v>
      </c>
      <c r="L14" s="246"/>
      <c r="M14" s="247"/>
      <c r="N14" s="219">
        <f>SUM(N15:N18)</f>
        <v>0</v>
      </c>
      <c r="O14" s="246"/>
      <c r="P14" s="247"/>
      <c r="Q14" s="219">
        <f>SUM(Q15:Q18)</f>
        <v>0</v>
      </c>
      <c r="R14" s="246"/>
      <c r="S14" s="247"/>
      <c r="T14" s="219">
        <f>SUM(T15:T18)</f>
        <v>0</v>
      </c>
      <c r="U14" s="246"/>
      <c r="V14" s="247"/>
      <c r="W14" s="219">
        <f>SUM(W15:W18)</f>
        <v>0</v>
      </c>
      <c r="X14" s="246"/>
      <c r="Y14" s="247"/>
      <c r="Z14" s="219">
        <f>SUM(Z15:Z18)</f>
        <v>0</v>
      </c>
      <c r="AA14" s="246"/>
      <c r="AB14" s="247"/>
      <c r="AC14" s="219">
        <f>SUM(AC15:AC18)</f>
        <v>0</v>
      </c>
      <c r="AD14" s="246"/>
      <c r="AE14" s="247"/>
      <c r="AF14" s="219">
        <f>SUM(AF15:AF18)</f>
        <v>0</v>
      </c>
      <c r="AG14" s="246"/>
      <c r="AH14" s="247"/>
      <c r="AI14" s="219">
        <f>SUM(AI15:AI18)</f>
        <v>0</v>
      </c>
      <c r="AJ14" s="246"/>
      <c r="AK14" s="247"/>
      <c r="AL14" s="219">
        <f>SUM(AL15:AL18)</f>
        <v>0</v>
      </c>
      <c r="AM14" s="246"/>
      <c r="AN14" s="247"/>
      <c r="AO14" s="219">
        <f>SUM(AO15:AO18)</f>
        <v>0</v>
      </c>
      <c r="AP14" s="246"/>
      <c r="AQ14" s="247"/>
      <c r="AR14" s="219">
        <f>SUM(AR15:AR18)</f>
        <v>0</v>
      </c>
      <c r="AS14" s="246"/>
      <c r="AT14" s="247"/>
      <c r="AU14" s="219">
        <f>SUM(AU15:AU18)</f>
        <v>0</v>
      </c>
      <c r="AV14" s="246"/>
      <c r="AW14" s="247"/>
      <c r="AX14" s="219">
        <f>SUM(AX15:AX18)</f>
        <v>0</v>
      </c>
      <c r="AY14" s="246"/>
      <c r="AZ14" s="247"/>
      <c r="BA14" s="219">
        <f>SUM(BA15:BA18)</f>
        <v>0</v>
      </c>
      <c r="BB14" s="246"/>
      <c r="BC14" s="247"/>
      <c r="BD14" s="219">
        <f>SUM(BD15:BD18)</f>
        <v>0</v>
      </c>
      <c r="BE14" s="246"/>
      <c r="BF14" s="247"/>
      <c r="BG14" s="219">
        <f>SUM(BG15:BG18)</f>
        <v>0</v>
      </c>
      <c r="BH14" s="246"/>
      <c r="BI14" s="247"/>
      <c r="BJ14" s="219">
        <f>SUM(BJ15:BJ18)</f>
        <v>0</v>
      </c>
      <c r="BK14" s="246"/>
      <c r="BL14" s="247"/>
      <c r="BM14" s="219">
        <f>SUM(BM15:BM18)</f>
        <v>0</v>
      </c>
      <c r="BN14" s="246"/>
      <c r="BO14" s="247"/>
      <c r="BP14" s="219">
        <f>SUM(BP15:BP18)</f>
        <v>0</v>
      </c>
      <c r="BQ14" s="246"/>
      <c r="BR14" s="247"/>
      <c r="BS14" s="219">
        <f>SUM(BS15:BS18)</f>
        <v>0</v>
      </c>
      <c r="BT14" s="246"/>
      <c r="BU14" s="247"/>
      <c r="BV14" s="219">
        <f>SUM(BV15:BV18)</f>
        <v>0</v>
      </c>
      <c r="BW14" s="246"/>
      <c r="BX14" s="247"/>
      <c r="BY14" s="219">
        <f>SUM(BY15:BY18)</f>
        <v>0</v>
      </c>
      <c r="BZ14" s="246"/>
      <c r="CA14" s="247"/>
      <c r="CB14" s="219">
        <f>SUM(CB15:CB18)</f>
        <v>0</v>
      </c>
      <c r="CC14" s="246"/>
      <c r="CD14" s="247"/>
      <c r="CE14" s="219">
        <f>SUM(CE15:CE18)</f>
        <v>0</v>
      </c>
      <c r="CF14" s="246"/>
      <c r="CG14" s="247"/>
      <c r="CH14" s="219">
        <f>SUM(CH15:CH18)</f>
        <v>0</v>
      </c>
      <c r="CI14" s="246"/>
      <c r="CJ14" s="247"/>
      <c r="CK14" s="219">
        <f>SUM(CK15:CK18)</f>
        <v>0</v>
      </c>
      <c r="CL14" s="246"/>
      <c r="CM14" s="247"/>
      <c r="CN14" s="219">
        <f>SUM(CN15:CN18)</f>
        <v>0</v>
      </c>
      <c r="CO14" s="246"/>
      <c r="CP14" s="247"/>
      <c r="CQ14" s="219">
        <f>SUM(CQ15:CQ18)</f>
        <v>0</v>
      </c>
      <c r="CR14" s="246"/>
      <c r="CS14" s="247"/>
      <c r="CT14" s="219">
        <f>SUM(CT15:CT18)</f>
        <v>0</v>
      </c>
      <c r="CU14" s="246"/>
      <c r="CV14" s="247"/>
      <c r="CW14" s="219">
        <f>SUM(CW15:CW18)</f>
        <v>0</v>
      </c>
      <c r="CX14" s="5"/>
    </row>
    <row r="15" spans="1:102" ht="14.1" customHeight="1">
      <c r="A15" s="259"/>
      <c r="B15" s="22" t="str">
        <f>A17</f>
        <v>Site</v>
      </c>
      <c r="C15" s="15" t="s">
        <v>16</v>
      </c>
      <c r="D15" s="15" t="s">
        <v>59</v>
      </c>
      <c r="E15" s="166" t="s">
        <v>60</v>
      </c>
      <c r="F15" s="166"/>
      <c r="G15" s="172"/>
      <c r="H15" s="260"/>
      <c r="I15" s="225" t="str">
        <f>IF(ISERROR(VLOOKUP(I14,Service,3,0)),"",VLOOKUP(I14,Service,3,0))</f>
        <v/>
      </c>
      <c r="J15" s="226" t="str">
        <f>IF(ISERROR(VLOOKUP(I14,Service,4,0)),"",VLOOKUP(I14,Service,4,0))</f>
        <v/>
      </c>
      <c r="K15" s="222" t="str">
        <f>IF(ISERROR(IF((J15-I15)&lt;=$M$1,(J15-I15),IF((J15-I15)&gt;=$M$1,(J15-I15)-$N$1,IF((J15-I15)&gt;$O$1,(J15-I15)-$P$1)))),"00:00",IF((J15-I15)&lt;=$M$1,(J15-I15),IF((J15-I15)&gt;=$M$1,(J15-I15)-$N$1,IF((J15-I15)&gt;$O$1,(J15-I15)-$P$1))))</f>
        <v>00:00</v>
      </c>
      <c r="L15" s="225" t="str">
        <f>IF(ISERROR(VLOOKUP(L14,Service,3,0)),"",VLOOKUP(L14,Service,3,0))</f>
        <v/>
      </c>
      <c r="M15" s="226" t="str">
        <f>IF(ISERROR(VLOOKUP(L14,Service,4,0)),"",VLOOKUP(L14,Service,4,0))</f>
        <v/>
      </c>
      <c r="N15" s="222" t="str">
        <f>IF(ISERROR(IF((M15-L15)&lt;=$M$1,(M15-L15),IF((M15-L15)&gt;=$M$1,(M15-L15)-$N$1,IF((M15-L15)&gt;$O$1,(M15-L15)-$P$1)))),"00:00",IF((M15-L15)&lt;=$M$1,(M15-L15),IF((M15-L15)&gt;=$M$1,(M15-L15)-$N$1,IF((M15-L15)&gt;$O$1,(M15-L15)-$P$1))))</f>
        <v>00:00</v>
      </c>
      <c r="O15" s="225" t="str">
        <f>IF(ISERROR(VLOOKUP(O14,Service,3,0)),"",VLOOKUP(O14,Service,3,0))</f>
        <v/>
      </c>
      <c r="P15" s="226" t="str">
        <f>IF(ISERROR(VLOOKUP(O14,Service,4,0)),"",VLOOKUP(O14,Service,4,0))</f>
        <v/>
      </c>
      <c r="Q15" s="222" t="str">
        <f>IF(ISERROR(IF((P15-O15)&lt;=$M$1,(P15-O15),IF((P15-O15)&gt;=$M$1,(P15-O15)-$N$1,IF((P15-O15)&gt;$O$1,(P15-O15)-$P$1)))),"00:00",IF((P15-O15)&lt;=$M$1,(P15-O15),IF((P15-O15)&gt;=$M$1,(P15-O15)-$N$1,IF((P15-O15)&gt;$O$1,(P15-O15)-$P$1))))</f>
        <v>00:00</v>
      </c>
      <c r="R15" s="225" t="str">
        <f>IF(ISERROR(VLOOKUP(R14,Service,3,0)),"",VLOOKUP(R14,Service,3,0))</f>
        <v/>
      </c>
      <c r="S15" s="226" t="str">
        <f>IF(ISERROR(VLOOKUP(R14,Service,4,0)),"",VLOOKUP(R14,Service,4,0))</f>
        <v/>
      </c>
      <c r="T15" s="222" t="str">
        <f>IF(ISERROR(IF((S15-R15)&lt;=$M$1,(S15-R15),IF((S15-R15)&gt;=$M$1,(S15-R15)-$N$1,IF((S15-R15)&gt;$O$1,(S15-R15)-$P$1)))),"00:00",IF((S15-R15)&lt;=$M$1,(S15-R15),IF((S15-R15)&gt;=$M$1,(S15-R15)-$N$1,IF((S15-R15)&gt;$O$1,(S15-R15)-$P$1))))</f>
        <v>00:00</v>
      </c>
      <c r="U15" s="225" t="str">
        <f>IF(ISERROR(VLOOKUP(U14,Service,3,0)),"",VLOOKUP(U14,Service,3,0))</f>
        <v/>
      </c>
      <c r="V15" s="226" t="str">
        <f>IF(ISERROR(VLOOKUP(U14,Service,4,0)),"",VLOOKUP(U14,Service,4,0))</f>
        <v/>
      </c>
      <c r="W15" s="222" t="str">
        <f>IF(ISERROR(IF((V15-U15)&lt;=$M$1,(V15-U15),IF((V15-U15)&gt;=$M$1,(V15-U15)-$N$1,IF((V15-U15)&gt;$O$1,(V15-U15)-$P$1)))),"00:00",IF((V15-U15)&lt;=$M$1,(V15-U15),IF((V15-U15)&gt;=$M$1,(V15-U15)-$N$1,IF((V15-U15)&gt;$O$1,(V15-U15)-$P$1))))</f>
        <v>00:00</v>
      </c>
      <c r="X15" s="225" t="str">
        <f>IF(ISERROR(VLOOKUP(X14,Service,3,0)),"",VLOOKUP(X14,Service,3,0))</f>
        <v/>
      </c>
      <c r="Y15" s="226" t="str">
        <f>IF(ISERROR(VLOOKUP(X14,Service,4,0)),"",VLOOKUP(X14,Service,4,0))</f>
        <v/>
      </c>
      <c r="Z15" s="222" t="str">
        <f>IF(ISERROR(IF((Y15-X15)&lt;=$M$1,(Y15-X15),IF((Y15-X15)&gt;=$M$1,(Y15-X15)-$N$1,IF((Y15-X15)&gt;$O$1,(Y15-X15)-$P$1)))),"00:00",IF((Y15-X15)&lt;=$M$1,(Y15-X15),IF((Y15-X15)&gt;=$M$1,(Y15-X15)-$N$1,IF((Y15-X15)&gt;$O$1,(Y15-X15)-$P$1))))</f>
        <v>00:00</v>
      </c>
      <c r="AA15" s="225" t="str">
        <f>IF(ISERROR(VLOOKUP(AA14,Service,3,0)),"",VLOOKUP(AA14,Service,3,0))</f>
        <v/>
      </c>
      <c r="AB15" s="226" t="str">
        <f>IF(ISERROR(VLOOKUP(AA14,Service,4,0)),"",VLOOKUP(AA14,Service,4,0))</f>
        <v/>
      </c>
      <c r="AC15" s="222" t="str">
        <f>IF(ISERROR(IF((AB15-AA15)&lt;=$M$1,(AB15-AA15),IF((AB15-AA15)&gt;=$M$1,(AB15-AA15)-$N$1,IF((AB15-AA15)&gt;$O$1,(AB15-AA15)-$P$1)))),"00:00",IF((AB15-AA15)&lt;=$M$1,(AB15-AA15),IF((AB15-AA15)&gt;=$M$1,(AB15-AA15)-$N$1,IF((AB15-AA15)&gt;$O$1,(AB15-AA15)-$P$1))))</f>
        <v>00:00</v>
      </c>
      <c r="AD15" s="225" t="str">
        <f>IF(ISERROR(VLOOKUP(AD14,Service,3,0)),"",VLOOKUP(AD14,Service,3,0))</f>
        <v/>
      </c>
      <c r="AE15" s="226" t="str">
        <f>IF(ISERROR(VLOOKUP(AD14,Service,4,0)),"",VLOOKUP(AD14,Service,4,0))</f>
        <v/>
      </c>
      <c r="AF15" s="222" t="str">
        <f>IF(ISERROR(IF((AE15-AD15)&lt;=$M$1,(AE15-AD15),IF((AE15-AD15)&gt;=$M$1,(AE15-AD15)-$N$1,IF((AE15-AD15)&gt;$O$1,(AE15-AD15)-$P$1)))),"00:00",IF((AE15-AD15)&lt;=$M$1,(AE15-AD15),IF((AE15-AD15)&gt;=$M$1,(AE15-AD15)-$N$1,IF((AE15-AD15)&gt;$O$1,(AE15-AD15)-$P$1))))</f>
        <v>00:00</v>
      </c>
      <c r="AG15" s="225" t="str">
        <f>IF(ISERROR(VLOOKUP(AG14,Service,3,0)),"",VLOOKUP(AG14,Service,3,0))</f>
        <v/>
      </c>
      <c r="AH15" s="226" t="str">
        <f>IF(ISERROR(VLOOKUP(AG14,Service,4,0)),"",VLOOKUP(AG14,Service,4,0))</f>
        <v/>
      </c>
      <c r="AI15" s="222" t="str">
        <f>IF(ISERROR(IF((AH15-AG15)&lt;=$M$1,(AH15-AG15),IF((AH15-AG15)&gt;=$M$1,(AH15-AG15)-$N$1,IF((AH15-AG15)&gt;$O$1,(AH15-AG15)-$P$1)))),"00:00",IF((AH15-AG15)&lt;=$M$1,(AH15-AG15),IF((AH15-AG15)&gt;=$M$1,(AH15-AG15)-$N$1,IF((AH15-AG15)&gt;$O$1,(AH15-AG15)-$P$1))))</f>
        <v>00:00</v>
      </c>
      <c r="AJ15" s="225" t="str">
        <f>IF(ISERROR(VLOOKUP(AJ14,Service,3,0)),"",VLOOKUP(AJ14,Service,3,0))</f>
        <v/>
      </c>
      <c r="AK15" s="226" t="str">
        <f>IF(ISERROR(VLOOKUP(AJ14,Service,4,0)),"",VLOOKUP(AJ14,Service,4,0))</f>
        <v/>
      </c>
      <c r="AL15" s="222" t="str">
        <f>IF(ISERROR(IF((AK15-AJ15)&lt;=$M$1,(AK15-AJ15),IF((AK15-AJ15)&gt;=$M$1,(AK15-AJ15)-$N$1,IF((AK15-AJ15)&gt;$O$1,(AK15-AJ15)-$P$1)))),"00:00",IF((AK15-AJ15)&lt;=$M$1,(AK15-AJ15),IF((AK15-AJ15)&gt;=$M$1,(AK15-AJ15)-$N$1,IF((AK15-AJ15)&gt;$O$1,(AK15-AJ15)-$P$1))))</f>
        <v>00:00</v>
      </c>
      <c r="AM15" s="225" t="str">
        <f>IF(ISERROR(VLOOKUP(AM14,Service,3,0)),"",VLOOKUP(AM14,Service,3,0))</f>
        <v/>
      </c>
      <c r="AN15" s="226" t="str">
        <f>IF(ISERROR(VLOOKUP(AM14,Service,4,0)),"",VLOOKUP(AM14,Service,4,0))</f>
        <v/>
      </c>
      <c r="AO15" s="222" t="str">
        <f>IF(ISERROR(IF((AN15-AM15)&lt;=$M$1,(AN15-AM15),IF((AN15-AM15)&gt;=$M$1,(AN15-AM15)-$N$1,IF((AN15-AM15)&gt;$O$1,(AN15-AM15)-$P$1)))),"00:00",IF((AN15-AM15)&lt;=$M$1,(AN15-AM15),IF((AN15-AM15)&gt;=$M$1,(AN15-AM15)-$N$1,IF((AN15-AM15)&gt;$O$1,(AN15-AM15)-$P$1))))</f>
        <v>00:00</v>
      </c>
      <c r="AP15" s="225" t="str">
        <f>IF(ISERROR(VLOOKUP(AP14,Service,3,0)),"",VLOOKUP(AP14,Service,3,0))</f>
        <v/>
      </c>
      <c r="AQ15" s="226" t="str">
        <f>IF(ISERROR(VLOOKUP(AP14,Service,4,0)),"",VLOOKUP(AP14,Service,4,0))</f>
        <v/>
      </c>
      <c r="AR15" s="222" t="str">
        <f>IF(ISERROR(IF((AQ15-AP15)&lt;=$M$1,(AQ15-AP15),IF((AQ15-AP15)&gt;=$M$1,(AQ15-AP15)-$N$1,IF((AQ15-AP15)&gt;$O$1,(AQ15-AP15)-$P$1)))),"00:00",IF((AQ15-AP15)&lt;=$M$1,(AQ15-AP15),IF((AQ15-AP15)&gt;=$M$1,(AQ15-AP15)-$N$1,IF((AQ15-AP15)&gt;$O$1,(AQ15-AP15)-$P$1))))</f>
        <v>00:00</v>
      </c>
      <c r="AS15" s="225" t="str">
        <f>IF(ISERROR(VLOOKUP(AS14,Service,3,0)),"",VLOOKUP(AS14,Service,3,0))</f>
        <v/>
      </c>
      <c r="AT15" s="226" t="str">
        <f>IF(ISERROR(VLOOKUP(AS14,Service,4,0)),"",VLOOKUP(AS14,Service,4,0))</f>
        <v/>
      </c>
      <c r="AU15" s="222" t="str">
        <f>IF(ISERROR(IF((AT15-AS15)&lt;=$M$1,(AT15-AS15),IF((AT15-AS15)&gt;=$M$1,(AT15-AS15)-$N$1,IF((AT15-AS15)&gt;$O$1,(AT15-AS15)-$P$1)))),"00:00",IF((AT15-AS15)&lt;=$M$1,(AT15-AS15),IF((AT15-AS15)&gt;=$M$1,(AT15-AS15)-$N$1,IF((AT15-AS15)&gt;$O$1,(AT15-AS15)-$P$1))))</f>
        <v>00:00</v>
      </c>
      <c r="AV15" s="225" t="str">
        <f>IF(ISERROR(VLOOKUP(AV14,Service,3,0)),"",VLOOKUP(AV14,Service,3,0))</f>
        <v/>
      </c>
      <c r="AW15" s="226" t="str">
        <f>IF(ISERROR(VLOOKUP(AV14,Service,4,0)),"",VLOOKUP(AV14,Service,4,0))</f>
        <v/>
      </c>
      <c r="AX15" s="222" t="str">
        <f>IF(ISERROR(IF((AW15-AV15)&lt;=$M$1,(AW15-AV15),IF((AW15-AV15)&gt;=$M$1,(AW15-AV15)-$N$1,IF((AW15-AV15)&gt;$O$1,(AW15-AV15)-$P$1)))),"00:00",IF((AW15-AV15)&lt;=$M$1,(AW15-AV15),IF((AW15-AV15)&gt;=$M$1,(AW15-AV15)-$N$1,IF((AW15-AV15)&gt;$O$1,(AW15-AV15)-$P$1))))</f>
        <v>00:00</v>
      </c>
      <c r="AY15" s="225" t="str">
        <f>IF(ISERROR(VLOOKUP(AY14,Service,3,0)),"",VLOOKUP(AY14,Service,3,0))</f>
        <v/>
      </c>
      <c r="AZ15" s="226" t="str">
        <f>IF(ISERROR(VLOOKUP(AY14,Service,4,0)),"",VLOOKUP(AY14,Service,4,0))</f>
        <v/>
      </c>
      <c r="BA15" s="222" t="str">
        <f>IF(ISERROR(IF((AZ15-AY15)&lt;=$M$1,(AZ15-AY15),IF((AZ15-AY15)&gt;=$M$1,(AZ15-AY15)-$N$1,IF((AZ15-AY15)&gt;$O$1,(AZ15-AY15)-$P$1)))),"00:00",IF((AZ15-AY15)&lt;=$M$1,(AZ15-AY15),IF((AZ15-AY15)&gt;=$M$1,(AZ15-AY15)-$N$1,IF((AZ15-AY15)&gt;$O$1,(AZ15-AY15)-$P$1))))</f>
        <v>00:00</v>
      </c>
      <c r="BB15" s="225" t="str">
        <f>IF(ISERROR(VLOOKUP(BB14,Service,3,0)),"",VLOOKUP(BB14,Service,3,0))</f>
        <v/>
      </c>
      <c r="BC15" s="226" t="str">
        <f>IF(ISERROR(VLOOKUP(BB14,Service,4,0)),"",VLOOKUP(BB14,Service,4,0))</f>
        <v/>
      </c>
      <c r="BD15" s="222" t="str">
        <f>IF(ISERROR(IF((BC15-BB15)&lt;=$M$1,(BC15-BB15),IF((BC15-BB15)&gt;=$M$1,(BC15-BB15)-$N$1,IF((BC15-BB15)&gt;$O$1,(BC15-BB15)-$P$1)))),"00:00",IF((BC15-BB15)&lt;=$M$1,(BC15-BB15),IF((BC15-BB15)&gt;=$M$1,(BC15-BB15)-$N$1,IF((BC15-BB15)&gt;$O$1,(BC15-BB15)-$P$1))))</f>
        <v>00:00</v>
      </c>
      <c r="BE15" s="225" t="str">
        <f>IF(ISERROR(VLOOKUP(BE14,Service,3,0)),"",VLOOKUP(BE14,Service,3,0))</f>
        <v/>
      </c>
      <c r="BF15" s="226" t="str">
        <f>IF(ISERROR(VLOOKUP(BE14,Service,4,0)),"",VLOOKUP(BE14,Service,4,0))</f>
        <v/>
      </c>
      <c r="BG15" s="222" t="str">
        <f>IF(ISERROR(IF((BF15-BE15)&lt;=$M$1,(BF15-BE15),IF((BF15-BE15)&gt;=$M$1,(BF15-BE15)-$N$1,IF((BF15-BE15)&gt;$O$1,(BF15-BE15)-$P$1)))),"00:00",IF((BF15-BE15)&lt;=$M$1,(BF15-BE15),IF((BF15-BE15)&gt;=$M$1,(BF15-BE15)-$N$1,IF((BF15-BE15)&gt;$O$1,(BF15-BE15)-$P$1))))</f>
        <v>00:00</v>
      </c>
      <c r="BH15" s="225" t="str">
        <f>IF(ISERROR(VLOOKUP(BH14,Service,3,0)),"",VLOOKUP(BH14,Service,3,0))</f>
        <v/>
      </c>
      <c r="BI15" s="226" t="str">
        <f>IF(ISERROR(VLOOKUP(BH14,Service,4,0)),"",VLOOKUP(BH14,Service,4,0))</f>
        <v/>
      </c>
      <c r="BJ15" s="222" t="str">
        <f>IF(ISERROR(IF((BI15-BH15)&lt;=$M$1,(BI15-BH15),IF((BI15-BH15)&gt;=$M$1,(BI15-BH15)-$N$1,IF((BI15-BH15)&gt;$O$1,(BI15-BH15)-$P$1)))),"00:00",IF((BI15-BH15)&lt;=$M$1,(BI15-BH15),IF((BI15-BH15)&gt;=$M$1,(BI15-BH15)-$N$1,IF((BI15-BH15)&gt;$O$1,(BI15-BH15)-$P$1))))</f>
        <v>00:00</v>
      </c>
      <c r="BK15" s="225" t="str">
        <f>IF(ISERROR(VLOOKUP(BK14,Service,3,0)),"",VLOOKUP(BK14,Service,3,0))</f>
        <v/>
      </c>
      <c r="BL15" s="226" t="str">
        <f>IF(ISERROR(VLOOKUP(BK14,Service,4,0)),"",VLOOKUP(BK14,Service,4,0))</f>
        <v/>
      </c>
      <c r="BM15" s="222" t="str">
        <f>IF(ISERROR(IF((BL15-BK15)&lt;=$M$1,(BL15-BK15),IF((BL15-BK15)&gt;=$M$1,(BL15-BK15)-$N$1,IF((BL15-BK15)&gt;$O$1,(BL15-BK15)-$P$1)))),"00:00",IF((BL15-BK15)&lt;=$M$1,(BL15-BK15),IF((BL15-BK15)&gt;=$M$1,(BL15-BK15)-$N$1,IF((BL15-BK15)&gt;$O$1,(BL15-BK15)-$P$1))))</f>
        <v>00:00</v>
      </c>
      <c r="BN15" s="225" t="str">
        <f>IF(ISERROR(VLOOKUP(BN14,Service,3,0)),"",VLOOKUP(BN14,Service,3,0))</f>
        <v/>
      </c>
      <c r="BO15" s="226" t="str">
        <f>IF(ISERROR(VLOOKUP(BN14,Service,4,0)),"",VLOOKUP(BN14,Service,4,0))</f>
        <v/>
      </c>
      <c r="BP15" s="222" t="str">
        <f>IF(ISERROR(IF((BO15-BN15)&lt;=$M$1,(BO15-BN15),IF((BO15-BN15)&gt;=$M$1,(BO15-BN15)-$N$1,IF((BO15-BN15)&gt;$O$1,(BO15-BN15)-$P$1)))),"00:00",IF((BO15-BN15)&lt;=$M$1,(BO15-BN15),IF((BO15-BN15)&gt;=$M$1,(BO15-BN15)-$N$1,IF((BO15-BN15)&gt;$O$1,(BO15-BN15)-$P$1))))</f>
        <v>00:00</v>
      </c>
      <c r="BQ15" s="225" t="str">
        <f>IF(ISERROR(VLOOKUP(BQ14,Service,3,0)),"",VLOOKUP(BQ14,Service,3,0))</f>
        <v/>
      </c>
      <c r="BR15" s="226" t="str">
        <f>IF(ISERROR(VLOOKUP(BQ14,Service,4,0)),"",VLOOKUP(BQ14,Service,4,0))</f>
        <v/>
      </c>
      <c r="BS15" s="222" t="str">
        <f>IF(ISERROR(IF((BR15-BQ15)&lt;=$M$1,(BR15-BQ15),IF((BR15-BQ15)&gt;=$M$1,(BR15-BQ15)-$N$1,IF((BR15-BQ15)&gt;$O$1,(BR15-BQ15)-$P$1)))),"00:00",IF((BR15-BQ15)&lt;=$M$1,(BR15-BQ15),IF((BR15-BQ15)&gt;=$M$1,(BR15-BQ15)-$N$1,IF((BR15-BQ15)&gt;$O$1,(BR15-BQ15)-$P$1))))</f>
        <v>00:00</v>
      </c>
      <c r="BT15" s="225" t="str">
        <f>IF(ISERROR(VLOOKUP(BT14,Service,3,0)),"",VLOOKUP(BT14,Service,3,0))</f>
        <v/>
      </c>
      <c r="BU15" s="226" t="str">
        <f>IF(ISERROR(VLOOKUP(BT14,Service,4,0)),"",VLOOKUP(BT14,Service,4,0))</f>
        <v/>
      </c>
      <c r="BV15" s="222" t="str">
        <f>IF(ISERROR(IF((BU15-BT15)&lt;=$M$1,(BU15-BT15),IF((BU15-BT15)&gt;=$M$1,(BU15-BT15)-$N$1,IF((BU15-BT15)&gt;$O$1,(BU15-BT15)-$P$1)))),"00:00",IF((BU15-BT15)&lt;=$M$1,(BU15-BT15),IF((BU15-BT15)&gt;=$M$1,(BU15-BT15)-$N$1,IF((BU15-BT15)&gt;$O$1,(BU15-BT15)-$P$1))))</f>
        <v>00:00</v>
      </c>
      <c r="BW15" s="225" t="str">
        <f>IF(ISERROR(VLOOKUP(BW14,Service,3,0)),"",VLOOKUP(BW14,Service,3,0))</f>
        <v/>
      </c>
      <c r="BX15" s="226" t="str">
        <f>IF(ISERROR(VLOOKUP(BW14,Service,4,0)),"",VLOOKUP(BW14,Service,4,0))</f>
        <v/>
      </c>
      <c r="BY15" s="222" t="str">
        <f>IF(ISERROR(IF((BX15-BW15)&lt;=$M$1,(BX15-BW15),IF((BX15-BW15)&gt;=$M$1,(BX15-BW15)-$N$1,IF((BX15-BW15)&gt;$O$1,(BX15-BW15)-$P$1)))),"00:00",IF((BX15-BW15)&lt;=$M$1,(BX15-BW15),IF((BX15-BW15)&gt;=$M$1,(BX15-BW15)-$N$1,IF((BX15-BW15)&gt;$O$1,(BX15-BW15)-$P$1))))</f>
        <v>00:00</v>
      </c>
      <c r="BZ15" s="225" t="str">
        <f>IF(ISERROR(VLOOKUP(BZ14,Service,3,0)),"",VLOOKUP(BZ14,Service,3,0))</f>
        <v/>
      </c>
      <c r="CA15" s="226" t="str">
        <f>IF(ISERROR(VLOOKUP(BZ14,Service,4,0)),"",VLOOKUP(BZ14,Service,4,0))</f>
        <v/>
      </c>
      <c r="CB15" s="222" t="str">
        <f>IF(ISERROR(IF((CA15-BZ15)&lt;=$M$1,(CA15-BZ15),IF((CA15-BZ15)&gt;=$M$1,(CA15-BZ15)-$N$1,IF((CA15-BZ15)&gt;$O$1,(CA15-BZ15)-$P$1)))),"00:00",IF((CA15-BZ15)&lt;=$M$1,(CA15-BZ15),IF((CA15-BZ15)&gt;=$M$1,(CA15-BZ15)-$N$1,IF((CA15-BZ15)&gt;$O$1,(CA15-BZ15)-$P$1))))</f>
        <v>00:00</v>
      </c>
      <c r="CC15" s="225" t="str">
        <f>IF(ISERROR(VLOOKUP(CC14,Service,3,0)),"",VLOOKUP(CC14,Service,3,0))</f>
        <v/>
      </c>
      <c r="CD15" s="226" t="str">
        <f>IF(ISERROR(VLOOKUP(CC14,Service,4,0)),"",VLOOKUP(CC14,Service,4,0))</f>
        <v/>
      </c>
      <c r="CE15" s="222" t="str">
        <f>IF(ISERROR(IF((CD15-CC15)&lt;=$M$1,(CD15-CC15),IF((CD15-CC15)&gt;=$M$1,(CD15-CC15)-$N$1,IF((CD15-CC15)&gt;$O$1,(CD15-CC15)-$P$1)))),"00:00",IF((CD15-CC15)&lt;=$M$1,(CD15-CC15),IF((CD15-CC15)&gt;=$M$1,(CD15-CC15)-$N$1,IF((CD15-CC15)&gt;$O$1,(CD15-CC15)-$P$1))))</f>
        <v>00:00</v>
      </c>
      <c r="CF15" s="225" t="str">
        <f>IF(ISERROR(VLOOKUP(CF14,Service,3,0)),"",VLOOKUP(CF14,Service,3,0))</f>
        <v/>
      </c>
      <c r="CG15" s="226" t="str">
        <f>IF(ISERROR(VLOOKUP(CF14,Service,4,0)),"",VLOOKUP(CF14,Service,4,0))</f>
        <v/>
      </c>
      <c r="CH15" s="222" t="str">
        <f>IF(ISERROR(IF((CG15-CF15)&lt;=$M$1,(CG15-CF15),IF((CG15-CF15)&gt;=$M$1,(CG15-CF15)-$N$1,IF((CG15-CF15)&gt;$O$1,(CG15-CF15)-$P$1)))),"00:00",IF((CG15-CF15)&lt;=$M$1,(CG15-CF15),IF((CG15-CF15)&gt;=$M$1,(CG15-CF15)-$N$1,IF((CG15-CF15)&gt;$O$1,(CG15-CF15)-$P$1))))</f>
        <v>00:00</v>
      </c>
      <c r="CI15" s="225" t="str">
        <f>IF(ISERROR(VLOOKUP(CI14,Service,3,0)),"",VLOOKUP(CI14,Service,3,0))</f>
        <v/>
      </c>
      <c r="CJ15" s="226" t="str">
        <f>IF(ISERROR(VLOOKUP(CI14,Service,4,0)),"",VLOOKUP(CI14,Service,4,0))</f>
        <v/>
      </c>
      <c r="CK15" s="222" t="str">
        <f>IF(ISERROR(IF((CJ15-CI15)&lt;=$M$1,(CJ15-CI15),IF((CJ15-CI15)&gt;=$M$1,(CJ15-CI15)-$N$1,IF((CJ15-CI15)&gt;$O$1,(CJ15-CI15)-$P$1)))),"00:00",IF((CJ15-CI15)&lt;=$M$1,(CJ15-CI15),IF((CJ15-CI15)&gt;=$M$1,(CJ15-CI15)-$N$1,IF((CJ15-CI15)&gt;$O$1,(CJ15-CI15)-$P$1))))</f>
        <v>00:00</v>
      </c>
      <c r="CL15" s="225" t="str">
        <f>IF(ISERROR(VLOOKUP(CL14,Service,3,0)),"",VLOOKUP(CL14,Service,3,0))</f>
        <v/>
      </c>
      <c r="CM15" s="226" t="str">
        <f>IF(ISERROR(VLOOKUP(CL14,Service,4,0)),"",VLOOKUP(CL14,Service,4,0))</f>
        <v/>
      </c>
      <c r="CN15" s="222" t="str">
        <f>IF(ISERROR(IF((CM15-CL15)&lt;=$M$1,(CM15-CL15),IF((CM15-CL15)&gt;=$M$1,(CM15-CL15)-$N$1,IF((CM15-CL15)&gt;$O$1,(CM15-CL15)-$P$1)))),"00:00",IF((CM15-CL15)&lt;=$M$1,(CM15-CL15),IF((CM15-CL15)&gt;=$M$1,(CM15-CL15)-$N$1,IF((CM15-CL15)&gt;$O$1,(CM15-CL15)-$P$1))))</f>
        <v>00:00</v>
      </c>
      <c r="CO15" s="225" t="str">
        <f>IF(ISERROR(VLOOKUP(CO14,Service,3,0)),"",VLOOKUP(CO14,Service,3,0))</f>
        <v/>
      </c>
      <c r="CP15" s="226" t="str">
        <f>IF(ISERROR(VLOOKUP(CO14,Service,4,0)),"",VLOOKUP(CO14,Service,4,0))</f>
        <v/>
      </c>
      <c r="CQ15" s="222" t="str">
        <f>IF(ISERROR(IF((CP15-CO15)&lt;=$M$1,(CP15-CO15),IF((CP15-CO15)&gt;=$M$1,(CP15-CO15)-$N$1,IF((CP15-CO15)&gt;$O$1,(CP15-CO15)-$P$1)))),"00:00",IF((CP15-CO15)&lt;=$M$1,(CP15-CO15),IF((CP15-CO15)&gt;=$M$1,(CP15-CO15)-$N$1,IF((CP15-CO15)&gt;$O$1,(CP15-CO15)-$P$1))))</f>
        <v>00:00</v>
      </c>
      <c r="CR15" s="225" t="str">
        <f>IF(ISERROR(VLOOKUP(CR14,Service,3,0)),"",VLOOKUP(CR14,Service,3,0))</f>
        <v/>
      </c>
      <c r="CS15" s="226" t="str">
        <f>IF(ISERROR(VLOOKUP(CR14,Service,4,0)),"",VLOOKUP(CR14,Service,4,0))</f>
        <v/>
      </c>
      <c r="CT15" s="222" t="str">
        <f>IF(ISERROR(IF((CS15-CR15)&lt;=$M$1,(CS15-CR15),IF((CS15-CR15)&gt;=$M$1,(CS15-CR15)-$N$1,IF((CS15-CR15)&gt;$O$1,(CS15-CR15)-$P$1)))),"00:00",IF((CS15-CR15)&lt;=$M$1,(CS15-CR15),IF((CS15-CR15)&gt;=$M$1,(CS15-CR15)-$N$1,IF((CS15-CR15)&gt;$O$1,(CS15-CR15)-$P$1))))</f>
        <v>00:00</v>
      </c>
      <c r="CU15" s="225" t="str">
        <f>IF(ISERROR(VLOOKUP(CU14,Service,3,0)),"",VLOOKUP(CU14,Service,3,0))</f>
        <v/>
      </c>
      <c r="CV15" s="226" t="str">
        <f>IF(ISERROR(VLOOKUP(CU14,Service,4,0)),"",VLOOKUP(CU14,Service,4,0))</f>
        <v/>
      </c>
      <c r="CW15" s="222" t="str">
        <f>IF(ISERROR(IF((CV15-CU15)&lt;=$M$1,(CV15-CU15),IF((CV15-CU15)&gt;=$M$1,(CV15-CU15)-$N$1,IF((CV15-CU15)&gt;$O$1,(CV15-CU15)-$P$1)))),"00:00",IF((CV15-CU15)&lt;=$M$1,(CV15-CU15),IF((CV15-CU15)&gt;=$M$1,(CV15-CU15)-$N$1,IF((CV15-CU15)&gt;$O$1,(CV15-CU15)-$P$1))))</f>
        <v>00:00</v>
      </c>
      <c r="CX15" s="5"/>
    </row>
    <row r="16" spans="1:102" ht="14.1" customHeight="1">
      <c r="A16" s="17">
        <f>IF(ISERROR(VLOOKUP(A14,Personnel,3,0)),"",VLOOKUP(A14,Personnel,3,0))</f>
        <v>0.6</v>
      </c>
      <c r="B16" s="22" t="str">
        <f>A17</f>
        <v>Site</v>
      </c>
      <c r="C16" s="16">
        <f>(COUNTIF(I14:CW14,"*C"))</f>
        <v>0</v>
      </c>
      <c r="D16" s="16">
        <f>(COUNTIF(I14:CW14,"M"))</f>
        <v>0</v>
      </c>
      <c r="E16" s="167">
        <f>IF(ISERROR((D16+D18)*C18),"",((D16+D18)*C18))</f>
        <v>0</v>
      </c>
      <c r="F16" s="167"/>
      <c r="G16" s="173"/>
      <c r="H16" s="164" t="s">
        <v>95</v>
      </c>
      <c r="I16" s="225" t="str">
        <f>IF(ISERROR(VLOOKUP(I14,Service,5,0)),"",VLOOKUP(I14,Service,5,0))</f>
        <v/>
      </c>
      <c r="J16" s="226" t="str">
        <f>IF(ISERROR(VLOOKUP(I14,Service,6,0)),"",VLOOKUP(I14,Service,6,0))</f>
        <v/>
      </c>
      <c r="K16" s="222" t="str">
        <f>IF(ISERROR(IF((J16-I16)&lt;=$M$1,(J16-I16),IF((J16-I16)&gt;=$M$1,(J16-I16)-$N$1,IF((J16-I16)&gt;$O$1,(J16-I16)-$P$1)))),"00:00",IF((J16-I16)&lt;=$M$1,(J16-I16),IF((J16-I16)&gt;=$M$1,(J16-I16)-$N$1,IF((J16-I16)&gt;$O$1,(J16-I16)-$P$1))))</f>
        <v>00:00</v>
      </c>
      <c r="L16" s="225" t="str">
        <f>IF(ISERROR(VLOOKUP(L14,Service,5,0)),"",VLOOKUP(L14,Service,5,0))</f>
        <v/>
      </c>
      <c r="M16" s="226" t="str">
        <f>IF(ISERROR(VLOOKUP(L14,Service,6,0)),"",VLOOKUP(L14,Service,6,0))</f>
        <v/>
      </c>
      <c r="N16" s="222" t="str">
        <f>IF(ISERROR(IF((M16-L16)&lt;=$M$1,(M16-L16),IF((M16-L16)&gt;=$M$1,(M16-L16)-$N$1,IF((M16-L16)&gt;$O$1,(M16-L16)-$P$1)))),"00:00",IF((M16-L16)&lt;=$M$1,(M16-L16),IF((M16-L16)&gt;=$M$1,(M16-L16)-$N$1,IF((M16-L16)&gt;$O$1,(M16-L16)-$P$1))))</f>
        <v>00:00</v>
      </c>
      <c r="O16" s="225" t="str">
        <f>IF(ISERROR(VLOOKUP(O14,Service,5,0)),"",VLOOKUP(O14,Service,5,0))</f>
        <v/>
      </c>
      <c r="P16" s="226" t="str">
        <f>IF(ISERROR(VLOOKUP(O14,Service,6,0)),"",VLOOKUP(O14,Service,6,0))</f>
        <v/>
      </c>
      <c r="Q16" s="222" t="str">
        <f>IF(ISERROR(IF((P16-O16)&lt;=$M$1,(P16-O16),IF((P16-O16)&gt;=$M$1,(P16-O16)-$N$1,IF((P16-O16)&gt;$O$1,(P16-O16)-$P$1)))),"00:00",IF((P16-O16)&lt;=$M$1,(P16-O16),IF((P16-O16)&gt;=$M$1,(P16-O16)-$N$1,IF((P16-O16)&gt;$O$1,(P16-O16)-$P$1))))</f>
        <v>00:00</v>
      </c>
      <c r="R16" s="225" t="str">
        <f>IF(ISERROR(VLOOKUP(R14,Service,5,0)),"",VLOOKUP(R14,Service,5,0))</f>
        <v/>
      </c>
      <c r="S16" s="226" t="str">
        <f>IF(ISERROR(VLOOKUP(R14,Service,6,0)),"",VLOOKUP(R14,Service,6,0))</f>
        <v/>
      </c>
      <c r="T16" s="222" t="str">
        <f>IF(ISERROR(IF((S16-R16)&lt;=$M$1,(S16-R16),IF((S16-R16)&gt;=$M$1,(S16-R16)-$N$1,IF((S16-R16)&gt;$O$1,(S16-R16)-$P$1)))),"00:00",IF((S16-R16)&lt;=$M$1,(S16-R16),IF((S16-R16)&gt;=$M$1,(S16-R16)-$N$1,IF((S16-R16)&gt;$O$1,(S16-R16)-$P$1))))</f>
        <v>00:00</v>
      </c>
      <c r="U16" s="225" t="str">
        <f>IF(ISERROR(VLOOKUP(U14,Service,5,0)),"",VLOOKUP(U14,Service,5,0))</f>
        <v/>
      </c>
      <c r="V16" s="226" t="str">
        <f>IF(ISERROR(VLOOKUP(U14,Service,6,0)),"",VLOOKUP(U14,Service,6,0))</f>
        <v/>
      </c>
      <c r="W16" s="222" t="str">
        <f>IF(ISERROR(IF((V16-U16)&lt;=$M$1,(V16-U16),IF((V16-U16)&gt;=$M$1,(V16-U16)-$N$1,IF((V16-U16)&gt;$O$1,(V16-U16)-$P$1)))),"00:00",IF((V16-U16)&lt;=$M$1,(V16-U16),IF((V16-U16)&gt;=$M$1,(V16-U16)-$N$1,IF((V16-U16)&gt;$O$1,(V16-U16)-$P$1))))</f>
        <v>00:00</v>
      </c>
      <c r="X16" s="225" t="str">
        <f>IF(ISERROR(VLOOKUP(X14,Service,5,0)),"",VLOOKUP(X14,Service,5,0))</f>
        <v/>
      </c>
      <c r="Y16" s="226" t="str">
        <f>IF(ISERROR(VLOOKUP(X14,Service,6,0)),"",VLOOKUP(X14,Service,6,0))</f>
        <v/>
      </c>
      <c r="Z16" s="222" t="str">
        <f>IF(ISERROR(IF((Y16-X16)&lt;=$M$1,(Y16-X16),IF((Y16-X16)&gt;=$M$1,(Y16-X16)-$N$1,IF((Y16-X16)&gt;$O$1,(Y16-X16)-$P$1)))),"00:00",IF((Y16-X16)&lt;=$M$1,(Y16-X16),IF((Y16-X16)&gt;=$M$1,(Y16-X16)-$N$1,IF((Y16-X16)&gt;$O$1,(Y16-X16)-$P$1))))</f>
        <v>00:00</v>
      </c>
      <c r="AA16" s="225" t="str">
        <f>IF(ISERROR(VLOOKUP(AA14,Service,5,0)),"",VLOOKUP(AA14,Service,5,0))</f>
        <v/>
      </c>
      <c r="AB16" s="226" t="str">
        <f>IF(ISERROR(VLOOKUP(AA14,Service,6,0)),"",VLOOKUP(AA14,Service,6,0))</f>
        <v/>
      </c>
      <c r="AC16" s="222" t="str">
        <f>IF(ISERROR(IF((AB16-AA16)&lt;=$M$1,(AB16-AA16),IF((AB16-AA16)&gt;=$M$1,(AB16-AA16)-$N$1,IF((AB16-AA16)&gt;$O$1,(AB16-AA16)-$P$1)))),"00:00",IF((AB16-AA16)&lt;=$M$1,(AB16-AA16),IF((AB16-AA16)&gt;=$M$1,(AB16-AA16)-$N$1,IF((AB16-AA16)&gt;$O$1,(AB16-AA16)-$P$1))))</f>
        <v>00:00</v>
      </c>
      <c r="AD16" s="225" t="str">
        <f>IF(ISERROR(VLOOKUP(AD14,Service,5,0)),"",VLOOKUP(AD14,Service,5,0))</f>
        <v/>
      </c>
      <c r="AE16" s="226" t="str">
        <f>IF(ISERROR(VLOOKUP(AD14,Service,6,0)),"",VLOOKUP(AD14,Service,6,0))</f>
        <v/>
      </c>
      <c r="AF16" s="222" t="str">
        <f>IF(ISERROR(IF((AE16-AD16)&lt;=$M$1,(AE16-AD16),IF((AE16-AD16)&gt;=$M$1,(AE16-AD16)-$N$1,IF((AE16-AD16)&gt;$O$1,(AE16-AD16)-$P$1)))),"00:00",IF((AE16-AD16)&lt;=$M$1,(AE16-AD16),IF((AE16-AD16)&gt;=$M$1,(AE16-AD16)-$N$1,IF((AE16-AD16)&gt;$O$1,(AE16-AD16)-$P$1))))</f>
        <v>00:00</v>
      </c>
      <c r="AG16" s="225" t="str">
        <f>IF(ISERROR(VLOOKUP(AG14,Service,5,0)),"",VLOOKUP(AG14,Service,5,0))</f>
        <v/>
      </c>
      <c r="AH16" s="226" t="str">
        <f>IF(ISERROR(VLOOKUP(AG14,Service,6,0)),"",VLOOKUP(AG14,Service,6,0))</f>
        <v/>
      </c>
      <c r="AI16" s="222" t="str">
        <f>IF(ISERROR(IF((AH16-AG16)&lt;=$M$1,(AH16-AG16),IF((AH16-AG16)&gt;=$M$1,(AH16-AG16)-$N$1,IF((AH16-AG16)&gt;$O$1,(AH16-AG16)-$P$1)))),"00:00",IF((AH16-AG16)&lt;=$M$1,(AH16-AG16),IF((AH16-AG16)&gt;=$M$1,(AH16-AG16)-$N$1,IF((AH16-AG16)&gt;$O$1,(AH16-AG16)-$P$1))))</f>
        <v>00:00</v>
      </c>
      <c r="AJ16" s="225" t="str">
        <f>IF(ISERROR(VLOOKUP(AJ14,Service,5,0)),"",VLOOKUP(AJ14,Service,5,0))</f>
        <v/>
      </c>
      <c r="AK16" s="226" t="str">
        <f>IF(ISERROR(VLOOKUP(AJ14,Service,6,0)),"",VLOOKUP(AJ14,Service,6,0))</f>
        <v/>
      </c>
      <c r="AL16" s="222" t="str">
        <f>IF(ISERROR(IF((AK16-AJ16)&lt;=$M$1,(AK16-AJ16),IF((AK16-AJ16)&gt;=$M$1,(AK16-AJ16)-$N$1,IF((AK16-AJ16)&gt;$O$1,(AK16-AJ16)-$P$1)))),"00:00",IF((AK16-AJ16)&lt;=$M$1,(AK16-AJ16),IF((AK16-AJ16)&gt;=$M$1,(AK16-AJ16)-$N$1,IF((AK16-AJ16)&gt;$O$1,(AK16-AJ16)-$P$1))))</f>
        <v>00:00</v>
      </c>
      <c r="AM16" s="225" t="str">
        <f>IF(ISERROR(VLOOKUP(AM14,Service,5,0)),"",VLOOKUP(AM14,Service,5,0))</f>
        <v/>
      </c>
      <c r="AN16" s="226" t="str">
        <f>IF(ISERROR(VLOOKUP(AM14,Service,6,0)),"",VLOOKUP(AM14,Service,6,0))</f>
        <v/>
      </c>
      <c r="AO16" s="222" t="str">
        <f>IF(ISERROR(IF((AN16-AM16)&lt;=$M$1,(AN16-AM16),IF((AN16-AM16)&gt;=$M$1,(AN16-AM16)-$N$1,IF((AN16-AM16)&gt;$O$1,(AN16-AM16)-$P$1)))),"00:00",IF((AN16-AM16)&lt;=$M$1,(AN16-AM16),IF((AN16-AM16)&gt;=$M$1,(AN16-AM16)-$N$1,IF((AN16-AM16)&gt;$O$1,(AN16-AM16)-$P$1))))</f>
        <v>00:00</v>
      </c>
      <c r="AP16" s="225" t="str">
        <f>IF(ISERROR(VLOOKUP(AP14,Service,5,0)),"",VLOOKUP(AP14,Service,5,0))</f>
        <v/>
      </c>
      <c r="AQ16" s="226" t="str">
        <f>IF(ISERROR(VLOOKUP(AP14,Service,6,0)),"",VLOOKUP(AP14,Service,6,0))</f>
        <v/>
      </c>
      <c r="AR16" s="222" t="str">
        <f>IF(ISERROR(IF((AQ16-AP16)&lt;=$M$1,(AQ16-AP16),IF((AQ16-AP16)&gt;=$M$1,(AQ16-AP16)-$N$1,IF((AQ16-AP16)&gt;$O$1,(AQ16-AP16)-$P$1)))),"00:00",IF((AQ16-AP16)&lt;=$M$1,(AQ16-AP16),IF((AQ16-AP16)&gt;=$M$1,(AQ16-AP16)-$N$1,IF((AQ16-AP16)&gt;$O$1,(AQ16-AP16)-$P$1))))</f>
        <v>00:00</v>
      </c>
      <c r="AS16" s="225" t="str">
        <f>IF(ISERROR(VLOOKUP(AS14,Service,5,0)),"",VLOOKUP(AS14,Service,5,0))</f>
        <v/>
      </c>
      <c r="AT16" s="226" t="str">
        <f>IF(ISERROR(VLOOKUP(AS14,Service,6,0)),"",VLOOKUP(AS14,Service,6,0))</f>
        <v/>
      </c>
      <c r="AU16" s="222" t="str">
        <f>IF(ISERROR(IF((AT16-AS16)&lt;=$M$1,(AT16-AS16),IF((AT16-AS16)&gt;=$M$1,(AT16-AS16)-$N$1,IF((AT16-AS16)&gt;$O$1,(AT16-AS16)-$P$1)))),"00:00",IF((AT16-AS16)&lt;=$M$1,(AT16-AS16),IF((AT16-AS16)&gt;=$M$1,(AT16-AS16)-$N$1,IF((AT16-AS16)&gt;$O$1,(AT16-AS16)-$P$1))))</f>
        <v>00:00</v>
      </c>
      <c r="AV16" s="225" t="str">
        <f>IF(ISERROR(VLOOKUP(AV14,Service,5,0)),"",VLOOKUP(AV14,Service,5,0))</f>
        <v/>
      </c>
      <c r="AW16" s="226" t="str">
        <f>IF(ISERROR(VLOOKUP(AV14,Service,6,0)),"",VLOOKUP(AV14,Service,6,0))</f>
        <v/>
      </c>
      <c r="AX16" s="222" t="str">
        <f>IF(ISERROR(IF((AW16-AV16)&lt;=$M$1,(AW16-AV16),IF((AW16-AV16)&gt;=$M$1,(AW16-AV16)-$N$1,IF((AW16-AV16)&gt;$O$1,(AW16-AV16)-$P$1)))),"00:00",IF((AW16-AV16)&lt;=$M$1,(AW16-AV16),IF((AW16-AV16)&gt;=$M$1,(AW16-AV16)-$N$1,IF((AW16-AV16)&gt;$O$1,(AW16-AV16)-$P$1))))</f>
        <v>00:00</v>
      </c>
      <c r="AY16" s="225" t="str">
        <f>IF(ISERROR(VLOOKUP(AY14,Service,5,0)),"",VLOOKUP(AY14,Service,5,0))</f>
        <v/>
      </c>
      <c r="AZ16" s="226" t="str">
        <f>IF(ISERROR(VLOOKUP(AY14,Service,6,0)),"",VLOOKUP(AY14,Service,6,0))</f>
        <v/>
      </c>
      <c r="BA16" s="222" t="str">
        <f>IF(ISERROR(IF((AZ16-AY16)&lt;=$M$1,(AZ16-AY16),IF((AZ16-AY16)&gt;=$M$1,(AZ16-AY16)-$N$1,IF((AZ16-AY16)&gt;$O$1,(AZ16-AY16)-$P$1)))),"00:00",IF((AZ16-AY16)&lt;=$M$1,(AZ16-AY16),IF((AZ16-AY16)&gt;=$M$1,(AZ16-AY16)-$N$1,IF((AZ16-AY16)&gt;$O$1,(AZ16-AY16)-$P$1))))</f>
        <v>00:00</v>
      </c>
      <c r="BB16" s="225" t="str">
        <f>IF(ISERROR(VLOOKUP(BB14,Service,5,0)),"",VLOOKUP(BB14,Service,5,0))</f>
        <v/>
      </c>
      <c r="BC16" s="226" t="str">
        <f>IF(ISERROR(VLOOKUP(BB14,Service,6,0)),"",VLOOKUP(BB14,Service,6,0))</f>
        <v/>
      </c>
      <c r="BD16" s="222" t="str">
        <f>IF(ISERROR(IF((BC16-BB16)&lt;=$M$1,(BC16-BB16),IF((BC16-BB16)&gt;=$M$1,(BC16-BB16)-$N$1,IF((BC16-BB16)&gt;$O$1,(BC16-BB16)-$P$1)))),"00:00",IF((BC16-BB16)&lt;=$M$1,(BC16-BB16),IF((BC16-BB16)&gt;=$M$1,(BC16-BB16)-$N$1,IF((BC16-BB16)&gt;$O$1,(BC16-BB16)-$P$1))))</f>
        <v>00:00</v>
      </c>
      <c r="BE16" s="225" t="str">
        <f>IF(ISERROR(VLOOKUP(BE14,Service,5,0)),"",VLOOKUP(BE14,Service,5,0))</f>
        <v/>
      </c>
      <c r="BF16" s="226" t="str">
        <f>IF(ISERROR(VLOOKUP(BE14,Service,6,0)),"",VLOOKUP(BE14,Service,6,0))</f>
        <v/>
      </c>
      <c r="BG16" s="222" t="str">
        <f>IF(ISERROR(IF((BF16-BE16)&lt;=$M$1,(BF16-BE16),IF((BF16-BE16)&gt;=$M$1,(BF16-BE16)-$N$1,IF((BF16-BE16)&gt;$O$1,(BF16-BE16)-$P$1)))),"00:00",IF((BF16-BE16)&lt;=$M$1,(BF16-BE16),IF((BF16-BE16)&gt;=$M$1,(BF16-BE16)-$N$1,IF((BF16-BE16)&gt;$O$1,(BF16-BE16)-$P$1))))</f>
        <v>00:00</v>
      </c>
      <c r="BH16" s="225" t="str">
        <f>IF(ISERROR(VLOOKUP(BH14,Service,5,0)),"",VLOOKUP(BH14,Service,5,0))</f>
        <v/>
      </c>
      <c r="BI16" s="226" t="str">
        <f>IF(ISERROR(VLOOKUP(BH14,Service,6,0)),"",VLOOKUP(BH14,Service,6,0))</f>
        <v/>
      </c>
      <c r="BJ16" s="222" t="str">
        <f>IF(ISERROR(IF((BI16-BH16)&lt;=$M$1,(BI16-BH16),IF((BI16-BH16)&gt;=$M$1,(BI16-BH16)-$N$1,IF((BI16-BH16)&gt;$O$1,(BI16-BH16)-$P$1)))),"00:00",IF((BI16-BH16)&lt;=$M$1,(BI16-BH16),IF((BI16-BH16)&gt;=$M$1,(BI16-BH16)-$N$1,IF((BI16-BH16)&gt;$O$1,(BI16-BH16)-$P$1))))</f>
        <v>00:00</v>
      </c>
      <c r="BK16" s="225" t="str">
        <f>IF(ISERROR(VLOOKUP(BK14,Service,5,0)),"",VLOOKUP(BK14,Service,5,0))</f>
        <v/>
      </c>
      <c r="BL16" s="226" t="str">
        <f>IF(ISERROR(VLOOKUP(BK14,Service,6,0)),"",VLOOKUP(BK14,Service,6,0))</f>
        <v/>
      </c>
      <c r="BM16" s="222" t="str">
        <f>IF(ISERROR(IF((BL16-BK16)&lt;=$M$1,(BL16-BK16),IF((BL16-BK16)&gt;=$M$1,(BL16-BK16)-$N$1,IF((BL16-BK16)&gt;$O$1,(BL16-BK16)-$P$1)))),"00:00",IF((BL16-BK16)&lt;=$M$1,(BL16-BK16),IF((BL16-BK16)&gt;=$M$1,(BL16-BK16)-$N$1,IF((BL16-BK16)&gt;$O$1,(BL16-BK16)-$P$1))))</f>
        <v>00:00</v>
      </c>
      <c r="BN16" s="225" t="str">
        <f>IF(ISERROR(VLOOKUP(BN14,Service,5,0)),"",VLOOKUP(BN14,Service,5,0))</f>
        <v/>
      </c>
      <c r="BO16" s="226" t="str">
        <f>IF(ISERROR(VLOOKUP(BN14,Service,6,0)),"",VLOOKUP(BN14,Service,6,0))</f>
        <v/>
      </c>
      <c r="BP16" s="222" t="str">
        <f>IF(ISERROR(IF((BO16-BN16)&lt;=$M$1,(BO16-BN16),IF((BO16-BN16)&gt;=$M$1,(BO16-BN16)-$N$1,IF((BO16-BN16)&gt;$O$1,(BO16-BN16)-$P$1)))),"00:00",IF((BO16-BN16)&lt;=$M$1,(BO16-BN16),IF((BO16-BN16)&gt;=$M$1,(BO16-BN16)-$N$1,IF((BO16-BN16)&gt;$O$1,(BO16-BN16)-$P$1))))</f>
        <v>00:00</v>
      </c>
      <c r="BQ16" s="225" t="str">
        <f>IF(ISERROR(VLOOKUP(BQ14,Service,5,0)),"",VLOOKUP(BQ14,Service,5,0))</f>
        <v/>
      </c>
      <c r="BR16" s="226" t="str">
        <f>IF(ISERROR(VLOOKUP(BQ14,Service,6,0)),"",VLOOKUP(BQ14,Service,6,0))</f>
        <v/>
      </c>
      <c r="BS16" s="222" t="str">
        <f>IF(ISERROR(IF((BR16-BQ16)&lt;=$M$1,(BR16-BQ16),IF((BR16-BQ16)&gt;=$M$1,(BR16-BQ16)-$N$1,IF((BR16-BQ16)&gt;$O$1,(BR16-BQ16)-$P$1)))),"00:00",IF((BR16-BQ16)&lt;=$M$1,(BR16-BQ16),IF((BR16-BQ16)&gt;=$M$1,(BR16-BQ16)-$N$1,IF((BR16-BQ16)&gt;$O$1,(BR16-BQ16)-$P$1))))</f>
        <v>00:00</v>
      </c>
      <c r="BT16" s="225" t="str">
        <f>IF(ISERROR(VLOOKUP(BT14,Service,5,0)),"",VLOOKUP(BT14,Service,5,0))</f>
        <v/>
      </c>
      <c r="BU16" s="226" t="str">
        <f>IF(ISERROR(VLOOKUP(BT14,Service,6,0)),"",VLOOKUP(BT14,Service,6,0))</f>
        <v/>
      </c>
      <c r="BV16" s="222" t="str">
        <f>IF(ISERROR(IF((BU16-BT16)&lt;=$M$1,(BU16-BT16),IF((BU16-BT16)&gt;=$M$1,(BU16-BT16)-$N$1,IF((BU16-BT16)&gt;$O$1,(BU16-BT16)-$P$1)))),"00:00",IF((BU16-BT16)&lt;=$M$1,(BU16-BT16),IF((BU16-BT16)&gt;=$M$1,(BU16-BT16)-$N$1,IF((BU16-BT16)&gt;$O$1,(BU16-BT16)-$P$1))))</f>
        <v>00:00</v>
      </c>
      <c r="BW16" s="225" t="str">
        <f>IF(ISERROR(VLOOKUP(BW14,Service,5,0)),"",VLOOKUP(BW14,Service,5,0))</f>
        <v/>
      </c>
      <c r="BX16" s="226" t="str">
        <f>IF(ISERROR(VLOOKUP(BW14,Service,6,0)),"",VLOOKUP(BW14,Service,6,0))</f>
        <v/>
      </c>
      <c r="BY16" s="222" t="str">
        <f>IF(ISERROR(IF((BX16-BW16)&lt;=$M$1,(BX16-BW16),IF((BX16-BW16)&gt;=$M$1,(BX16-BW16)-$N$1,IF((BX16-BW16)&gt;$O$1,(BX16-BW16)-$P$1)))),"00:00",IF((BX16-BW16)&lt;=$M$1,(BX16-BW16),IF((BX16-BW16)&gt;=$M$1,(BX16-BW16)-$N$1,IF((BX16-BW16)&gt;$O$1,(BX16-BW16)-$P$1))))</f>
        <v>00:00</v>
      </c>
      <c r="BZ16" s="225" t="str">
        <f>IF(ISERROR(VLOOKUP(BZ14,Service,5,0)),"",VLOOKUP(BZ14,Service,5,0))</f>
        <v/>
      </c>
      <c r="CA16" s="226" t="str">
        <f>IF(ISERROR(VLOOKUP(BZ14,Service,6,0)),"",VLOOKUP(BZ14,Service,6,0))</f>
        <v/>
      </c>
      <c r="CB16" s="222" t="str">
        <f>IF(ISERROR(IF((CA16-BZ16)&lt;=$M$1,(CA16-BZ16),IF((CA16-BZ16)&gt;=$M$1,(CA16-BZ16)-$N$1,IF((CA16-BZ16)&gt;$O$1,(CA16-BZ16)-$P$1)))),"00:00",IF((CA16-BZ16)&lt;=$M$1,(CA16-BZ16),IF((CA16-BZ16)&gt;=$M$1,(CA16-BZ16)-$N$1,IF((CA16-BZ16)&gt;$O$1,(CA16-BZ16)-$P$1))))</f>
        <v>00:00</v>
      </c>
      <c r="CC16" s="225" t="str">
        <f>IF(ISERROR(VLOOKUP(CC14,Service,5,0)),"",VLOOKUP(CC14,Service,5,0))</f>
        <v/>
      </c>
      <c r="CD16" s="226" t="str">
        <f>IF(ISERROR(VLOOKUP(CC14,Service,6,0)),"",VLOOKUP(CC14,Service,6,0))</f>
        <v/>
      </c>
      <c r="CE16" s="222" t="str">
        <f>IF(ISERROR(IF((CD16-CC16)&lt;=$M$1,(CD16-CC16),IF((CD16-CC16)&gt;=$M$1,(CD16-CC16)-$N$1,IF((CD16-CC16)&gt;$O$1,(CD16-CC16)-$P$1)))),"00:00",IF((CD16-CC16)&lt;=$M$1,(CD16-CC16),IF((CD16-CC16)&gt;=$M$1,(CD16-CC16)-$N$1,IF((CD16-CC16)&gt;$O$1,(CD16-CC16)-$P$1))))</f>
        <v>00:00</v>
      </c>
      <c r="CF16" s="225" t="str">
        <f>IF(ISERROR(VLOOKUP(CF14,Service,5,0)),"",VLOOKUP(CF14,Service,5,0))</f>
        <v/>
      </c>
      <c r="CG16" s="226" t="str">
        <f>IF(ISERROR(VLOOKUP(CF14,Service,6,0)),"",VLOOKUP(CF14,Service,6,0))</f>
        <v/>
      </c>
      <c r="CH16" s="222" t="str">
        <f>IF(ISERROR(IF((CG16-CF16)&lt;=$M$1,(CG16-CF16),IF((CG16-CF16)&gt;=$M$1,(CG16-CF16)-$N$1,IF((CG16-CF16)&gt;$O$1,(CG16-CF16)-$P$1)))),"00:00",IF((CG16-CF16)&lt;=$M$1,(CG16-CF16),IF((CG16-CF16)&gt;=$M$1,(CG16-CF16)-$N$1,IF((CG16-CF16)&gt;$O$1,(CG16-CF16)-$P$1))))</f>
        <v>00:00</v>
      </c>
      <c r="CI16" s="225" t="str">
        <f>IF(ISERROR(VLOOKUP(CI14,Service,5,0)),"",VLOOKUP(CI14,Service,5,0))</f>
        <v/>
      </c>
      <c r="CJ16" s="226" t="str">
        <f>IF(ISERROR(VLOOKUP(CI14,Service,6,0)),"",VLOOKUP(CI14,Service,6,0))</f>
        <v/>
      </c>
      <c r="CK16" s="222" t="str">
        <f>IF(ISERROR(IF((CJ16-CI16)&lt;=$M$1,(CJ16-CI16),IF((CJ16-CI16)&gt;=$M$1,(CJ16-CI16)-$N$1,IF((CJ16-CI16)&gt;$O$1,(CJ16-CI16)-$P$1)))),"00:00",IF((CJ16-CI16)&lt;=$M$1,(CJ16-CI16),IF((CJ16-CI16)&gt;=$M$1,(CJ16-CI16)-$N$1,IF((CJ16-CI16)&gt;$O$1,(CJ16-CI16)-$P$1))))</f>
        <v>00:00</v>
      </c>
      <c r="CL16" s="225" t="str">
        <f>IF(ISERROR(VLOOKUP(CL14,Service,5,0)),"",VLOOKUP(CL14,Service,5,0))</f>
        <v/>
      </c>
      <c r="CM16" s="226" t="str">
        <f>IF(ISERROR(VLOOKUP(CL14,Service,6,0)),"",VLOOKUP(CL14,Service,6,0))</f>
        <v/>
      </c>
      <c r="CN16" s="222" t="str">
        <f>IF(ISERROR(IF((CM16-CL16)&lt;=$M$1,(CM16-CL16),IF((CM16-CL16)&gt;=$M$1,(CM16-CL16)-$N$1,IF((CM16-CL16)&gt;$O$1,(CM16-CL16)-$P$1)))),"00:00",IF((CM16-CL16)&lt;=$M$1,(CM16-CL16),IF((CM16-CL16)&gt;=$M$1,(CM16-CL16)-$N$1,IF((CM16-CL16)&gt;$O$1,(CM16-CL16)-$P$1))))</f>
        <v>00:00</v>
      </c>
      <c r="CO16" s="225" t="str">
        <f>IF(ISERROR(VLOOKUP(CO14,Service,5,0)),"",VLOOKUP(CO14,Service,5,0))</f>
        <v/>
      </c>
      <c r="CP16" s="226" t="str">
        <f>IF(ISERROR(VLOOKUP(CO14,Service,6,0)),"",VLOOKUP(CO14,Service,6,0))</f>
        <v/>
      </c>
      <c r="CQ16" s="222" t="str">
        <f>IF(ISERROR(IF((CP16-CO16)&lt;=$M$1,(CP16-CO16),IF((CP16-CO16)&gt;=$M$1,(CP16-CO16)-$N$1,IF((CP16-CO16)&gt;$O$1,(CP16-CO16)-$P$1)))),"00:00",IF((CP16-CO16)&lt;=$M$1,(CP16-CO16),IF((CP16-CO16)&gt;=$M$1,(CP16-CO16)-$N$1,IF((CP16-CO16)&gt;$O$1,(CP16-CO16)-$P$1))))</f>
        <v>00:00</v>
      </c>
      <c r="CR16" s="225" t="str">
        <f>IF(ISERROR(VLOOKUP(CR14,Service,5,0)),"",VLOOKUP(CR14,Service,5,0))</f>
        <v/>
      </c>
      <c r="CS16" s="226" t="str">
        <f>IF(ISERROR(VLOOKUP(CR14,Service,6,0)),"",VLOOKUP(CR14,Service,6,0))</f>
        <v/>
      </c>
      <c r="CT16" s="222" t="str">
        <f>IF(ISERROR(IF((CS16-CR16)&lt;=$M$1,(CS16-CR16),IF((CS16-CR16)&gt;=$M$1,(CS16-CR16)-$N$1,IF((CS16-CR16)&gt;$O$1,(CS16-CR16)-$P$1)))),"00:00",IF((CS16-CR16)&lt;=$M$1,(CS16-CR16),IF((CS16-CR16)&gt;=$M$1,(CS16-CR16)-$N$1,IF((CS16-CR16)&gt;$O$1,(CS16-CR16)-$P$1))))</f>
        <v>00:00</v>
      </c>
      <c r="CU16" s="225" t="str">
        <f>IF(ISERROR(VLOOKUP(CU14,Service,5,0)),"",VLOOKUP(CU14,Service,5,0))</f>
        <v/>
      </c>
      <c r="CV16" s="226" t="str">
        <f>IF(ISERROR(VLOOKUP(CU14,Service,6,0)),"",VLOOKUP(CU14,Service,6,0))</f>
        <v/>
      </c>
      <c r="CW16" s="222" t="str">
        <f>IF(ISERROR(IF((CV16-CU16)&lt;=$M$1,(CV16-CU16),IF((CV16-CU16)&gt;=$M$1,(CV16-CU16)-$N$1,IF((CV16-CU16)&gt;$O$1,(CV16-CU16)-$P$1)))),"00:00",IF((CV16-CU16)&lt;=$M$1,(CV16-CU16),IF((CV16-CU16)&gt;=$M$1,(CV16-CU16)-$N$1,IF((CV16-CU16)&gt;$O$1,(CV16-CU16)-$P$1))))</f>
        <v>00:00</v>
      </c>
      <c r="CX16" s="5"/>
    </row>
    <row r="17" spans="1:102" ht="14.1" customHeight="1">
      <c r="A17" s="256" t="str">
        <f>IF(ISERROR(VLOOKUP(A14,Personnel,4,0)),"",VLOOKUP(A14,Personnel,4,0))</f>
        <v>Site</v>
      </c>
      <c r="B17" s="22" t="str">
        <f>A17</f>
        <v>Site</v>
      </c>
      <c r="C17" s="215" t="s">
        <v>62</v>
      </c>
      <c r="D17" s="15" t="s">
        <v>15</v>
      </c>
      <c r="E17" s="166" t="s">
        <v>106</v>
      </c>
      <c r="F17" s="166"/>
      <c r="G17" s="172"/>
      <c r="H17" s="254">
        <f>IF(ISERROR(VLOOKUP(A14,Recap,9,0)),"",VLOOKUP(A14,Recap,9,0))</f>
        <v>0</v>
      </c>
      <c r="I17" s="225" t="str">
        <f>IF(ISERROR(VLOOKUP(I14,Service,7,0)),"",VLOOKUP(I14,Service,7,0))</f>
        <v/>
      </c>
      <c r="J17" s="226" t="str">
        <f>IF(ISERROR(VLOOKUP(I14,Service,8,0)),"",VLOOKUP(I14,Service,8,0))</f>
        <v/>
      </c>
      <c r="K17" s="222" t="str">
        <f>IF(ISERROR(IF((J17-I17)&lt;=$M$1,(J17-I17),IF((J17-I17)&gt;=$M$1,(J17-I17)-$N$1,IF((J17-I17)&gt;$O$1,(J17-I17)-$P$1)))),"00:00",IF((J17-I17)&lt;=$M$1,(J17-I17),IF((J17-I17)&gt;=$M$1,(J17-I17)-$N$1,IF((J17-I17)&gt;$O$1,(J17-I17)-$P$1))))</f>
        <v>00:00</v>
      </c>
      <c r="L17" s="225" t="str">
        <f>IF(ISERROR(VLOOKUP(L14,Service,7,0)),"",VLOOKUP(L14,Service,7,0))</f>
        <v/>
      </c>
      <c r="M17" s="226" t="str">
        <f>IF(ISERROR(VLOOKUP(L14,Service,8,0)),"",VLOOKUP(L14,Service,8,0))</f>
        <v/>
      </c>
      <c r="N17" s="222" t="str">
        <f>IF(ISERROR(IF((M17-L17)&lt;=$M$1,(M17-L17),IF((M17-L17)&gt;=$M$1,(M17-L17)-$N$1,IF((M17-L17)&gt;$O$1,(M17-L17)-$P$1)))),"00:00",IF((M17-L17)&lt;=$M$1,(M17-L17),IF((M17-L17)&gt;=$M$1,(M17-L17)-$N$1,IF((M17-L17)&gt;$O$1,(M17-L17)-$P$1))))</f>
        <v>00:00</v>
      </c>
      <c r="O17" s="225" t="str">
        <f>IF(ISERROR(VLOOKUP(O14,Service,7,0)),"",VLOOKUP(O14,Service,7,0))</f>
        <v/>
      </c>
      <c r="P17" s="226" t="str">
        <f>IF(ISERROR(VLOOKUP(O14,Service,8,0)),"",VLOOKUP(O14,Service,8,0))</f>
        <v/>
      </c>
      <c r="Q17" s="222" t="str">
        <f>IF(ISERROR(IF((P17-O17)&lt;=$M$1,(P17-O17),IF((P17-O17)&gt;=$M$1,(P17-O17)-$N$1,IF((P17-O17)&gt;$O$1,(P17-O17)-$P$1)))),"00:00",IF((P17-O17)&lt;=$M$1,(P17-O17),IF((P17-O17)&gt;=$M$1,(P17-O17)-$N$1,IF((P17-O17)&gt;$O$1,(P17-O17)-$P$1))))</f>
        <v>00:00</v>
      </c>
      <c r="R17" s="225" t="str">
        <f>IF(ISERROR(VLOOKUP(R14,Service,7,0)),"",VLOOKUP(R14,Service,7,0))</f>
        <v/>
      </c>
      <c r="S17" s="226" t="str">
        <f>IF(ISERROR(VLOOKUP(R14,Service,8,0)),"",VLOOKUP(R14,Service,8,0))</f>
        <v/>
      </c>
      <c r="T17" s="222" t="str">
        <f>IF(ISERROR(IF((S17-R17)&lt;=$M$1,(S17-R17),IF((S17-R17)&gt;=$M$1,(S17-R17)-$N$1,IF((S17-R17)&gt;$O$1,(S17-R17)-$P$1)))),"00:00",IF((S17-R17)&lt;=$M$1,(S17-R17),IF((S17-R17)&gt;=$M$1,(S17-R17)-$N$1,IF((S17-R17)&gt;$O$1,(S17-R17)-$P$1))))</f>
        <v>00:00</v>
      </c>
      <c r="U17" s="225" t="str">
        <f>IF(ISERROR(VLOOKUP(U14,Service,7,0)),"",VLOOKUP(U14,Service,7,0))</f>
        <v/>
      </c>
      <c r="V17" s="226" t="str">
        <f>IF(ISERROR(VLOOKUP(U14,Service,8,0)),"",VLOOKUP(U14,Service,8,0))</f>
        <v/>
      </c>
      <c r="W17" s="222" t="str">
        <f>IF(ISERROR(IF((V17-U17)&lt;=$M$1,(V17-U17),IF((V17-U17)&gt;=$M$1,(V17-U17)-$N$1,IF((V17-U17)&gt;$O$1,(V17-U17)-$P$1)))),"00:00",IF((V17-U17)&lt;=$M$1,(V17-U17),IF((V17-U17)&gt;=$M$1,(V17-U17)-$N$1,IF((V17-U17)&gt;$O$1,(V17-U17)-$P$1))))</f>
        <v>00:00</v>
      </c>
      <c r="X17" s="225" t="str">
        <f>IF(ISERROR(VLOOKUP(X14,Service,7,0)),"",VLOOKUP(X14,Service,7,0))</f>
        <v/>
      </c>
      <c r="Y17" s="226" t="str">
        <f>IF(ISERROR(VLOOKUP(X14,Service,8,0)),"",VLOOKUP(X14,Service,8,0))</f>
        <v/>
      </c>
      <c r="Z17" s="222" t="str">
        <f>IF(ISERROR(IF((Y17-X17)&lt;=$M$1,(Y17-X17),IF((Y17-X17)&gt;=$M$1,(Y17-X17)-$N$1,IF((Y17-X17)&gt;$O$1,(Y17-X17)-$P$1)))),"00:00",IF((Y17-X17)&lt;=$M$1,(Y17-X17),IF((Y17-X17)&gt;=$M$1,(Y17-X17)-$N$1,IF((Y17-X17)&gt;$O$1,(Y17-X17)-$P$1))))</f>
        <v>00:00</v>
      </c>
      <c r="AA17" s="225" t="str">
        <f>IF(ISERROR(VLOOKUP(AA14,Service,7,0)),"",VLOOKUP(AA14,Service,7,0))</f>
        <v/>
      </c>
      <c r="AB17" s="226" t="str">
        <f>IF(ISERROR(VLOOKUP(AA14,Service,8,0)),"",VLOOKUP(AA14,Service,8,0))</f>
        <v/>
      </c>
      <c r="AC17" s="222" t="str">
        <f>IF(ISERROR(IF((AB17-AA17)&lt;=$M$1,(AB17-AA17),IF((AB17-AA17)&gt;=$M$1,(AB17-AA17)-$N$1,IF((AB17-AA17)&gt;$O$1,(AB17-AA17)-$P$1)))),"00:00",IF((AB17-AA17)&lt;=$M$1,(AB17-AA17),IF((AB17-AA17)&gt;=$M$1,(AB17-AA17)-$N$1,IF((AB17-AA17)&gt;$O$1,(AB17-AA17)-$P$1))))</f>
        <v>00:00</v>
      </c>
      <c r="AD17" s="225" t="str">
        <f>IF(ISERROR(VLOOKUP(AD14,Service,7,0)),"",VLOOKUP(AD14,Service,7,0))</f>
        <v/>
      </c>
      <c r="AE17" s="226" t="str">
        <f>IF(ISERROR(VLOOKUP(AD14,Service,8,0)),"",VLOOKUP(AD14,Service,8,0))</f>
        <v/>
      </c>
      <c r="AF17" s="222" t="str">
        <f>IF(ISERROR(IF((AE17-AD17)&lt;=$M$1,(AE17-AD17),IF((AE17-AD17)&gt;=$M$1,(AE17-AD17)-$N$1,IF((AE17-AD17)&gt;$O$1,(AE17-AD17)-$P$1)))),"00:00",IF((AE17-AD17)&lt;=$M$1,(AE17-AD17),IF((AE17-AD17)&gt;=$M$1,(AE17-AD17)-$N$1,IF((AE17-AD17)&gt;$O$1,(AE17-AD17)-$P$1))))</f>
        <v>00:00</v>
      </c>
      <c r="AG17" s="225" t="str">
        <f>IF(ISERROR(VLOOKUP(AG14,Service,7,0)),"",VLOOKUP(AG14,Service,7,0))</f>
        <v/>
      </c>
      <c r="AH17" s="226" t="str">
        <f>IF(ISERROR(VLOOKUP(AG14,Service,8,0)),"",VLOOKUP(AG14,Service,8,0))</f>
        <v/>
      </c>
      <c r="AI17" s="222" t="str">
        <f>IF(ISERROR(IF((AH17-AG17)&lt;=$M$1,(AH17-AG17),IF((AH17-AG17)&gt;=$M$1,(AH17-AG17)-$N$1,IF((AH17-AG17)&gt;$O$1,(AH17-AG17)-$P$1)))),"00:00",IF((AH17-AG17)&lt;=$M$1,(AH17-AG17),IF((AH17-AG17)&gt;=$M$1,(AH17-AG17)-$N$1,IF((AH17-AG17)&gt;$O$1,(AH17-AG17)-$P$1))))</f>
        <v>00:00</v>
      </c>
      <c r="AJ17" s="225" t="str">
        <f>IF(ISERROR(VLOOKUP(AJ14,Service,7,0)),"",VLOOKUP(AJ14,Service,7,0))</f>
        <v/>
      </c>
      <c r="AK17" s="226" t="str">
        <f>IF(ISERROR(VLOOKUP(AJ14,Service,8,0)),"",VLOOKUP(AJ14,Service,8,0))</f>
        <v/>
      </c>
      <c r="AL17" s="222" t="str">
        <f>IF(ISERROR(IF((AK17-AJ17)&lt;=$M$1,(AK17-AJ17),IF((AK17-AJ17)&gt;=$M$1,(AK17-AJ17)-$N$1,IF((AK17-AJ17)&gt;$O$1,(AK17-AJ17)-$P$1)))),"00:00",IF((AK17-AJ17)&lt;=$M$1,(AK17-AJ17),IF((AK17-AJ17)&gt;=$M$1,(AK17-AJ17)-$N$1,IF((AK17-AJ17)&gt;$O$1,(AK17-AJ17)-$P$1))))</f>
        <v>00:00</v>
      </c>
      <c r="AM17" s="225" t="str">
        <f>IF(ISERROR(VLOOKUP(AM14,Service,7,0)),"",VLOOKUP(AM14,Service,7,0))</f>
        <v/>
      </c>
      <c r="AN17" s="226" t="str">
        <f>IF(ISERROR(VLOOKUP(AM14,Service,8,0)),"",VLOOKUP(AM14,Service,8,0))</f>
        <v/>
      </c>
      <c r="AO17" s="222" t="str">
        <f>IF(ISERROR(IF((AN17-AM17)&lt;=$M$1,(AN17-AM17),IF((AN17-AM17)&gt;=$M$1,(AN17-AM17)-$N$1,IF((AN17-AM17)&gt;$O$1,(AN17-AM17)-$P$1)))),"00:00",IF((AN17-AM17)&lt;=$M$1,(AN17-AM17),IF((AN17-AM17)&gt;=$M$1,(AN17-AM17)-$N$1,IF((AN17-AM17)&gt;$O$1,(AN17-AM17)-$P$1))))</f>
        <v>00:00</v>
      </c>
      <c r="AP17" s="225" t="str">
        <f>IF(ISERROR(VLOOKUP(AP14,Service,7,0)),"",VLOOKUP(AP14,Service,7,0))</f>
        <v/>
      </c>
      <c r="AQ17" s="226" t="str">
        <f>IF(ISERROR(VLOOKUP(AP14,Service,8,0)),"",VLOOKUP(AP14,Service,8,0))</f>
        <v/>
      </c>
      <c r="AR17" s="222" t="str">
        <f>IF(ISERROR(IF((AQ17-AP17)&lt;=$M$1,(AQ17-AP17),IF((AQ17-AP17)&gt;=$M$1,(AQ17-AP17)-$N$1,IF((AQ17-AP17)&gt;$O$1,(AQ17-AP17)-$P$1)))),"00:00",IF((AQ17-AP17)&lt;=$M$1,(AQ17-AP17),IF((AQ17-AP17)&gt;=$M$1,(AQ17-AP17)-$N$1,IF((AQ17-AP17)&gt;$O$1,(AQ17-AP17)-$P$1))))</f>
        <v>00:00</v>
      </c>
      <c r="AS17" s="225" t="str">
        <f>IF(ISERROR(VLOOKUP(AS14,Service,7,0)),"",VLOOKUP(AS14,Service,7,0))</f>
        <v/>
      </c>
      <c r="AT17" s="226" t="str">
        <f>IF(ISERROR(VLOOKUP(AS14,Service,8,0)),"",VLOOKUP(AS14,Service,8,0))</f>
        <v/>
      </c>
      <c r="AU17" s="222" t="str">
        <f>IF(ISERROR(IF((AT17-AS17)&lt;=$M$1,(AT17-AS17),IF((AT17-AS17)&gt;=$M$1,(AT17-AS17)-$N$1,IF((AT17-AS17)&gt;$O$1,(AT17-AS17)-$P$1)))),"00:00",IF((AT17-AS17)&lt;=$M$1,(AT17-AS17),IF((AT17-AS17)&gt;=$M$1,(AT17-AS17)-$N$1,IF((AT17-AS17)&gt;$O$1,(AT17-AS17)-$P$1))))</f>
        <v>00:00</v>
      </c>
      <c r="AV17" s="225" t="str">
        <f>IF(ISERROR(VLOOKUP(AV14,Service,7,0)),"",VLOOKUP(AV14,Service,7,0))</f>
        <v/>
      </c>
      <c r="AW17" s="226" t="str">
        <f>IF(ISERROR(VLOOKUP(AV14,Service,8,0)),"",VLOOKUP(AV14,Service,8,0))</f>
        <v/>
      </c>
      <c r="AX17" s="222" t="str">
        <f>IF(ISERROR(IF((AW17-AV17)&lt;=$M$1,(AW17-AV17),IF((AW17-AV17)&gt;=$M$1,(AW17-AV17)-$N$1,IF((AW17-AV17)&gt;$O$1,(AW17-AV17)-$P$1)))),"00:00",IF((AW17-AV17)&lt;=$M$1,(AW17-AV17),IF((AW17-AV17)&gt;=$M$1,(AW17-AV17)-$N$1,IF((AW17-AV17)&gt;$O$1,(AW17-AV17)-$P$1))))</f>
        <v>00:00</v>
      </c>
      <c r="AY17" s="225" t="str">
        <f>IF(ISERROR(VLOOKUP(AY14,Service,7,0)),"",VLOOKUP(AY14,Service,7,0))</f>
        <v/>
      </c>
      <c r="AZ17" s="226" t="str">
        <f>IF(ISERROR(VLOOKUP(AY14,Service,8,0)),"",VLOOKUP(AY14,Service,8,0))</f>
        <v/>
      </c>
      <c r="BA17" s="222" t="str">
        <f>IF(ISERROR(IF((AZ17-AY17)&lt;=$M$1,(AZ17-AY17),IF((AZ17-AY17)&gt;=$M$1,(AZ17-AY17)-$N$1,IF((AZ17-AY17)&gt;$O$1,(AZ17-AY17)-$P$1)))),"00:00",IF((AZ17-AY17)&lt;=$M$1,(AZ17-AY17),IF((AZ17-AY17)&gt;=$M$1,(AZ17-AY17)-$N$1,IF((AZ17-AY17)&gt;$O$1,(AZ17-AY17)-$P$1))))</f>
        <v>00:00</v>
      </c>
      <c r="BB17" s="225" t="str">
        <f>IF(ISERROR(VLOOKUP(BB14,Service,7,0)),"",VLOOKUP(BB14,Service,7,0))</f>
        <v/>
      </c>
      <c r="BC17" s="226" t="str">
        <f>IF(ISERROR(VLOOKUP(BB14,Service,8,0)),"",VLOOKUP(BB14,Service,8,0))</f>
        <v/>
      </c>
      <c r="BD17" s="222" t="str">
        <f>IF(ISERROR(IF((BC17-BB17)&lt;=$M$1,(BC17-BB17),IF((BC17-BB17)&gt;=$M$1,(BC17-BB17)-$N$1,IF((BC17-BB17)&gt;$O$1,(BC17-BB17)-$P$1)))),"00:00",IF((BC17-BB17)&lt;=$M$1,(BC17-BB17),IF((BC17-BB17)&gt;=$M$1,(BC17-BB17)-$N$1,IF((BC17-BB17)&gt;$O$1,(BC17-BB17)-$P$1))))</f>
        <v>00:00</v>
      </c>
      <c r="BE17" s="225" t="str">
        <f>IF(ISERROR(VLOOKUP(BE14,Service,7,0)),"",VLOOKUP(BE14,Service,7,0))</f>
        <v/>
      </c>
      <c r="BF17" s="226" t="str">
        <f>IF(ISERROR(VLOOKUP(BE14,Service,8,0)),"",VLOOKUP(BE14,Service,8,0))</f>
        <v/>
      </c>
      <c r="BG17" s="222" t="str">
        <f>IF(ISERROR(IF((BF17-BE17)&lt;=$M$1,(BF17-BE17),IF((BF17-BE17)&gt;=$M$1,(BF17-BE17)-$N$1,IF((BF17-BE17)&gt;$O$1,(BF17-BE17)-$P$1)))),"00:00",IF((BF17-BE17)&lt;=$M$1,(BF17-BE17),IF((BF17-BE17)&gt;=$M$1,(BF17-BE17)-$N$1,IF((BF17-BE17)&gt;$O$1,(BF17-BE17)-$P$1))))</f>
        <v>00:00</v>
      </c>
      <c r="BH17" s="225" t="str">
        <f>IF(ISERROR(VLOOKUP(BH14,Service,7,0)),"",VLOOKUP(BH14,Service,7,0))</f>
        <v/>
      </c>
      <c r="BI17" s="226" t="str">
        <f>IF(ISERROR(VLOOKUP(BH14,Service,8,0)),"",VLOOKUP(BH14,Service,8,0))</f>
        <v/>
      </c>
      <c r="BJ17" s="222" t="str">
        <f>IF(ISERROR(IF((BI17-BH17)&lt;=$M$1,(BI17-BH17),IF((BI17-BH17)&gt;=$M$1,(BI17-BH17)-$N$1,IF((BI17-BH17)&gt;$O$1,(BI17-BH17)-$P$1)))),"00:00",IF((BI17-BH17)&lt;=$M$1,(BI17-BH17),IF((BI17-BH17)&gt;=$M$1,(BI17-BH17)-$N$1,IF((BI17-BH17)&gt;$O$1,(BI17-BH17)-$P$1))))</f>
        <v>00:00</v>
      </c>
      <c r="BK17" s="225" t="str">
        <f>IF(ISERROR(VLOOKUP(BK14,Service,7,0)),"",VLOOKUP(BK14,Service,7,0))</f>
        <v/>
      </c>
      <c r="BL17" s="226" t="str">
        <f>IF(ISERROR(VLOOKUP(BK14,Service,8,0)),"",VLOOKUP(BK14,Service,8,0))</f>
        <v/>
      </c>
      <c r="BM17" s="222" t="str">
        <f>IF(ISERROR(IF((BL17-BK17)&lt;=$M$1,(BL17-BK17),IF((BL17-BK17)&gt;=$M$1,(BL17-BK17)-$N$1,IF((BL17-BK17)&gt;$O$1,(BL17-BK17)-$P$1)))),"00:00",IF((BL17-BK17)&lt;=$M$1,(BL17-BK17),IF((BL17-BK17)&gt;=$M$1,(BL17-BK17)-$N$1,IF((BL17-BK17)&gt;$O$1,(BL17-BK17)-$P$1))))</f>
        <v>00:00</v>
      </c>
      <c r="BN17" s="225" t="str">
        <f>IF(ISERROR(VLOOKUP(BN14,Service,7,0)),"",VLOOKUP(BN14,Service,7,0))</f>
        <v/>
      </c>
      <c r="BO17" s="226" t="str">
        <f>IF(ISERROR(VLOOKUP(BN14,Service,8,0)),"",VLOOKUP(BN14,Service,8,0))</f>
        <v/>
      </c>
      <c r="BP17" s="222" t="str">
        <f>IF(ISERROR(IF((BO17-BN17)&lt;=$M$1,(BO17-BN17),IF((BO17-BN17)&gt;=$M$1,(BO17-BN17)-$N$1,IF((BO17-BN17)&gt;$O$1,(BO17-BN17)-$P$1)))),"00:00",IF((BO17-BN17)&lt;=$M$1,(BO17-BN17),IF((BO17-BN17)&gt;=$M$1,(BO17-BN17)-$N$1,IF((BO17-BN17)&gt;$O$1,(BO17-BN17)-$P$1))))</f>
        <v>00:00</v>
      </c>
      <c r="BQ17" s="225" t="str">
        <f>IF(ISERROR(VLOOKUP(BQ14,Service,7,0)),"",VLOOKUP(BQ14,Service,7,0))</f>
        <v/>
      </c>
      <c r="BR17" s="226" t="str">
        <f>IF(ISERROR(VLOOKUP(BQ14,Service,8,0)),"",VLOOKUP(BQ14,Service,8,0))</f>
        <v/>
      </c>
      <c r="BS17" s="222" t="str">
        <f>IF(ISERROR(IF((BR17-BQ17)&lt;=$M$1,(BR17-BQ17),IF((BR17-BQ17)&gt;=$M$1,(BR17-BQ17)-$N$1,IF((BR17-BQ17)&gt;$O$1,(BR17-BQ17)-$P$1)))),"00:00",IF((BR17-BQ17)&lt;=$M$1,(BR17-BQ17),IF((BR17-BQ17)&gt;=$M$1,(BR17-BQ17)-$N$1,IF((BR17-BQ17)&gt;$O$1,(BR17-BQ17)-$P$1))))</f>
        <v>00:00</v>
      </c>
      <c r="BT17" s="225" t="str">
        <f>IF(ISERROR(VLOOKUP(BT14,Service,7,0)),"",VLOOKUP(BT14,Service,7,0))</f>
        <v/>
      </c>
      <c r="BU17" s="226" t="str">
        <f>IF(ISERROR(VLOOKUP(BT14,Service,8,0)),"",VLOOKUP(BT14,Service,8,0))</f>
        <v/>
      </c>
      <c r="BV17" s="222" t="str">
        <f>IF(ISERROR(IF((BU17-BT17)&lt;=$M$1,(BU17-BT17),IF((BU17-BT17)&gt;=$M$1,(BU17-BT17)-$N$1,IF((BU17-BT17)&gt;$O$1,(BU17-BT17)-$P$1)))),"00:00",IF((BU17-BT17)&lt;=$M$1,(BU17-BT17),IF((BU17-BT17)&gt;=$M$1,(BU17-BT17)-$N$1,IF((BU17-BT17)&gt;$O$1,(BU17-BT17)-$P$1))))</f>
        <v>00:00</v>
      </c>
      <c r="BW17" s="225" t="str">
        <f>IF(ISERROR(VLOOKUP(BW14,Service,7,0)),"",VLOOKUP(BW14,Service,7,0))</f>
        <v/>
      </c>
      <c r="BX17" s="226" t="str">
        <f>IF(ISERROR(VLOOKUP(BW14,Service,8,0)),"",VLOOKUP(BW14,Service,8,0))</f>
        <v/>
      </c>
      <c r="BY17" s="222" t="str">
        <f>IF(ISERROR(IF((BX17-BW17)&lt;=$M$1,(BX17-BW17),IF((BX17-BW17)&gt;=$M$1,(BX17-BW17)-$N$1,IF((BX17-BW17)&gt;$O$1,(BX17-BW17)-$P$1)))),"00:00",IF((BX17-BW17)&lt;=$M$1,(BX17-BW17),IF((BX17-BW17)&gt;=$M$1,(BX17-BW17)-$N$1,IF((BX17-BW17)&gt;$O$1,(BX17-BW17)-$P$1))))</f>
        <v>00:00</v>
      </c>
      <c r="BZ17" s="225" t="str">
        <f>IF(ISERROR(VLOOKUP(BZ14,Service,7,0)),"",VLOOKUP(BZ14,Service,7,0))</f>
        <v/>
      </c>
      <c r="CA17" s="226" t="str">
        <f>IF(ISERROR(VLOOKUP(BZ14,Service,8,0)),"",VLOOKUP(BZ14,Service,8,0))</f>
        <v/>
      </c>
      <c r="CB17" s="222" t="str">
        <f>IF(ISERROR(IF((CA17-BZ17)&lt;=$M$1,(CA17-BZ17),IF((CA17-BZ17)&gt;=$M$1,(CA17-BZ17)-$N$1,IF((CA17-BZ17)&gt;$O$1,(CA17-BZ17)-$P$1)))),"00:00",IF((CA17-BZ17)&lt;=$M$1,(CA17-BZ17),IF((CA17-BZ17)&gt;=$M$1,(CA17-BZ17)-$N$1,IF((CA17-BZ17)&gt;$O$1,(CA17-BZ17)-$P$1))))</f>
        <v>00:00</v>
      </c>
      <c r="CC17" s="225" t="str">
        <f>IF(ISERROR(VLOOKUP(CC14,Service,7,0)),"",VLOOKUP(CC14,Service,7,0))</f>
        <v/>
      </c>
      <c r="CD17" s="226" t="str">
        <f>IF(ISERROR(VLOOKUP(CC14,Service,8,0)),"",VLOOKUP(CC14,Service,8,0))</f>
        <v/>
      </c>
      <c r="CE17" s="222" t="str">
        <f>IF(ISERROR(IF((CD17-CC17)&lt;=$M$1,(CD17-CC17),IF((CD17-CC17)&gt;=$M$1,(CD17-CC17)-$N$1,IF((CD17-CC17)&gt;$O$1,(CD17-CC17)-$P$1)))),"00:00",IF((CD17-CC17)&lt;=$M$1,(CD17-CC17),IF((CD17-CC17)&gt;=$M$1,(CD17-CC17)-$N$1,IF((CD17-CC17)&gt;$O$1,(CD17-CC17)-$P$1))))</f>
        <v>00:00</v>
      </c>
      <c r="CF17" s="225" t="str">
        <f>IF(ISERROR(VLOOKUP(CF14,Service,7,0)),"",VLOOKUP(CF14,Service,7,0))</f>
        <v/>
      </c>
      <c r="CG17" s="226" t="str">
        <f>IF(ISERROR(VLOOKUP(CF14,Service,8,0)),"",VLOOKUP(CF14,Service,8,0))</f>
        <v/>
      </c>
      <c r="CH17" s="222" t="str">
        <f>IF(ISERROR(IF((CG17-CF17)&lt;=$M$1,(CG17-CF17),IF((CG17-CF17)&gt;=$M$1,(CG17-CF17)-$N$1,IF((CG17-CF17)&gt;$O$1,(CG17-CF17)-$P$1)))),"00:00",IF((CG17-CF17)&lt;=$M$1,(CG17-CF17),IF((CG17-CF17)&gt;=$M$1,(CG17-CF17)-$N$1,IF((CG17-CF17)&gt;$O$1,(CG17-CF17)-$P$1))))</f>
        <v>00:00</v>
      </c>
      <c r="CI17" s="225" t="str">
        <f>IF(ISERROR(VLOOKUP(CI14,Service,7,0)),"",VLOOKUP(CI14,Service,7,0))</f>
        <v/>
      </c>
      <c r="CJ17" s="226" t="str">
        <f>IF(ISERROR(VLOOKUP(CI14,Service,8,0)),"",VLOOKUP(CI14,Service,8,0))</f>
        <v/>
      </c>
      <c r="CK17" s="222" t="str">
        <f>IF(ISERROR(IF((CJ17-CI17)&lt;=$M$1,(CJ17-CI17),IF((CJ17-CI17)&gt;=$M$1,(CJ17-CI17)-$N$1,IF((CJ17-CI17)&gt;$O$1,(CJ17-CI17)-$P$1)))),"00:00",IF((CJ17-CI17)&lt;=$M$1,(CJ17-CI17),IF((CJ17-CI17)&gt;=$M$1,(CJ17-CI17)-$N$1,IF((CJ17-CI17)&gt;$O$1,(CJ17-CI17)-$P$1))))</f>
        <v>00:00</v>
      </c>
      <c r="CL17" s="225" t="str">
        <f>IF(ISERROR(VLOOKUP(CL14,Service,7,0)),"",VLOOKUP(CL14,Service,7,0))</f>
        <v/>
      </c>
      <c r="CM17" s="226" t="str">
        <f>IF(ISERROR(VLOOKUP(CL14,Service,8,0)),"",VLOOKUP(CL14,Service,8,0))</f>
        <v/>
      </c>
      <c r="CN17" s="222" t="str">
        <f>IF(ISERROR(IF((CM17-CL17)&lt;=$M$1,(CM17-CL17),IF((CM17-CL17)&gt;=$M$1,(CM17-CL17)-$N$1,IF((CM17-CL17)&gt;$O$1,(CM17-CL17)-$P$1)))),"00:00",IF((CM17-CL17)&lt;=$M$1,(CM17-CL17),IF((CM17-CL17)&gt;=$M$1,(CM17-CL17)-$N$1,IF((CM17-CL17)&gt;$O$1,(CM17-CL17)-$P$1))))</f>
        <v>00:00</v>
      </c>
      <c r="CO17" s="225" t="str">
        <f>IF(ISERROR(VLOOKUP(CO14,Service,7,0)),"",VLOOKUP(CO14,Service,7,0))</f>
        <v/>
      </c>
      <c r="CP17" s="226" t="str">
        <f>IF(ISERROR(VLOOKUP(CO14,Service,8,0)),"",VLOOKUP(CO14,Service,8,0))</f>
        <v/>
      </c>
      <c r="CQ17" s="222" t="str">
        <f>IF(ISERROR(IF((CP17-CO17)&lt;=$M$1,(CP17-CO17),IF((CP17-CO17)&gt;=$M$1,(CP17-CO17)-$N$1,IF((CP17-CO17)&gt;$O$1,(CP17-CO17)-$P$1)))),"00:00",IF((CP17-CO17)&lt;=$M$1,(CP17-CO17),IF((CP17-CO17)&gt;=$M$1,(CP17-CO17)-$N$1,IF((CP17-CO17)&gt;$O$1,(CP17-CO17)-$P$1))))</f>
        <v>00:00</v>
      </c>
      <c r="CR17" s="225" t="str">
        <f>IF(ISERROR(VLOOKUP(CR14,Service,7,0)),"",VLOOKUP(CR14,Service,7,0))</f>
        <v/>
      </c>
      <c r="CS17" s="226" t="str">
        <f>IF(ISERROR(VLOOKUP(CR14,Service,8,0)),"",VLOOKUP(CR14,Service,8,0))</f>
        <v/>
      </c>
      <c r="CT17" s="222" t="str">
        <f>IF(ISERROR(IF((CS17-CR17)&lt;=$M$1,(CS17-CR17),IF((CS17-CR17)&gt;=$M$1,(CS17-CR17)-$N$1,IF((CS17-CR17)&gt;$O$1,(CS17-CR17)-$P$1)))),"00:00",IF((CS17-CR17)&lt;=$M$1,(CS17-CR17),IF((CS17-CR17)&gt;=$M$1,(CS17-CR17)-$N$1,IF((CS17-CR17)&gt;$O$1,(CS17-CR17)-$P$1))))</f>
        <v>00:00</v>
      </c>
      <c r="CU17" s="225" t="str">
        <f>IF(ISERROR(VLOOKUP(CU14,Service,7,0)),"",VLOOKUP(CU14,Service,7,0))</f>
        <v/>
      </c>
      <c r="CV17" s="226" t="str">
        <f>IF(ISERROR(VLOOKUP(CU14,Service,8,0)),"",VLOOKUP(CU14,Service,8,0))</f>
        <v/>
      </c>
      <c r="CW17" s="222" t="str">
        <f>IF(ISERROR(IF((CV17-CU17)&lt;=$M$1,(CV17-CU17),IF((CV17-CU17)&gt;=$M$1,(CV17-CU17)-$N$1,IF((CV17-CU17)&gt;$O$1,(CV17-CU17)-$P$1)))),"00:00",IF((CV17-CU17)&lt;=$M$1,(CV17-CU17),IF((CV17-CU17)&gt;=$M$1,(CV17-CU17)-$N$1,IF((CV17-CU17)&gt;$O$1,(CV17-CU17)-$P$1))))</f>
        <v>00:00</v>
      </c>
      <c r="CX17" s="5"/>
    </row>
    <row r="18" spans="1:102" ht="14.1" customHeight="1">
      <c r="A18" s="257"/>
      <c r="B18" s="23" t="str">
        <f>A17</f>
        <v>Site</v>
      </c>
      <c r="C18" s="216">
        <f>IF(ISERROR(VLOOKUP(A14,Personnel,5,0)),"",VLOOKUP(A14,Personnel,5,0))</f>
        <v>0.21249999999999999</v>
      </c>
      <c r="D18" s="18">
        <f>COUNTIF(I14:CW14, "*V")</f>
        <v>0</v>
      </c>
      <c r="E18" s="217">
        <f>COUNTIF(I14:CW14,"")-31+C16</f>
        <v>31</v>
      </c>
      <c r="F18" s="168"/>
      <c r="G18" s="174"/>
      <c r="H18" s="255"/>
      <c r="I18" s="19"/>
      <c r="J18" s="20"/>
      <c r="K18" s="223">
        <f>IF(ISERROR(IF((J18-I18)&lt;=$M$1,(J18-I18),IF((J18-I18)&gt;=$M$1,(J18-I18)-$N$1,IF((J18-I18)&gt;$O$1,(J18-I18)-$P$1)))),"00:00",IF((J18-I18)&lt;=$M$1,(J18-I18),IF((J18-I18)&gt;=$M$1,(J18-I18)-$N$1,IF((J18-I18)&gt;$O$1,(J18-I18)-$P$1))))</f>
        <v>0</v>
      </c>
      <c r="L18" s="19"/>
      <c r="M18" s="20"/>
      <c r="N18" s="223">
        <f>IF(ISERROR(IF((M18-L18)&lt;=$M$1,(M18-L18),IF((M18-L18)&gt;=$M$1,(M18-L18)-$N$1,IF((M18-L18)&gt;$O$1,(M18-L18)-$P$1)))),"00:00",IF((M18-L18)&lt;=$M$1,(M18-L18),IF((M18-L18)&gt;=$M$1,(M18-L18)-$N$1,IF((M18-L18)&gt;$O$1,(M18-L18)-$P$1))))</f>
        <v>0</v>
      </c>
      <c r="O18" s="19"/>
      <c r="P18" s="20"/>
      <c r="Q18" s="223">
        <f>IF(ISERROR(IF((P18-O18)&lt;=$M$1,(P18-O18),IF((P18-O18)&gt;=$M$1,(P18-O18)-$N$1,IF((P18-O18)&gt;$O$1,(P18-O18)-$P$1)))),"00:00",IF((P18-O18)&lt;=$M$1,(P18-O18),IF((P18-O18)&gt;=$M$1,(P18-O18)-$N$1,IF((P18-O18)&gt;$O$1,(P18-O18)-$P$1))))</f>
        <v>0</v>
      </c>
      <c r="R18" s="19"/>
      <c r="S18" s="20"/>
      <c r="T18" s="223">
        <f>IF(ISERROR(IF((S18-R18)&lt;=$M$1,(S18-R18),IF((S18-R18)&gt;=$M$1,(S18-R18)-$N$1,IF((S18-R18)&gt;$O$1,(S18-R18)-$P$1)))),"00:00",IF((S18-R18)&lt;=$M$1,(S18-R18),IF((S18-R18)&gt;=$M$1,(S18-R18)-$N$1,IF((S18-R18)&gt;$O$1,(S18-R18)-$P$1))))</f>
        <v>0</v>
      </c>
      <c r="U18" s="19"/>
      <c r="V18" s="20"/>
      <c r="W18" s="223">
        <f>IF(ISERROR(IF((V18-U18)&lt;=$M$1,(V18-U18),IF((V18-U18)&gt;=$M$1,(V18-U18)-$N$1,IF((V18-U18)&gt;$O$1,(V18-U18)-$P$1)))),"00:00",IF((V18-U18)&lt;=$M$1,(V18-U18),IF((V18-U18)&gt;=$M$1,(V18-U18)-$N$1,IF((V18-U18)&gt;$O$1,(V18-U18)-$P$1))))</f>
        <v>0</v>
      </c>
      <c r="X18" s="19"/>
      <c r="Y18" s="20"/>
      <c r="Z18" s="223">
        <f>IF(ISERROR(IF((Y18-X18)&lt;=$M$1,(Y18-X18),IF((Y18-X18)&gt;=$M$1,(Y18-X18)-$N$1,IF((Y18-X18)&gt;$O$1,(Y18-X18)-$P$1)))),"00:00",IF((Y18-X18)&lt;=$M$1,(Y18-X18),IF((Y18-X18)&gt;=$M$1,(Y18-X18)-$N$1,IF((Y18-X18)&gt;$O$1,(Y18-X18)-$P$1))))</f>
        <v>0</v>
      </c>
      <c r="AA18" s="19"/>
      <c r="AB18" s="20"/>
      <c r="AC18" s="223">
        <f>IF(ISERROR(IF((AB18-AA18)&lt;=$M$1,(AB18-AA18),IF((AB18-AA18)&gt;=$M$1,(AB18-AA18)-$N$1,IF((AB18-AA18)&gt;$O$1,(AB18-AA18)-$P$1)))),"00:00",IF((AB18-AA18)&lt;=$M$1,(AB18-AA18),IF((AB18-AA18)&gt;=$M$1,(AB18-AA18)-$N$1,IF((AB18-AA18)&gt;$O$1,(AB18-AA18)-$P$1))))</f>
        <v>0</v>
      </c>
      <c r="AD18" s="19"/>
      <c r="AE18" s="20"/>
      <c r="AF18" s="223">
        <f>IF(ISERROR(IF((AE18-AD18)&lt;=$M$1,(AE18-AD18),IF((AE18-AD18)&gt;=$M$1,(AE18-AD18)-$N$1,IF((AE18-AD18)&gt;$O$1,(AE18-AD18)-$P$1)))),"00:00",IF((AE18-AD18)&lt;=$M$1,(AE18-AD18),IF((AE18-AD18)&gt;=$M$1,(AE18-AD18)-$N$1,IF((AE18-AD18)&gt;$O$1,(AE18-AD18)-$P$1))))</f>
        <v>0</v>
      </c>
      <c r="AG18" s="19"/>
      <c r="AH18" s="20"/>
      <c r="AI18" s="223">
        <f>IF(ISERROR(IF((AH18-AG18)&lt;=$M$1,(AH18-AG18),IF((AH18-AG18)&gt;=$M$1,(AH18-AG18)-$N$1,IF((AH18-AG18)&gt;$O$1,(AH18-AG18)-$P$1)))),"00:00",IF((AH18-AG18)&lt;=$M$1,(AH18-AG18),IF((AH18-AG18)&gt;=$M$1,(AH18-AG18)-$N$1,IF((AH18-AG18)&gt;$O$1,(AH18-AG18)-$P$1))))</f>
        <v>0</v>
      </c>
      <c r="AJ18" s="19"/>
      <c r="AK18" s="20"/>
      <c r="AL18" s="223">
        <f>IF(ISERROR(IF((AK18-AJ18)&lt;=$M$1,(AK18-AJ18),IF((AK18-AJ18)&gt;=$M$1,(AK18-AJ18)-$N$1,IF((AK18-AJ18)&gt;$O$1,(AK18-AJ18)-$P$1)))),"00:00",IF((AK18-AJ18)&lt;=$M$1,(AK18-AJ18),IF((AK18-AJ18)&gt;=$M$1,(AK18-AJ18)-$N$1,IF((AK18-AJ18)&gt;$O$1,(AK18-AJ18)-$P$1))))</f>
        <v>0</v>
      </c>
      <c r="AM18" s="19"/>
      <c r="AN18" s="20"/>
      <c r="AO18" s="223">
        <f>IF(ISERROR(IF((AN18-AM18)&lt;=$M$1,(AN18-AM18),IF((AN18-AM18)&gt;=$M$1,(AN18-AM18)-$N$1,IF((AN18-AM18)&gt;$O$1,(AN18-AM18)-$P$1)))),"00:00",IF((AN18-AM18)&lt;=$M$1,(AN18-AM18),IF((AN18-AM18)&gt;=$M$1,(AN18-AM18)-$N$1,IF((AN18-AM18)&gt;$O$1,(AN18-AM18)-$P$1))))</f>
        <v>0</v>
      </c>
      <c r="AP18" s="19"/>
      <c r="AQ18" s="20"/>
      <c r="AR18" s="223">
        <f>IF(ISERROR(IF((AQ18-AP18)&lt;=$M$1,(AQ18-AP18),IF((AQ18-AP18)&gt;=$M$1,(AQ18-AP18)-$N$1,IF((AQ18-AP18)&gt;$O$1,(AQ18-AP18)-$P$1)))),"00:00",IF((AQ18-AP18)&lt;=$M$1,(AQ18-AP18),IF((AQ18-AP18)&gt;=$M$1,(AQ18-AP18)-$N$1,IF((AQ18-AP18)&gt;$O$1,(AQ18-AP18)-$P$1))))</f>
        <v>0</v>
      </c>
      <c r="AS18" s="19"/>
      <c r="AT18" s="20"/>
      <c r="AU18" s="223">
        <f>IF(ISERROR(IF((AT18-AS18)&lt;=$M$1,(AT18-AS18),IF((AT18-AS18)&gt;=$M$1,(AT18-AS18)-$N$1,IF((AT18-AS18)&gt;$O$1,(AT18-AS18)-$P$1)))),"00:00",IF((AT18-AS18)&lt;=$M$1,(AT18-AS18),IF((AT18-AS18)&gt;=$M$1,(AT18-AS18)-$N$1,IF((AT18-AS18)&gt;$O$1,(AT18-AS18)-$P$1))))</f>
        <v>0</v>
      </c>
      <c r="AV18" s="19"/>
      <c r="AW18" s="20"/>
      <c r="AX18" s="223">
        <f>IF(ISERROR(IF((AW18-AV18)&lt;=$M$1,(AW18-AV18),IF((AW18-AV18)&gt;=$M$1,(AW18-AV18)-$N$1,IF((AW18-AV18)&gt;$O$1,(AW18-AV18)-$P$1)))),"00:00",IF((AW18-AV18)&lt;=$M$1,(AW18-AV18),IF((AW18-AV18)&gt;=$M$1,(AW18-AV18)-$N$1,IF((AW18-AV18)&gt;$O$1,(AW18-AV18)-$P$1))))</f>
        <v>0</v>
      </c>
      <c r="AY18" s="19"/>
      <c r="AZ18" s="20"/>
      <c r="BA18" s="223">
        <f>IF(ISERROR(IF((AZ18-AY18)&lt;=$M$1,(AZ18-AY18),IF((AZ18-AY18)&gt;=$M$1,(AZ18-AY18)-$N$1,IF((AZ18-AY18)&gt;$O$1,(AZ18-AY18)-$P$1)))),"00:00",IF((AZ18-AY18)&lt;=$M$1,(AZ18-AY18),IF((AZ18-AY18)&gt;=$M$1,(AZ18-AY18)-$N$1,IF((AZ18-AY18)&gt;$O$1,(AZ18-AY18)-$P$1))))</f>
        <v>0</v>
      </c>
      <c r="BB18" s="19"/>
      <c r="BC18" s="20"/>
      <c r="BD18" s="223">
        <f>IF(ISERROR(IF((BC18-BB18)&lt;=$M$1,(BC18-BB18),IF((BC18-BB18)&gt;=$M$1,(BC18-BB18)-$N$1,IF((BC18-BB18)&gt;$O$1,(BC18-BB18)-$P$1)))),"00:00",IF((BC18-BB18)&lt;=$M$1,(BC18-BB18),IF((BC18-BB18)&gt;=$M$1,(BC18-BB18)-$N$1,IF((BC18-BB18)&gt;$O$1,(BC18-BB18)-$P$1))))</f>
        <v>0</v>
      </c>
      <c r="BE18" s="19"/>
      <c r="BF18" s="20"/>
      <c r="BG18" s="223">
        <f>IF(ISERROR(IF((BF18-BE18)&lt;=$M$1,(BF18-BE18),IF((BF18-BE18)&gt;=$M$1,(BF18-BE18)-$N$1,IF((BF18-BE18)&gt;$O$1,(BF18-BE18)-$P$1)))),"00:00",IF((BF18-BE18)&lt;=$M$1,(BF18-BE18),IF((BF18-BE18)&gt;=$M$1,(BF18-BE18)-$N$1,IF((BF18-BE18)&gt;$O$1,(BF18-BE18)-$P$1))))</f>
        <v>0</v>
      </c>
      <c r="BH18" s="19"/>
      <c r="BI18" s="20"/>
      <c r="BJ18" s="223">
        <f>IF(ISERROR(IF((BI18-BH18)&lt;=$M$1,(BI18-BH18),IF((BI18-BH18)&gt;=$M$1,(BI18-BH18)-$N$1,IF((BI18-BH18)&gt;$O$1,(BI18-BH18)-$P$1)))),"00:00",IF((BI18-BH18)&lt;=$M$1,(BI18-BH18),IF((BI18-BH18)&gt;=$M$1,(BI18-BH18)-$N$1,IF((BI18-BH18)&gt;$O$1,(BI18-BH18)-$P$1))))</f>
        <v>0</v>
      </c>
      <c r="BK18" s="19"/>
      <c r="BL18" s="20"/>
      <c r="BM18" s="223">
        <f>IF(ISERROR(IF((BL18-BK18)&lt;=$M$1,(BL18-BK18),IF((BL18-BK18)&gt;=$M$1,(BL18-BK18)-$N$1,IF((BL18-BK18)&gt;$O$1,(BL18-BK18)-$P$1)))),"00:00",IF((BL18-BK18)&lt;=$M$1,(BL18-BK18),IF((BL18-BK18)&gt;=$M$1,(BL18-BK18)-$N$1,IF((BL18-BK18)&gt;$O$1,(BL18-BK18)-$P$1))))</f>
        <v>0</v>
      </c>
      <c r="BN18" s="19"/>
      <c r="BO18" s="20"/>
      <c r="BP18" s="223">
        <f>IF(ISERROR(IF((BO18-BN18)&lt;=$M$1,(BO18-BN18),IF((BO18-BN18)&gt;=$M$1,(BO18-BN18)-$N$1,IF((BO18-BN18)&gt;$O$1,(BO18-BN18)-$P$1)))),"00:00",IF((BO18-BN18)&lt;=$M$1,(BO18-BN18),IF((BO18-BN18)&gt;=$M$1,(BO18-BN18)-$N$1,IF((BO18-BN18)&gt;$O$1,(BO18-BN18)-$P$1))))</f>
        <v>0</v>
      </c>
      <c r="BQ18" s="19"/>
      <c r="BR18" s="20"/>
      <c r="BS18" s="223">
        <f>IF(ISERROR(IF((BR18-BQ18)&lt;=$M$1,(BR18-BQ18),IF((BR18-BQ18)&gt;=$M$1,(BR18-BQ18)-$N$1,IF((BR18-BQ18)&gt;$O$1,(BR18-BQ18)-$P$1)))),"00:00",IF((BR18-BQ18)&lt;=$M$1,(BR18-BQ18),IF((BR18-BQ18)&gt;=$M$1,(BR18-BQ18)-$N$1,IF((BR18-BQ18)&gt;$O$1,(BR18-BQ18)-$P$1))))</f>
        <v>0</v>
      </c>
      <c r="BT18" s="19"/>
      <c r="BU18" s="20"/>
      <c r="BV18" s="223">
        <f>IF(ISERROR(IF((BU18-BT18)&lt;=$M$1,(BU18-BT18),IF((BU18-BT18)&gt;=$M$1,(BU18-BT18)-$N$1,IF((BU18-BT18)&gt;$O$1,(BU18-BT18)-$P$1)))),"00:00",IF((BU18-BT18)&lt;=$M$1,(BU18-BT18),IF((BU18-BT18)&gt;=$M$1,(BU18-BT18)-$N$1,IF((BU18-BT18)&gt;$O$1,(BU18-BT18)-$P$1))))</f>
        <v>0</v>
      </c>
      <c r="BW18" s="19"/>
      <c r="BX18" s="20"/>
      <c r="BY18" s="223">
        <f>IF(ISERROR(IF((BX18-BW18)&lt;=$M$1,(BX18-BW18),IF((BX18-BW18)&gt;=$M$1,(BX18-BW18)-$N$1,IF((BX18-BW18)&gt;$O$1,(BX18-BW18)-$P$1)))),"00:00",IF((BX18-BW18)&lt;=$M$1,(BX18-BW18),IF((BX18-BW18)&gt;=$M$1,(BX18-BW18)-$N$1,IF((BX18-BW18)&gt;$O$1,(BX18-BW18)-$P$1))))</f>
        <v>0</v>
      </c>
      <c r="BZ18" s="19"/>
      <c r="CA18" s="20"/>
      <c r="CB18" s="223">
        <f>IF(ISERROR(IF((CA18-BZ18)&lt;=$M$1,(CA18-BZ18),IF((CA18-BZ18)&gt;=$M$1,(CA18-BZ18)-$N$1,IF((CA18-BZ18)&gt;$O$1,(CA18-BZ18)-$P$1)))),"00:00",IF((CA18-BZ18)&lt;=$M$1,(CA18-BZ18),IF((CA18-BZ18)&gt;=$M$1,(CA18-BZ18)-$N$1,IF((CA18-BZ18)&gt;$O$1,(CA18-BZ18)-$P$1))))</f>
        <v>0</v>
      </c>
      <c r="CC18" s="19"/>
      <c r="CD18" s="20"/>
      <c r="CE18" s="223">
        <f>IF(ISERROR(IF((CD18-CC18)&lt;=$M$1,(CD18-CC18),IF((CD18-CC18)&gt;=$M$1,(CD18-CC18)-$N$1,IF((CD18-CC18)&gt;$O$1,(CD18-CC18)-$P$1)))),"00:00",IF((CD18-CC18)&lt;=$M$1,(CD18-CC18),IF((CD18-CC18)&gt;=$M$1,(CD18-CC18)-$N$1,IF((CD18-CC18)&gt;$O$1,(CD18-CC18)-$P$1))))</f>
        <v>0</v>
      </c>
      <c r="CF18" s="19"/>
      <c r="CG18" s="20"/>
      <c r="CH18" s="223">
        <f>IF(ISERROR(IF((CG18-CF18)&lt;=$M$1,(CG18-CF18),IF((CG18-CF18)&gt;=$M$1,(CG18-CF18)-$N$1,IF((CG18-CF18)&gt;$O$1,(CG18-CF18)-$P$1)))),"00:00",IF((CG18-CF18)&lt;=$M$1,(CG18-CF18),IF((CG18-CF18)&gt;=$M$1,(CG18-CF18)-$N$1,IF((CG18-CF18)&gt;$O$1,(CG18-CF18)-$P$1))))</f>
        <v>0</v>
      </c>
      <c r="CI18" s="19"/>
      <c r="CJ18" s="20"/>
      <c r="CK18" s="223">
        <f>IF(ISERROR(IF((CJ18-CI18)&lt;=$M$1,(CJ18-CI18),IF((CJ18-CI18)&gt;=$M$1,(CJ18-CI18)-$N$1,IF((CJ18-CI18)&gt;$O$1,(CJ18-CI18)-$P$1)))),"00:00",IF((CJ18-CI18)&lt;=$M$1,(CJ18-CI18),IF((CJ18-CI18)&gt;=$M$1,(CJ18-CI18)-$N$1,IF((CJ18-CI18)&gt;$O$1,(CJ18-CI18)-$P$1))))</f>
        <v>0</v>
      </c>
      <c r="CL18" s="19"/>
      <c r="CM18" s="20"/>
      <c r="CN18" s="223">
        <f>IF(ISERROR(IF((CM18-CL18)&lt;=$M$1,(CM18-CL18),IF((CM18-CL18)&gt;=$M$1,(CM18-CL18)-$N$1,IF((CM18-CL18)&gt;$O$1,(CM18-CL18)-$P$1)))),"00:00",IF((CM18-CL18)&lt;=$M$1,(CM18-CL18),IF((CM18-CL18)&gt;=$M$1,(CM18-CL18)-$N$1,IF((CM18-CL18)&gt;$O$1,(CM18-CL18)-$P$1))))</f>
        <v>0</v>
      </c>
      <c r="CO18" s="19"/>
      <c r="CP18" s="20"/>
      <c r="CQ18" s="223">
        <f>IF(ISERROR(IF((CP18-CO18)&lt;=$M$1,(CP18-CO18),IF((CP18-CO18)&gt;=$M$1,(CP18-CO18)-$N$1,IF((CP18-CO18)&gt;$O$1,(CP18-CO18)-$P$1)))),"00:00",IF((CP18-CO18)&lt;=$M$1,(CP18-CO18),IF((CP18-CO18)&gt;=$M$1,(CP18-CO18)-$N$1,IF((CP18-CO18)&gt;$O$1,(CP18-CO18)-$P$1))))</f>
        <v>0</v>
      </c>
      <c r="CR18" s="19"/>
      <c r="CS18" s="20"/>
      <c r="CT18" s="223">
        <f>IF(ISERROR(IF((CS18-CR18)&lt;=$M$1,(CS18-CR18),IF((CS18-CR18)&gt;=$M$1,(CS18-CR18)-$N$1,IF((CS18-CR18)&gt;$O$1,(CS18-CR18)-$P$1)))),"00:00",IF((CS18-CR18)&lt;=$M$1,(CS18-CR18),IF((CS18-CR18)&gt;=$M$1,(CS18-CR18)-$N$1,IF((CS18-CR18)&gt;$O$1,(CS18-CR18)-$P$1))))</f>
        <v>0</v>
      </c>
      <c r="CU18" s="19"/>
      <c r="CV18" s="20"/>
      <c r="CW18" s="223">
        <f>IF(ISERROR(IF((CV18-CU18)&lt;=$M$1,(CV18-CU18),IF((CV18-CU18)&gt;=$M$1,(CV18-CU18)-$N$1,IF((CV18-CU18)&gt;$O$1,(CV18-CU18)-$P$1)))),"00:00",IF((CV18-CU18)&lt;=$M$1,(CV18-CU18),IF((CV18-CU18)&gt;=$M$1,(CV18-CU18)-$N$1,IF((CV18-CU18)&gt;$O$1,(CV18-CU18)-$P$1))))</f>
        <v>0</v>
      </c>
      <c r="CX18" s="5"/>
    </row>
    <row r="19" spans="1:102" ht="18" customHeight="1">
      <c r="A19" s="258" t="str">
        <f>Pers!A5</f>
        <v>Personne4</v>
      </c>
      <c r="B19" s="21" t="str">
        <f>A22</f>
        <v>Site</v>
      </c>
      <c r="C19" s="218">
        <f>IF(ISERROR(VLOOKUP(A19,Personnel,6,0)),"",VLOOKUP(A19,Personnel,6,0))</f>
        <v>5.2062499999999998</v>
      </c>
      <c r="D19" s="14">
        <f>K19+N19+Q19+T19+W19+Z19+AC19+AF19+AI19+AL19+AO19+AR19+AU19+AX19+BA19+BD19+BG19+BJ19+BM19+BP19+BS19+BV19+BY19+CB19+CE19+CH19+CK19+CN19+CQ19+CT19+CW19+E21</f>
        <v>0</v>
      </c>
      <c r="E19" s="165">
        <f>IF(D19&lt;&gt;0,IF(ISERROR(D19-C19),"",D19-C19),0)</f>
        <v>0</v>
      </c>
      <c r="F19" s="170">
        <f>D23</f>
        <v>0</v>
      </c>
      <c r="G19" s="171">
        <f>D21</f>
        <v>0</v>
      </c>
      <c r="H19" s="260">
        <f>IF(ISERROR(VLOOKUP(A19,Recap,12,0)),"",VLOOKUP(A19,Recap,12,0))</f>
        <v>0</v>
      </c>
      <c r="I19" s="246"/>
      <c r="J19" s="247"/>
      <c r="K19" s="219">
        <f>SUM(K20:K23)</f>
        <v>0</v>
      </c>
      <c r="L19" s="246"/>
      <c r="M19" s="247"/>
      <c r="N19" s="219">
        <f>SUM(N20:N23)</f>
        <v>0</v>
      </c>
      <c r="O19" s="246"/>
      <c r="P19" s="247"/>
      <c r="Q19" s="219">
        <f>SUM(Q20:Q23)</f>
        <v>0</v>
      </c>
      <c r="R19" s="246"/>
      <c r="S19" s="247"/>
      <c r="T19" s="219">
        <f>SUM(T20:T23)</f>
        <v>0</v>
      </c>
      <c r="U19" s="246"/>
      <c r="V19" s="247"/>
      <c r="W19" s="219">
        <f>SUM(W20:W23)</f>
        <v>0</v>
      </c>
      <c r="X19" s="246"/>
      <c r="Y19" s="247"/>
      <c r="Z19" s="219">
        <f>SUM(Z20:Z23)</f>
        <v>0</v>
      </c>
      <c r="AA19" s="246"/>
      <c r="AB19" s="247"/>
      <c r="AC19" s="219">
        <f>SUM(AC20:AC23)</f>
        <v>0</v>
      </c>
      <c r="AD19" s="246"/>
      <c r="AE19" s="247"/>
      <c r="AF19" s="219">
        <f>SUM(AF20:AF23)</f>
        <v>0</v>
      </c>
      <c r="AG19" s="246"/>
      <c r="AH19" s="247"/>
      <c r="AI19" s="219">
        <f>SUM(AI20:AI23)</f>
        <v>0</v>
      </c>
      <c r="AJ19" s="246"/>
      <c r="AK19" s="247"/>
      <c r="AL19" s="219">
        <f>SUM(AL20:AL23)</f>
        <v>0</v>
      </c>
      <c r="AM19" s="246"/>
      <c r="AN19" s="247"/>
      <c r="AO19" s="219">
        <f>SUM(AO20:AO23)</f>
        <v>0</v>
      </c>
      <c r="AP19" s="246"/>
      <c r="AQ19" s="247"/>
      <c r="AR19" s="219">
        <f>SUM(AR20:AR23)</f>
        <v>0</v>
      </c>
      <c r="AS19" s="246"/>
      <c r="AT19" s="247"/>
      <c r="AU19" s="219">
        <f>SUM(AU20:AU23)</f>
        <v>0</v>
      </c>
      <c r="AV19" s="246"/>
      <c r="AW19" s="247"/>
      <c r="AX19" s="219">
        <f>SUM(AX20:AX23)</f>
        <v>0</v>
      </c>
      <c r="AY19" s="246"/>
      <c r="AZ19" s="247"/>
      <c r="BA19" s="219">
        <f>SUM(BA20:BA23)</f>
        <v>0</v>
      </c>
      <c r="BB19" s="246"/>
      <c r="BC19" s="247"/>
      <c r="BD19" s="219">
        <f>SUM(BD20:BD23)</f>
        <v>0</v>
      </c>
      <c r="BE19" s="246"/>
      <c r="BF19" s="247"/>
      <c r="BG19" s="219">
        <f>SUM(BG20:BG23)</f>
        <v>0</v>
      </c>
      <c r="BH19" s="246"/>
      <c r="BI19" s="247"/>
      <c r="BJ19" s="219">
        <f>SUM(BJ20:BJ23)</f>
        <v>0</v>
      </c>
      <c r="BK19" s="246"/>
      <c r="BL19" s="247"/>
      <c r="BM19" s="219">
        <f>SUM(BM20:BM23)</f>
        <v>0</v>
      </c>
      <c r="BN19" s="246"/>
      <c r="BO19" s="247"/>
      <c r="BP19" s="219">
        <f>SUM(BP20:BP23)</f>
        <v>0</v>
      </c>
      <c r="BQ19" s="246"/>
      <c r="BR19" s="247"/>
      <c r="BS19" s="219">
        <f>SUM(BS20:BS23)</f>
        <v>0</v>
      </c>
      <c r="BT19" s="246"/>
      <c r="BU19" s="247"/>
      <c r="BV19" s="219">
        <f>SUM(BV20:BV23)</f>
        <v>0</v>
      </c>
      <c r="BW19" s="246"/>
      <c r="BX19" s="247"/>
      <c r="BY19" s="219">
        <f>SUM(BY20:BY23)</f>
        <v>0</v>
      </c>
      <c r="BZ19" s="246"/>
      <c r="CA19" s="247"/>
      <c r="CB19" s="219">
        <f>SUM(CB20:CB23)</f>
        <v>0</v>
      </c>
      <c r="CC19" s="246"/>
      <c r="CD19" s="247"/>
      <c r="CE19" s="219">
        <f>SUM(CE20:CE23)</f>
        <v>0</v>
      </c>
      <c r="CF19" s="246"/>
      <c r="CG19" s="247"/>
      <c r="CH19" s="219">
        <f>SUM(CH20:CH23)</f>
        <v>0</v>
      </c>
      <c r="CI19" s="246"/>
      <c r="CJ19" s="247"/>
      <c r="CK19" s="219">
        <f>SUM(CK20:CK23)</f>
        <v>0</v>
      </c>
      <c r="CL19" s="246"/>
      <c r="CM19" s="247"/>
      <c r="CN19" s="219">
        <f>SUM(CN20:CN23)</f>
        <v>0</v>
      </c>
      <c r="CO19" s="246"/>
      <c r="CP19" s="247"/>
      <c r="CQ19" s="219">
        <f>SUM(CQ20:CQ23)</f>
        <v>0</v>
      </c>
      <c r="CR19" s="246"/>
      <c r="CS19" s="247"/>
      <c r="CT19" s="219">
        <f>SUM(CT20:CT23)</f>
        <v>0</v>
      </c>
      <c r="CU19" s="246"/>
      <c r="CV19" s="247"/>
      <c r="CW19" s="219">
        <f>SUM(CW20:CW23)</f>
        <v>0</v>
      </c>
      <c r="CX19" s="5"/>
    </row>
    <row r="20" spans="1:102" ht="14.1" customHeight="1">
      <c r="A20" s="259"/>
      <c r="B20" s="22" t="str">
        <f>A22</f>
        <v>Site</v>
      </c>
      <c r="C20" s="15" t="s">
        <v>16</v>
      </c>
      <c r="D20" s="15" t="s">
        <v>59</v>
      </c>
      <c r="E20" s="166" t="s">
        <v>60</v>
      </c>
      <c r="F20" s="166"/>
      <c r="G20" s="172"/>
      <c r="H20" s="260"/>
      <c r="I20" s="225" t="str">
        <f>IF(ISERROR(VLOOKUP(I19,Service,3,0)),"",VLOOKUP(I19,Service,3,0))</f>
        <v/>
      </c>
      <c r="J20" s="226" t="str">
        <f>IF(ISERROR(VLOOKUP(I19,Service,4,0)),"",VLOOKUP(I19,Service,4,0))</f>
        <v/>
      </c>
      <c r="K20" s="222" t="str">
        <f>IF(ISERROR(IF((J20-I20)&lt;=$M$1,(J20-I20),IF((J20-I20)&gt;=$M$1,(J20-I20)-$N$1,IF((J20-I20)&gt;$O$1,(J20-I20)-$P$1)))),"00:00",IF((J20-I20)&lt;=$M$1,(J20-I20),IF((J20-I20)&gt;=$M$1,(J20-I20)-$N$1,IF((J20-I20)&gt;$O$1,(J20-I20)-$P$1))))</f>
        <v>00:00</v>
      </c>
      <c r="L20" s="225" t="str">
        <f>IF(ISERROR(VLOOKUP(L19,Service,3,0)),"",VLOOKUP(L19,Service,3,0))</f>
        <v/>
      </c>
      <c r="M20" s="226" t="str">
        <f>IF(ISERROR(VLOOKUP(L19,Service,4,0)),"",VLOOKUP(L19,Service,4,0))</f>
        <v/>
      </c>
      <c r="N20" s="222" t="str">
        <f>IF(ISERROR(IF((M20-L20)&lt;=$M$1,(M20-L20),IF((M20-L20)&gt;=$M$1,(M20-L20)-$N$1,IF((M20-L20)&gt;$O$1,(M20-L20)-$P$1)))),"00:00",IF((M20-L20)&lt;=$M$1,(M20-L20),IF((M20-L20)&gt;=$M$1,(M20-L20)-$N$1,IF((M20-L20)&gt;$O$1,(M20-L20)-$P$1))))</f>
        <v>00:00</v>
      </c>
      <c r="O20" s="225" t="str">
        <f>IF(ISERROR(VLOOKUP(O19,Service,3,0)),"",VLOOKUP(O19,Service,3,0))</f>
        <v/>
      </c>
      <c r="P20" s="226" t="str">
        <f>IF(ISERROR(VLOOKUP(O19,Service,4,0)),"",VLOOKUP(O19,Service,4,0))</f>
        <v/>
      </c>
      <c r="Q20" s="222" t="str">
        <f>IF(ISERROR(IF((P20-O20)&lt;=$M$1,(P20-O20),IF((P20-O20)&gt;=$M$1,(P20-O20)-$N$1,IF((P20-O20)&gt;$O$1,(P20-O20)-$P$1)))),"00:00",IF((P20-O20)&lt;=$M$1,(P20-O20),IF((P20-O20)&gt;=$M$1,(P20-O20)-$N$1,IF((P20-O20)&gt;$O$1,(P20-O20)-$P$1))))</f>
        <v>00:00</v>
      </c>
      <c r="R20" s="225" t="str">
        <f>IF(ISERROR(VLOOKUP(R19,Service,3,0)),"",VLOOKUP(R19,Service,3,0))</f>
        <v/>
      </c>
      <c r="S20" s="226" t="str">
        <f>IF(ISERROR(VLOOKUP(R19,Service,4,0)),"",VLOOKUP(R19,Service,4,0))</f>
        <v/>
      </c>
      <c r="T20" s="222" t="str">
        <f>IF(ISERROR(IF((S20-R20)&lt;=$M$1,(S20-R20),IF((S20-R20)&gt;=$M$1,(S20-R20)-$N$1,IF((S20-R20)&gt;$O$1,(S20-R20)-$P$1)))),"00:00",IF((S20-R20)&lt;=$M$1,(S20-R20),IF((S20-R20)&gt;=$M$1,(S20-R20)-$N$1,IF((S20-R20)&gt;$O$1,(S20-R20)-$P$1))))</f>
        <v>00:00</v>
      </c>
      <c r="U20" s="225" t="str">
        <f>IF(ISERROR(VLOOKUP(U19,Service,3,0)),"",VLOOKUP(U19,Service,3,0))</f>
        <v/>
      </c>
      <c r="V20" s="226" t="str">
        <f>IF(ISERROR(VLOOKUP(U19,Service,4,0)),"",VLOOKUP(U19,Service,4,0))</f>
        <v/>
      </c>
      <c r="W20" s="222" t="str">
        <f>IF(ISERROR(IF((V20-U20)&lt;=$M$1,(V20-U20),IF((V20-U20)&gt;=$M$1,(V20-U20)-$N$1,IF((V20-U20)&gt;$O$1,(V20-U20)-$P$1)))),"00:00",IF((V20-U20)&lt;=$M$1,(V20-U20),IF((V20-U20)&gt;=$M$1,(V20-U20)-$N$1,IF((V20-U20)&gt;$O$1,(V20-U20)-$P$1))))</f>
        <v>00:00</v>
      </c>
      <c r="X20" s="225" t="str">
        <f>IF(ISERROR(VLOOKUP(X19,Service,3,0)),"",VLOOKUP(X19,Service,3,0))</f>
        <v/>
      </c>
      <c r="Y20" s="226" t="str">
        <f>IF(ISERROR(VLOOKUP(X19,Service,4,0)),"",VLOOKUP(X19,Service,4,0))</f>
        <v/>
      </c>
      <c r="Z20" s="222" t="str">
        <f>IF(ISERROR(IF((Y20-X20)&lt;=$M$1,(Y20-X20),IF((Y20-X20)&gt;=$M$1,(Y20-X20)-$N$1,IF((Y20-X20)&gt;$O$1,(Y20-X20)-$P$1)))),"00:00",IF((Y20-X20)&lt;=$M$1,(Y20-X20),IF((Y20-X20)&gt;=$M$1,(Y20-X20)-$N$1,IF((Y20-X20)&gt;$O$1,(Y20-X20)-$P$1))))</f>
        <v>00:00</v>
      </c>
      <c r="AA20" s="225" t="str">
        <f>IF(ISERROR(VLOOKUP(AA19,Service,3,0)),"",VLOOKUP(AA19,Service,3,0))</f>
        <v/>
      </c>
      <c r="AB20" s="226" t="str">
        <f>IF(ISERROR(VLOOKUP(AA19,Service,4,0)),"",VLOOKUP(AA19,Service,4,0))</f>
        <v/>
      </c>
      <c r="AC20" s="222" t="str">
        <f>IF(ISERROR(IF((AB20-AA20)&lt;=$M$1,(AB20-AA20),IF((AB20-AA20)&gt;=$M$1,(AB20-AA20)-$N$1,IF((AB20-AA20)&gt;$O$1,(AB20-AA20)-$P$1)))),"00:00",IF((AB20-AA20)&lt;=$M$1,(AB20-AA20),IF((AB20-AA20)&gt;=$M$1,(AB20-AA20)-$N$1,IF((AB20-AA20)&gt;$O$1,(AB20-AA20)-$P$1))))</f>
        <v>00:00</v>
      </c>
      <c r="AD20" s="225" t="str">
        <f>IF(ISERROR(VLOOKUP(AD19,Service,3,0)),"",VLOOKUP(AD19,Service,3,0))</f>
        <v/>
      </c>
      <c r="AE20" s="226" t="str">
        <f>IF(ISERROR(VLOOKUP(AD19,Service,4,0)),"",VLOOKUP(AD19,Service,4,0))</f>
        <v/>
      </c>
      <c r="AF20" s="222" t="str">
        <f>IF(ISERROR(IF((AE20-AD20)&lt;=$M$1,(AE20-AD20),IF((AE20-AD20)&gt;=$M$1,(AE20-AD20)-$N$1,IF((AE20-AD20)&gt;$O$1,(AE20-AD20)-$P$1)))),"00:00",IF((AE20-AD20)&lt;=$M$1,(AE20-AD20),IF((AE20-AD20)&gt;=$M$1,(AE20-AD20)-$N$1,IF((AE20-AD20)&gt;$O$1,(AE20-AD20)-$P$1))))</f>
        <v>00:00</v>
      </c>
      <c r="AG20" s="225" t="str">
        <f>IF(ISERROR(VLOOKUP(AG19,Service,3,0)),"",VLOOKUP(AG19,Service,3,0))</f>
        <v/>
      </c>
      <c r="AH20" s="226" t="str">
        <f>IF(ISERROR(VLOOKUP(AG19,Service,4,0)),"",VLOOKUP(AG19,Service,4,0))</f>
        <v/>
      </c>
      <c r="AI20" s="222" t="str">
        <f>IF(ISERROR(IF((AH20-AG20)&lt;=$M$1,(AH20-AG20),IF((AH20-AG20)&gt;=$M$1,(AH20-AG20)-$N$1,IF((AH20-AG20)&gt;$O$1,(AH20-AG20)-$P$1)))),"00:00",IF((AH20-AG20)&lt;=$M$1,(AH20-AG20),IF((AH20-AG20)&gt;=$M$1,(AH20-AG20)-$N$1,IF((AH20-AG20)&gt;$O$1,(AH20-AG20)-$P$1))))</f>
        <v>00:00</v>
      </c>
      <c r="AJ20" s="225" t="str">
        <f>IF(ISERROR(VLOOKUP(AJ19,Service,3,0)),"",VLOOKUP(AJ19,Service,3,0))</f>
        <v/>
      </c>
      <c r="AK20" s="226" t="str">
        <f>IF(ISERROR(VLOOKUP(AJ19,Service,4,0)),"",VLOOKUP(AJ19,Service,4,0))</f>
        <v/>
      </c>
      <c r="AL20" s="222" t="str">
        <f>IF(ISERROR(IF((AK20-AJ20)&lt;=$M$1,(AK20-AJ20),IF((AK20-AJ20)&gt;=$M$1,(AK20-AJ20)-$N$1,IF((AK20-AJ20)&gt;$O$1,(AK20-AJ20)-$P$1)))),"00:00",IF((AK20-AJ20)&lt;=$M$1,(AK20-AJ20),IF((AK20-AJ20)&gt;=$M$1,(AK20-AJ20)-$N$1,IF((AK20-AJ20)&gt;$O$1,(AK20-AJ20)-$P$1))))</f>
        <v>00:00</v>
      </c>
      <c r="AM20" s="225" t="str">
        <f>IF(ISERROR(VLOOKUP(AM19,Service,3,0)),"",VLOOKUP(AM19,Service,3,0))</f>
        <v/>
      </c>
      <c r="AN20" s="226" t="str">
        <f>IF(ISERROR(VLOOKUP(AM19,Service,4,0)),"",VLOOKUP(AM19,Service,4,0))</f>
        <v/>
      </c>
      <c r="AO20" s="222" t="str">
        <f>IF(ISERROR(IF((AN20-AM20)&lt;=$M$1,(AN20-AM20),IF((AN20-AM20)&gt;=$M$1,(AN20-AM20)-$N$1,IF((AN20-AM20)&gt;$O$1,(AN20-AM20)-$P$1)))),"00:00",IF((AN20-AM20)&lt;=$M$1,(AN20-AM20),IF((AN20-AM20)&gt;=$M$1,(AN20-AM20)-$N$1,IF((AN20-AM20)&gt;$O$1,(AN20-AM20)-$P$1))))</f>
        <v>00:00</v>
      </c>
      <c r="AP20" s="225" t="str">
        <f>IF(ISERROR(VLOOKUP(AP19,Service,3,0)),"",VLOOKUP(AP19,Service,3,0))</f>
        <v/>
      </c>
      <c r="AQ20" s="226" t="str">
        <f>IF(ISERROR(VLOOKUP(AP19,Service,4,0)),"",VLOOKUP(AP19,Service,4,0))</f>
        <v/>
      </c>
      <c r="AR20" s="222" t="str">
        <f>IF(ISERROR(IF((AQ20-AP20)&lt;=$M$1,(AQ20-AP20),IF((AQ20-AP20)&gt;=$M$1,(AQ20-AP20)-$N$1,IF((AQ20-AP20)&gt;$O$1,(AQ20-AP20)-$P$1)))),"00:00",IF((AQ20-AP20)&lt;=$M$1,(AQ20-AP20),IF((AQ20-AP20)&gt;=$M$1,(AQ20-AP20)-$N$1,IF((AQ20-AP20)&gt;$O$1,(AQ20-AP20)-$P$1))))</f>
        <v>00:00</v>
      </c>
      <c r="AS20" s="225" t="str">
        <f>IF(ISERROR(VLOOKUP(AS19,Service,3,0)),"",VLOOKUP(AS19,Service,3,0))</f>
        <v/>
      </c>
      <c r="AT20" s="226" t="str">
        <f>IF(ISERROR(VLOOKUP(AS19,Service,4,0)),"",VLOOKUP(AS19,Service,4,0))</f>
        <v/>
      </c>
      <c r="AU20" s="222" t="str">
        <f>IF(ISERROR(IF((AT20-AS20)&lt;=$M$1,(AT20-AS20),IF((AT20-AS20)&gt;=$M$1,(AT20-AS20)-$N$1,IF((AT20-AS20)&gt;$O$1,(AT20-AS20)-$P$1)))),"00:00",IF((AT20-AS20)&lt;=$M$1,(AT20-AS20),IF((AT20-AS20)&gt;=$M$1,(AT20-AS20)-$N$1,IF((AT20-AS20)&gt;$O$1,(AT20-AS20)-$P$1))))</f>
        <v>00:00</v>
      </c>
      <c r="AV20" s="225" t="str">
        <f>IF(ISERROR(VLOOKUP(AV19,Service,3,0)),"",VLOOKUP(AV19,Service,3,0))</f>
        <v/>
      </c>
      <c r="AW20" s="226" t="str">
        <f>IF(ISERROR(VLOOKUP(AV19,Service,4,0)),"",VLOOKUP(AV19,Service,4,0))</f>
        <v/>
      </c>
      <c r="AX20" s="222" t="str">
        <f>IF(ISERROR(IF((AW20-AV20)&lt;=$M$1,(AW20-AV20),IF((AW20-AV20)&gt;=$M$1,(AW20-AV20)-$N$1,IF((AW20-AV20)&gt;$O$1,(AW20-AV20)-$P$1)))),"00:00",IF((AW20-AV20)&lt;=$M$1,(AW20-AV20),IF((AW20-AV20)&gt;=$M$1,(AW20-AV20)-$N$1,IF((AW20-AV20)&gt;$O$1,(AW20-AV20)-$P$1))))</f>
        <v>00:00</v>
      </c>
      <c r="AY20" s="225" t="str">
        <f>IF(ISERROR(VLOOKUP(AY19,Service,3,0)),"",VLOOKUP(AY19,Service,3,0))</f>
        <v/>
      </c>
      <c r="AZ20" s="226" t="str">
        <f>IF(ISERROR(VLOOKUP(AY19,Service,4,0)),"",VLOOKUP(AY19,Service,4,0))</f>
        <v/>
      </c>
      <c r="BA20" s="222" t="str">
        <f>IF(ISERROR(IF((AZ20-AY20)&lt;=$M$1,(AZ20-AY20),IF((AZ20-AY20)&gt;=$M$1,(AZ20-AY20)-$N$1,IF((AZ20-AY20)&gt;$O$1,(AZ20-AY20)-$P$1)))),"00:00",IF((AZ20-AY20)&lt;=$M$1,(AZ20-AY20),IF((AZ20-AY20)&gt;=$M$1,(AZ20-AY20)-$N$1,IF((AZ20-AY20)&gt;$O$1,(AZ20-AY20)-$P$1))))</f>
        <v>00:00</v>
      </c>
      <c r="BB20" s="225" t="str">
        <f>IF(ISERROR(VLOOKUP(BB19,Service,3,0)),"",VLOOKUP(BB19,Service,3,0))</f>
        <v/>
      </c>
      <c r="BC20" s="226" t="str">
        <f>IF(ISERROR(VLOOKUP(BB19,Service,4,0)),"",VLOOKUP(BB19,Service,4,0))</f>
        <v/>
      </c>
      <c r="BD20" s="222" t="str">
        <f>IF(ISERROR(IF((BC20-BB20)&lt;=$M$1,(BC20-BB20),IF((BC20-BB20)&gt;=$M$1,(BC20-BB20)-$N$1,IF((BC20-BB20)&gt;$O$1,(BC20-BB20)-$P$1)))),"00:00",IF((BC20-BB20)&lt;=$M$1,(BC20-BB20),IF((BC20-BB20)&gt;=$M$1,(BC20-BB20)-$N$1,IF((BC20-BB20)&gt;$O$1,(BC20-BB20)-$P$1))))</f>
        <v>00:00</v>
      </c>
      <c r="BE20" s="225" t="str">
        <f>IF(ISERROR(VLOOKUP(BE19,Service,3,0)),"",VLOOKUP(BE19,Service,3,0))</f>
        <v/>
      </c>
      <c r="BF20" s="226" t="str">
        <f>IF(ISERROR(VLOOKUP(BE19,Service,4,0)),"",VLOOKUP(BE19,Service,4,0))</f>
        <v/>
      </c>
      <c r="BG20" s="222" t="str">
        <f>IF(ISERROR(IF((BF20-BE20)&lt;=$M$1,(BF20-BE20),IF((BF20-BE20)&gt;=$M$1,(BF20-BE20)-$N$1,IF((BF20-BE20)&gt;$O$1,(BF20-BE20)-$P$1)))),"00:00",IF((BF20-BE20)&lt;=$M$1,(BF20-BE20),IF((BF20-BE20)&gt;=$M$1,(BF20-BE20)-$N$1,IF((BF20-BE20)&gt;$O$1,(BF20-BE20)-$P$1))))</f>
        <v>00:00</v>
      </c>
      <c r="BH20" s="225" t="str">
        <f>IF(ISERROR(VLOOKUP(BH19,Service,3,0)),"",VLOOKUP(BH19,Service,3,0))</f>
        <v/>
      </c>
      <c r="BI20" s="226" t="str">
        <f>IF(ISERROR(VLOOKUP(BH19,Service,4,0)),"",VLOOKUP(BH19,Service,4,0))</f>
        <v/>
      </c>
      <c r="BJ20" s="222" t="str">
        <f>IF(ISERROR(IF((BI20-BH20)&lt;=$M$1,(BI20-BH20),IF((BI20-BH20)&gt;=$M$1,(BI20-BH20)-$N$1,IF((BI20-BH20)&gt;$O$1,(BI20-BH20)-$P$1)))),"00:00",IF((BI20-BH20)&lt;=$M$1,(BI20-BH20),IF((BI20-BH20)&gt;=$M$1,(BI20-BH20)-$N$1,IF((BI20-BH20)&gt;$O$1,(BI20-BH20)-$P$1))))</f>
        <v>00:00</v>
      </c>
      <c r="BK20" s="225" t="str">
        <f>IF(ISERROR(VLOOKUP(BK19,Service,3,0)),"",VLOOKUP(BK19,Service,3,0))</f>
        <v/>
      </c>
      <c r="BL20" s="226" t="str">
        <f>IF(ISERROR(VLOOKUP(BK19,Service,4,0)),"",VLOOKUP(BK19,Service,4,0))</f>
        <v/>
      </c>
      <c r="BM20" s="222" t="str">
        <f>IF(ISERROR(IF((BL20-BK20)&lt;=$M$1,(BL20-BK20),IF((BL20-BK20)&gt;=$M$1,(BL20-BK20)-$N$1,IF((BL20-BK20)&gt;$O$1,(BL20-BK20)-$P$1)))),"00:00",IF((BL20-BK20)&lt;=$M$1,(BL20-BK20),IF((BL20-BK20)&gt;=$M$1,(BL20-BK20)-$N$1,IF((BL20-BK20)&gt;$O$1,(BL20-BK20)-$P$1))))</f>
        <v>00:00</v>
      </c>
      <c r="BN20" s="225" t="str">
        <f>IF(ISERROR(VLOOKUP(BN19,Service,3,0)),"",VLOOKUP(BN19,Service,3,0))</f>
        <v/>
      </c>
      <c r="BO20" s="226" t="str">
        <f>IF(ISERROR(VLOOKUP(BN19,Service,4,0)),"",VLOOKUP(BN19,Service,4,0))</f>
        <v/>
      </c>
      <c r="BP20" s="222" t="str">
        <f>IF(ISERROR(IF((BO20-BN20)&lt;=$M$1,(BO20-BN20),IF((BO20-BN20)&gt;=$M$1,(BO20-BN20)-$N$1,IF((BO20-BN20)&gt;$O$1,(BO20-BN20)-$P$1)))),"00:00",IF((BO20-BN20)&lt;=$M$1,(BO20-BN20),IF((BO20-BN20)&gt;=$M$1,(BO20-BN20)-$N$1,IF((BO20-BN20)&gt;$O$1,(BO20-BN20)-$P$1))))</f>
        <v>00:00</v>
      </c>
      <c r="BQ20" s="225" t="str">
        <f>IF(ISERROR(VLOOKUP(BQ19,Service,3,0)),"",VLOOKUP(BQ19,Service,3,0))</f>
        <v/>
      </c>
      <c r="BR20" s="226" t="str">
        <f>IF(ISERROR(VLOOKUP(BQ19,Service,4,0)),"",VLOOKUP(BQ19,Service,4,0))</f>
        <v/>
      </c>
      <c r="BS20" s="222" t="str">
        <f>IF(ISERROR(IF((BR20-BQ20)&lt;=$M$1,(BR20-BQ20),IF((BR20-BQ20)&gt;=$M$1,(BR20-BQ20)-$N$1,IF((BR20-BQ20)&gt;$O$1,(BR20-BQ20)-$P$1)))),"00:00",IF((BR20-BQ20)&lt;=$M$1,(BR20-BQ20),IF((BR20-BQ20)&gt;=$M$1,(BR20-BQ20)-$N$1,IF((BR20-BQ20)&gt;$O$1,(BR20-BQ20)-$P$1))))</f>
        <v>00:00</v>
      </c>
      <c r="BT20" s="225" t="str">
        <f>IF(ISERROR(VLOOKUP(BT19,Service,3,0)),"",VLOOKUP(BT19,Service,3,0))</f>
        <v/>
      </c>
      <c r="BU20" s="226" t="str">
        <f>IF(ISERROR(VLOOKUP(BT19,Service,4,0)),"",VLOOKUP(BT19,Service,4,0))</f>
        <v/>
      </c>
      <c r="BV20" s="222" t="str">
        <f>IF(ISERROR(IF((BU20-BT20)&lt;=$M$1,(BU20-BT20),IF((BU20-BT20)&gt;=$M$1,(BU20-BT20)-$N$1,IF((BU20-BT20)&gt;$O$1,(BU20-BT20)-$P$1)))),"00:00",IF((BU20-BT20)&lt;=$M$1,(BU20-BT20),IF((BU20-BT20)&gt;=$M$1,(BU20-BT20)-$N$1,IF((BU20-BT20)&gt;$O$1,(BU20-BT20)-$P$1))))</f>
        <v>00:00</v>
      </c>
      <c r="BW20" s="225" t="str">
        <f>IF(ISERROR(VLOOKUP(BW19,Service,3,0)),"",VLOOKUP(BW19,Service,3,0))</f>
        <v/>
      </c>
      <c r="BX20" s="226" t="str">
        <f>IF(ISERROR(VLOOKUP(BW19,Service,4,0)),"",VLOOKUP(BW19,Service,4,0))</f>
        <v/>
      </c>
      <c r="BY20" s="222" t="str">
        <f>IF(ISERROR(IF((BX20-BW20)&lt;=$M$1,(BX20-BW20),IF((BX20-BW20)&gt;=$M$1,(BX20-BW20)-$N$1,IF((BX20-BW20)&gt;$O$1,(BX20-BW20)-$P$1)))),"00:00",IF((BX20-BW20)&lt;=$M$1,(BX20-BW20),IF((BX20-BW20)&gt;=$M$1,(BX20-BW20)-$N$1,IF((BX20-BW20)&gt;$O$1,(BX20-BW20)-$P$1))))</f>
        <v>00:00</v>
      </c>
      <c r="BZ20" s="225" t="str">
        <f>IF(ISERROR(VLOOKUP(BZ19,Service,3,0)),"",VLOOKUP(BZ19,Service,3,0))</f>
        <v/>
      </c>
      <c r="CA20" s="226" t="str">
        <f>IF(ISERROR(VLOOKUP(BZ19,Service,4,0)),"",VLOOKUP(BZ19,Service,4,0))</f>
        <v/>
      </c>
      <c r="CB20" s="222" t="str">
        <f>IF(ISERROR(IF((CA20-BZ20)&lt;=$M$1,(CA20-BZ20),IF((CA20-BZ20)&gt;=$M$1,(CA20-BZ20)-$N$1,IF((CA20-BZ20)&gt;$O$1,(CA20-BZ20)-$P$1)))),"00:00",IF((CA20-BZ20)&lt;=$M$1,(CA20-BZ20),IF((CA20-BZ20)&gt;=$M$1,(CA20-BZ20)-$N$1,IF((CA20-BZ20)&gt;$O$1,(CA20-BZ20)-$P$1))))</f>
        <v>00:00</v>
      </c>
      <c r="CC20" s="225" t="str">
        <f>IF(ISERROR(VLOOKUP(CC19,Service,3,0)),"",VLOOKUP(CC19,Service,3,0))</f>
        <v/>
      </c>
      <c r="CD20" s="226" t="str">
        <f>IF(ISERROR(VLOOKUP(CC19,Service,4,0)),"",VLOOKUP(CC19,Service,4,0))</f>
        <v/>
      </c>
      <c r="CE20" s="222" t="str">
        <f>IF(ISERROR(IF((CD20-CC20)&lt;=$M$1,(CD20-CC20),IF((CD20-CC20)&gt;=$M$1,(CD20-CC20)-$N$1,IF((CD20-CC20)&gt;$O$1,(CD20-CC20)-$P$1)))),"00:00",IF((CD20-CC20)&lt;=$M$1,(CD20-CC20),IF((CD20-CC20)&gt;=$M$1,(CD20-CC20)-$N$1,IF((CD20-CC20)&gt;$O$1,(CD20-CC20)-$P$1))))</f>
        <v>00:00</v>
      </c>
      <c r="CF20" s="225" t="str">
        <f>IF(ISERROR(VLOOKUP(CF19,Service,3,0)),"",VLOOKUP(CF19,Service,3,0))</f>
        <v/>
      </c>
      <c r="CG20" s="226" t="str">
        <f>IF(ISERROR(VLOOKUP(CF19,Service,4,0)),"",VLOOKUP(CF19,Service,4,0))</f>
        <v/>
      </c>
      <c r="CH20" s="222" t="str">
        <f>IF(ISERROR(IF((CG20-CF20)&lt;=$M$1,(CG20-CF20),IF((CG20-CF20)&gt;=$M$1,(CG20-CF20)-$N$1,IF((CG20-CF20)&gt;$O$1,(CG20-CF20)-$P$1)))),"00:00",IF((CG20-CF20)&lt;=$M$1,(CG20-CF20),IF((CG20-CF20)&gt;=$M$1,(CG20-CF20)-$N$1,IF((CG20-CF20)&gt;$O$1,(CG20-CF20)-$P$1))))</f>
        <v>00:00</v>
      </c>
      <c r="CI20" s="225" t="str">
        <f>IF(ISERROR(VLOOKUP(CI19,Service,3,0)),"",VLOOKUP(CI19,Service,3,0))</f>
        <v/>
      </c>
      <c r="CJ20" s="226" t="str">
        <f>IF(ISERROR(VLOOKUP(CI19,Service,4,0)),"",VLOOKUP(CI19,Service,4,0))</f>
        <v/>
      </c>
      <c r="CK20" s="222" t="str">
        <f>IF(ISERROR(IF((CJ20-CI20)&lt;=$M$1,(CJ20-CI20),IF((CJ20-CI20)&gt;=$M$1,(CJ20-CI20)-$N$1,IF((CJ20-CI20)&gt;$O$1,(CJ20-CI20)-$P$1)))),"00:00",IF((CJ20-CI20)&lt;=$M$1,(CJ20-CI20),IF((CJ20-CI20)&gt;=$M$1,(CJ20-CI20)-$N$1,IF((CJ20-CI20)&gt;$O$1,(CJ20-CI20)-$P$1))))</f>
        <v>00:00</v>
      </c>
      <c r="CL20" s="225" t="str">
        <f>IF(ISERROR(VLOOKUP(CL19,Service,3,0)),"",VLOOKUP(CL19,Service,3,0))</f>
        <v/>
      </c>
      <c r="CM20" s="226" t="str">
        <f>IF(ISERROR(VLOOKUP(CL19,Service,4,0)),"",VLOOKUP(CL19,Service,4,0))</f>
        <v/>
      </c>
      <c r="CN20" s="222" t="str">
        <f>IF(ISERROR(IF((CM20-CL20)&lt;=$M$1,(CM20-CL20),IF((CM20-CL20)&gt;=$M$1,(CM20-CL20)-$N$1,IF((CM20-CL20)&gt;$O$1,(CM20-CL20)-$P$1)))),"00:00",IF((CM20-CL20)&lt;=$M$1,(CM20-CL20),IF((CM20-CL20)&gt;=$M$1,(CM20-CL20)-$N$1,IF((CM20-CL20)&gt;$O$1,(CM20-CL20)-$P$1))))</f>
        <v>00:00</v>
      </c>
      <c r="CO20" s="225" t="str">
        <f>IF(ISERROR(VLOOKUP(CO19,Service,3,0)),"",VLOOKUP(CO19,Service,3,0))</f>
        <v/>
      </c>
      <c r="CP20" s="226" t="str">
        <f>IF(ISERROR(VLOOKUP(CO19,Service,4,0)),"",VLOOKUP(CO19,Service,4,0))</f>
        <v/>
      </c>
      <c r="CQ20" s="222" t="str">
        <f>IF(ISERROR(IF((CP20-CO20)&lt;=$M$1,(CP20-CO20),IF((CP20-CO20)&gt;=$M$1,(CP20-CO20)-$N$1,IF((CP20-CO20)&gt;$O$1,(CP20-CO20)-$P$1)))),"00:00",IF((CP20-CO20)&lt;=$M$1,(CP20-CO20),IF((CP20-CO20)&gt;=$M$1,(CP20-CO20)-$N$1,IF((CP20-CO20)&gt;$O$1,(CP20-CO20)-$P$1))))</f>
        <v>00:00</v>
      </c>
      <c r="CR20" s="225" t="str">
        <f>IF(ISERROR(VLOOKUP(CR19,Service,3,0)),"",VLOOKUP(CR19,Service,3,0))</f>
        <v/>
      </c>
      <c r="CS20" s="226" t="str">
        <f>IF(ISERROR(VLOOKUP(CR19,Service,4,0)),"",VLOOKUP(CR19,Service,4,0))</f>
        <v/>
      </c>
      <c r="CT20" s="222" t="str">
        <f>IF(ISERROR(IF((CS20-CR20)&lt;=$M$1,(CS20-CR20),IF((CS20-CR20)&gt;=$M$1,(CS20-CR20)-$N$1,IF((CS20-CR20)&gt;$O$1,(CS20-CR20)-$P$1)))),"00:00",IF((CS20-CR20)&lt;=$M$1,(CS20-CR20),IF((CS20-CR20)&gt;=$M$1,(CS20-CR20)-$N$1,IF((CS20-CR20)&gt;$O$1,(CS20-CR20)-$P$1))))</f>
        <v>00:00</v>
      </c>
      <c r="CU20" s="225" t="str">
        <f>IF(ISERROR(VLOOKUP(CU19,Service,3,0)),"",VLOOKUP(CU19,Service,3,0))</f>
        <v/>
      </c>
      <c r="CV20" s="226" t="str">
        <f>IF(ISERROR(VLOOKUP(CU19,Service,4,0)),"",VLOOKUP(CU19,Service,4,0))</f>
        <v/>
      </c>
      <c r="CW20" s="222" t="str">
        <f>IF(ISERROR(IF((CV20-CU20)&lt;=$M$1,(CV20-CU20),IF((CV20-CU20)&gt;=$M$1,(CV20-CU20)-$N$1,IF((CV20-CU20)&gt;$O$1,(CV20-CU20)-$P$1)))),"00:00",IF((CV20-CU20)&lt;=$M$1,(CV20-CU20),IF((CV20-CU20)&gt;=$M$1,(CV20-CU20)-$N$1,IF((CV20-CU20)&gt;$O$1,(CV20-CU20)-$P$1))))</f>
        <v>00:00</v>
      </c>
      <c r="CX20" s="5"/>
    </row>
    <row r="21" spans="1:102" ht="14.1" customHeight="1">
      <c r="A21" s="17">
        <f>IF(ISERROR(VLOOKUP(A19,Personnel,3,0)),"",VLOOKUP(A19,Personnel,3,0))</f>
        <v>0.7</v>
      </c>
      <c r="B21" s="22" t="str">
        <f>A22</f>
        <v>Site</v>
      </c>
      <c r="C21" s="16">
        <f>(COUNTIF(I19:CW19,"*C"))</f>
        <v>0</v>
      </c>
      <c r="D21" s="16">
        <f>(COUNTIF(I19:CW19,"M"))</f>
        <v>0</v>
      </c>
      <c r="E21" s="167">
        <f>IF(ISERROR((D21+D23)*C23),"",((D21+D23)*C23))</f>
        <v>0</v>
      </c>
      <c r="F21" s="167"/>
      <c r="G21" s="173"/>
      <c r="H21" s="164" t="s">
        <v>95</v>
      </c>
      <c r="I21" s="225" t="str">
        <f>IF(ISERROR(VLOOKUP(I19,Service,5,0)),"",VLOOKUP(I19,Service,5,0))</f>
        <v/>
      </c>
      <c r="J21" s="226" t="str">
        <f>IF(ISERROR(VLOOKUP(I19,Service,6,0)),"",VLOOKUP(I19,Service,6,0))</f>
        <v/>
      </c>
      <c r="K21" s="222" t="str">
        <f>IF(ISERROR(IF((J21-I21)&lt;=$M$1,(J21-I21),IF((J21-I21)&gt;=$M$1,(J21-I21)-$N$1,IF((J21-I21)&gt;$O$1,(J21-I21)-$P$1)))),"00:00",IF((J21-I21)&lt;=$M$1,(J21-I21),IF((J21-I21)&gt;=$M$1,(J21-I21)-$N$1,IF((J21-I21)&gt;$O$1,(J21-I21)-$P$1))))</f>
        <v>00:00</v>
      </c>
      <c r="L21" s="225" t="str">
        <f>IF(ISERROR(VLOOKUP(L19,Service,5,0)),"",VLOOKUP(L19,Service,5,0))</f>
        <v/>
      </c>
      <c r="M21" s="226" t="str">
        <f>IF(ISERROR(VLOOKUP(L19,Service,6,0)),"",VLOOKUP(L19,Service,6,0))</f>
        <v/>
      </c>
      <c r="N21" s="222" t="str">
        <f>IF(ISERROR(IF((M21-L21)&lt;=$M$1,(M21-L21),IF((M21-L21)&gt;=$M$1,(M21-L21)-$N$1,IF((M21-L21)&gt;$O$1,(M21-L21)-$P$1)))),"00:00",IF((M21-L21)&lt;=$M$1,(M21-L21),IF((M21-L21)&gt;=$M$1,(M21-L21)-$N$1,IF((M21-L21)&gt;$O$1,(M21-L21)-$P$1))))</f>
        <v>00:00</v>
      </c>
      <c r="O21" s="225" t="str">
        <f>IF(ISERROR(VLOOKUP(O19,Service,5,0)),"",VLOOKUP(O19,Service,5,0))</f>
        <v/>
      </c>
      <c r="P21" s="226" t="str">
        <f>IF(ISERROR(VLOOKUP(O19,Service,6,0)),"",VLOOKUP(O19,Service,6,0))</f>
        <v/>
      </c>
      <c r="Q21" s="222" t="str">
        <f>IF(ISERROR(IF((P21-O21)&lt;=$M$1,(P21-O21),IF((P21-O21)&gt;=$M$1,(P21-O21)-$N$1,IF((P21-O21)&gt;$O$1,(P21-O21)-$P$1)))),"00:00",IF((P21-O21)&lt;=$M$1,(P21-O21),IF((P21-O21)&gt;=$M$1,(P21-O21)-$N$1,IF((P21-O21)&gt;$O$1,(P21-O21)-$P$1))))</f>
        <v>00:00</v>
      </c>
      <c r="R21" s="225" t="str">
        <f>IF(ISERROR(VLOOKUP(R19,Service,5,0)),"",VLOOKUP(R19,Service,5,0))</f>
        <v/>
      </c>
      <c r="S21" s="226" t="str">
        <f>IF(ISERROR(VLOOKUP(R19,Service,6,0)),"",VLOOKUP(R19,Service,6,0))</f>
        <v/>
      </c>
      <c r="T21" s="222" t="str">
        <f>IF(ISERROR(IF((S21-R21)&lt;=$M$1,(S21-R21),IF((S21-R21)&gt;=$M$1,(S21-R21)-$N$1,IF((S21-R21)&gt;$O$1,(S21-R21)-$P$1)))),"00:00",IF((S21-R21)&lt;=$M$1,(S21-R21),IF((S21-R21)&gt;=$M$1,(S21-R21)-$N$1,IF((S21-R21)&gt;$O$1,(S21-R21)-$P$1))))</f>
        <v>00:00</v>
      </c>
      <c r="U21" s="225" t="str">
        <f>IF(ISERROR(VLOOKUP(U19,Service,5,0)),"",VLOOKUP(U19,Service,5,0))</f>
        <v/>
      </c>
      <c r="V21" s="226" t="str">
        <f>IF(ISERROR(VLOOKUP(U19,Service,6,0)),"",VLOOKUP(U19,Service,6,0))</f>
        <v/>
      </c>
      <c r="W21" s="222" t="str">
        <f>IF(ISERROR(IF((V21-U21)&lt;=$M$1,(V21-U21),IF((V21-U21)&gt;=$M$1,(V21-U21)-$N$1,IF((V21-U21)&gt;$O$1,(V21-U21)-$P$1)))),"00:00",IF((V21-U21)&lt;=$M$1,(V21-U21),IF((V21-U21)&gt;=$M$1,(V21-U21)-$N$1,IF((V21-U21)&gt;$O$1,(V21-U21)-$P$1))))</f>
        <v>00:00</v>
      </c>
      <c r="X21" s="225" t="str">
        <f>IF(ISERROR(VLOOKUP(X19,Service,5,0)),"",VLOOKUP(X19,Service,5,0))</f>
        <v/>
      </c>
      <c r="Y21" s="226" t="str">
        <f>IF(ISERROR(VLOOKUP(X19,Service,6,0)),"",VLOOKUP(X19,Service,6,0))</f>
        <v/>
      </c>
      <c r="Z21" s="222" t="str">
        <f>IF(ISERROR(IF((Y21-X21)&lt;=$M$1,(Y21-X21),IF((Y21-X21)&gt;=$M$1,(Y21-X21)-$N$1,IF((Y21-X21)&gt;$O$1,(Y21-X21)-$P$1)))),"00:00",IF((Y21-X21)&lt;=$M$1,(Y21-X21),IF((Y21-X21)&gt;=$M$1,(Y21-X21)-$N$1,IF((Y21-X21)&gt;$O$1,(Y21-X21)-$P$1))))</f>
        <v>00:00</v>
      </c>
      <c r="AA21" s="225" t="str">
        <f>IF(ISERROR(VLOOKUP(AA19,Service,5,0)),"",VLOOKUP(AA19,Service,5,0))</f>
        <v/>
      </c>
      <c r="AB21" s="226" t="str">
        <f>IF(ISERROR(VLOOKUP(AA19,Service,6,0)),"",VLOOKUP(AA19,Service,6,0))</f>
        <v/>
      </c>
      <c r="AC21" s="222" t="str">
        <f>IF(ISERROR(IF((AB21-AA21)&lt;=$M$1,(AB21-AA21),IF((AB21-AA21)&gt;=$M$1,(AB21-AA21)-$N$1,IF((AB21-AA21)&gt;$O$1,(AB21-AA21)-$P$1)))),"00:00",IF((AB21-AA21)&lt;=$M$1,(AB21-AA21),IF((AB21-AA21)&gt;=$M$1,(AB21-AA21)-$N$1,IF((AB21-AA21)&gt;$O$1,(AB21-AA21)-$P$1))))</f>
        <v>00:00</v>
      </c>
      <c r="AD21" s="225" t="str">
        <f>IF(ISERROR(VLOOKUP(AD19,Service,5,0)),"",VLOOKUP(AD19,Service,5,0))</f>
        <v/>
      </c>
      <c r="AE21" s="226" t="str">
        <f>IF(ISERROR(VLOOKUP(AD19,Service,6,0)),"",VLOOKUP(AD19,Service,6,0))</f>
        <v/>
      </c>
      <c r="AF21" s="222" t="str">
        <f>IF(ISERROR(IF((AE21-AD21)&lt;=$M$1,(AE21-AD21),IF((AE21-AD21)&gt;=$M$1,(AE21-AD21)-$N$1,IF((AE21-AD21)&gt;$O$1,(AE21-AD21)-$P$1)))),"00:00",IF((AE21-AD21)&lt;=$M$1,(AE21-AD21),IF((AE21-AD21)&gt;=$M$1,(AE21-AD21)-$N$1,IF((AE21-AD21)&gt;$O$1,(AE21-AD21)-$P$1))))</f>
        <v>00:00</v>
      </c>
      <c r="AG21" s="225" t="str">
        <f>IF(ISERROR(VLOOKUP(AG19,Service,5,0)),"",VLOOKUP(AG19,Service,5,0))</f>
        <v/>
      </c>
      <c r="AH21" s="226" t="str">
        <f>IF(ISERROR(VLOOKUP(AG19,Service,6,0)),"",VLOOKUP(AG19,Service,6,0))</f>
        <v/>
      </c>
      <c r="AI21" s="222" t="str">
        <f>IF(ISERROR(IF((AH21-AG21)&lt;=$M$1,(AH21-AG21),IF((AH21-AG21)&gt;=$M$1,(AH21-AG21)-$N$1,IF((AH21-AG21)&gt;$O$1,(AH21-AG21)-$P$1)))),"00:00",IF((AH21-AG21)&lt;=$M$1,(AH21-AG21),IF((AH21-AG21)&gt;=$M$1,(AH21-AG21)-$N$1,IF((AH21-AG21)&gt;$O$1,(AH21-AG21)-$P$1))))</f>
        <v>00:00</v>
      </c>
      <c r="AJ21" s="225" t="str">
        <f>IF(ISERROR(VLOOKUP(AJ19,Service,5,0)),"",VLOOKUP(AJ19,Service,5,0))</f>
        <v/>
      </c>
      <c r="AK21" s="226" t="str">
        <f>IF(ISERROR(VLOOKUP(AJ19,Service,6,0)),"",VLOOKUP(AJ19,Service,6,0))</f>
        <v/>
      </c>
      <c r="AL21" s="222" t="str">
        <f>IF(ISERROR(IF((AK21-AJ21)&lt;=$M$1,(AK21-AJ21),IF((AK21-AJ21)&gt;=$M$1,(AK21-AJ21)-$N$1,IF((AK21-AJ21)&gt;$O$1,(AK21-AJ21)-$P$1)))),"00:00",IF((AK21-AJ21)&lt;=$M$1,(AK21-AJ21),IF((AK21-AJ21)&gt;=$M$1,(AK21-AJ21)-$N$1,IF((AK21-AJ21)&gt;$O$1,(AK21-AJ21)-$P$1))))</f>
        <v>00:00</v>
      </c>
      <c r="AM21" s="225" t="str">
        <f>IF(ISERROR(VLOOKUP(AM19,Service,5,0)),"",VLOOKUP(AM19,Service,5,0))</f>
        <v/>
      </c>
      <c r="AN21" s="226" t="str">
        <f>IF(ISERROR(VLOOKUP(AM19,Service,6,0)),"",VLOOKUP(AM19,Service,6,0))</f>
        <v/>
      </c>
      <c r="AO21" s="222" t="str">
        <f>IF(ISERROR(IF((AN21-AM21)&lt;=$M$1,(AN21-AM21),IF((AN21-AM21)&gt;=$M$1,(AN21-AM21)-$N$1,IF((AN21-AM21)&gt;$O$1,(AN21-AM21)-$P$1)))),"00:00",IF((AN21-AM21)&lt;=$M$1,(AN21-AM21),IF((AN21-AM21)&gt;=$M$1,(AN21-AM21)-$N$1,IF((AN21-AM21)&gt;$O$1,(AN21-AM21)-$P$1))))</f>
        <v>00:00</v>
      </c>
      <c r="AP21" s="225" t="str">
        <f>IF(ISERROR(VLOOKUP(AP19,Service,5,0)),"",VLOOKUP(AP19,Service,5,0))</f>
        <v/>
      </c>
      <c r="AQ21" s="226" t="str">
        <f>IF(ISERROR(VLOOKUP(AP19,Service,6,0)),"",VLOOKUP(AP19,Service,6,0))</f>
        <v/>
      </c>
      <c r="AR21" s="222" t="str">
        <f>IF(ISERROR(IF((AQ21-AP21)&lt;=$M$1,(AQ21-AP21),IF((AQ21-AP21)&gt;=$M$1,(AQ21-AP21)-$N$1,IF((AQ21-AP21)&gt;$O$1,(AQ21-AP21)-$P$1)))),"00:00",IF((AQ21-AP21)&lt;=$M$1,(AQ21-AP21),IF((AQ21-AP21)&gt;=$M$1,(AQ21-AP21)-$N$1,IF((AQ21-AP21)&gt;$O$1,(AQ21-AP21)-$P$1))))</f>
        <v>00:00</v>
      </c>
      <c r="AS21" s="225" t="str">
        <f>IF(ISERROR(VLOOKUP(AS19,Service,5,0)),"",VLOOKUP(AS19,Service,5,0))</f>
        <v/>
      </c>
      <c r="AT21" s="226" t="str">
        <f>IF(ISERROR(VLOOKUP(AS19,Service,6,0)),"",VLOOKUP(AS19,Service,6,0))</f>
        <v/>
      </c>
      <c r="AU21" s="222" t="str">
        <f>IF(ISERROR(IF((AT21-AS21)&lt;=$M$1,(AT21-AS21),IF((AT21-AS21)&gt;=$M$1,(AT21-AS21)-$N$1,IF((AT21-AS21)&gt;$O$1,(AT21-AS21)-$P$1)))),"00:00",IF((AT21-AS21)&lt;=$M$1,(AT21-AS21),IF((AT21-AS21)&gt;=$M$1,(AT21-AS21)-$N$1,IF((AT21-AS21)&gt;$O$1,(AT21-AS21)-$P$1))))</f>
        <v>00:00</v>
      </c>
      <c r="AV21" s="225" t="str">
        <f>IF(ISERROR(VLOOKUP(AV19,Service,5,0)),"",VLOOKUP(AV19,Service,5,0))</f>
        <v/>
      </c>
      <c r="AW21" s="226" t="str">
        <f>IF(ISERROR(VLOOKUP(AV19,Service,6,0)),"",VLOOKUP(AV19,Service,6,0))</f>
        <v/>
      </c>
      <c r="AX21" s="222" t="str">
        <f>IF(ISERROR(IF((AW21-AV21)&lt;=$M$1,(AW21-AV21),IF((AW21-AV21)&gt;=$M$1,(AW21-AV21)-$N$1,IF((AW21-AV21)&gt;$O$1,(AW21-AV21)-$P$1)))),"00:00",IF((AW21-AV21)&lt;=$M$1,(AW21-AV21),IF((AW21-AV21)&gt;=$M$1,(AW21-AV21)-$N$1,IF((AW21-AV21)&gt;$O$1,(AW21-AV21)-$P$1))))</f>
        <v>00:00</v>
      </c>
      <c r="AY21" s="225" t="str">
        <f>IF(ISERROR(VLOOKUP(AY19,Service,5,0)),"",VLOOKUP(AY19,Service,5,0))</f>
        <v/>
      </c>
      <c r="AZ21" s="226" t="str">
        <f>IF(ISERROR(VLOOKUP(AY19,Service,6,0)),"",VLOOKUP(AY19,Service,6,0))</f>
        <v/>
      </c>
      <c r="BA21" s="222" t="str">
        <f>IF(ISERROR(IF((AZ21-AY21)&lt;=$M$1,(AZ21-AY21),IF((AZ21-AY21)&gt;=$M$1,(AZ21-AY21)-$N$1,IF((AZ21-AY21)&gt;$O$1,(AZ21-AY21)-$P$1)))),"00:00",IF((AZ21-AY21)&lt;=$M$1,(AZ21-AY21),IF((AZ21-AY21)&gt;=$M$1,(AZ21-AY21)-$N$1,IF((AZ21-AY21)&gt;$O$1,(AZ21-AY21)-$P$1))))</f>
        <v>00:00</v>
      </c>
      <c r="BB21" s="225" t="str">
        <f>IF(ISERROR(VLOOKUP(BB19,Service,5,0)),"",VLOOKUP(BB19,Service,5,0))</f>
        <v/>
      </c>
      <c r="BC21" s="226" t="str">
        <f>IF(ISERROR(VLOOKUP(BB19,Service,6,0)),"",VLOOKUP(BB19,Service,6,0))</f>
        <v/>
      </c>
      <c r="BD21" s="222" t="str">
        <f>IF(ISERROR(IF((BC21-BB21)&lt;=$M$1,(BC21-BB21),IF((BC21-BB21)&gt;=$M$1,(BC21-BB21)-$N$1,IF((BC21-BB21)&gt;$O$1,(BC21-BB21)-$P$1)))),"00:00",IF((BC21-BB21)&lt;=$M$1,(BC21-BB21),IF((BC21-BB21)&gt;=$M$1,(BC21-BB21)-$N$1,IF((BC21-BB21)&gt;$O$1,(BC21-BB21)-$P$1))))</f>
        <v>00:00</v>
      </c>
      <c r="BE21" s="225" t="str">
        <f>IF(ISERROR(VLOOKUP(BE19,Service,5,0)),"",VLOOKUP(BE19,Service,5,0))</f>
        <v/>
      </c>
      <c r="BF21" s="226" t="str">
        <f>IF(ISERROR(VLOOKUP(BE19,Service,6,0)),"",VLOOKUP(BE19,Service,6,0))</f>
        <v/>
      </c>
      <c r="BG21" s="222" t="str">
        <f>IF(ISERROR(IF((BF21-BE21)&lt;=$M$1,(BF21-BE21),IF((BF21-BE21)&gt;=$M$1,(BF21-BE21)-$N$1,IF((BF21-BE21)&gt;$O$1,(BF21-BE21)-$P$1)))),"00:00",IF((BF21-BE21)&lt;=$M$1,(BF21-BE21),IF((BF21-BE21)&gt;=$M$1,(BF21-BE21)-$N$1,IF((BF21-BE21)&gt;$O$1,(BF21-BE21)-$P$1))))</f>
        <v>00:00</v>
      </c>
      <c r="BH21" s="225" t="str">
        <f>IF(ISERROR(VLOOKUP(BH19,Service,5,0)),"",VLOOKUP(BH19,Service,5,0))</f>
        <v/>
      </c>
      <c r="BI21" s="226" t="str">
        <f>IF(ISERROR(VLOOKUP(BH19,Service,6,0)),"",VLOOKUP(BH19,Service,6,0))</f>
        <v/>
      </c>
      <c r="BJ21" s="222" t="str">
        <f>IF(ISERROR(IF((BI21-BH21)&lt;=$M$1,(BI21-BH21),IF((BI21-BH21)&gt;=$M$1,(BI21-BH21)-$N$1,IF((BI21-BH21)&gt;$O$1,(BI21-BH21)-$P$1)))),"00:00",IF((BI21-BH21)&lt;=$M$1,(BI21-BH21),IF((BI21-BH21)&gt;=$M$1,(BI21-BH21)-$N$1,IF((BI21-BH21)&gt;$O$1,(BI21-BH21)-$P$1))))</f>
        <v>00:00</v>
      </c>
      <c r="BK21" s="225" t="str">
        <f>IF(ISERROR(VLOOKUP(BK19,Service,5,0)),"",VLOOKUP(BK19,Service,5,0))</f>
        <v/>
      </c>
      <c r="BL21" s="226" t="str">
        <f>IF(ISERROR(VLOOKUP(BK19,Service,6,0)),"",VLOOKUP(BK19,Service,6,0))</f>
        <v/>
      </c>
      <c r="BM21" s="222" t="str">
        <f>IF(ISERROR(IF((BL21-BK21)&lt;=$M$1,(BL21-BK21),IF((BL21-BK21)&gt;=$M$1,(BL21-BK21)-$N$1,IF((BL21-BK21)&gt;$O$1,(BL21-BK21)-$P$1)))),"00:00",IF((BL21-BK21)&lt;=$M$1,(BL21-BK21),IF((BL21-BK21)&gt;=$M$1,(BL21-BK21)-$N$1,IF((BL21-BK21)&gt;$O$1,(BL21-BK21)-$P$1))))</f>
        <v>00:00</v>
      </c>
      <c r="BN21" s="225" t="str">
        <f>IF(ISERROR(VLOOKUP(BN19,Service,5,0)),"",VLOOKUP(BN19,Service,5,0))</f>
        <v/>
      </c>
      <c r="BO21" s="226" t="str">
        <f>IF(ISERROR(VLOOKUP(BN19,Service,6,0)),"",VLOOKUP(BN19,Service,6,0))</f>
        <v/>
      </c>
      <c r="BP21" s="222" t="str">
        <f>IF(ISERROR(IF((BO21-BN21)&lt;=$M$1,(BO21-BN21),IF((BO21-BN21)&gt;=$M$1,(BO21-BN21)-$N$1,IF((BO21-BN21)&gt;$O$1,(BO21-BN21)-$P$1)))),"00:00",IF((BO21-BN21)&lt;=$M$1,(BO21-BN21),IF((BO21-BN21)&gt;=$M$1,(BO21-BN21)-$N$1,IF((BO21-BN21)&gt;$O$1,(BO21-BN21)-$P$1))))</f>
        <v>00:00</v>
      </c>
      <c r="BQ21" s="225" t="str">
        <f>IF(ISERROR(VLOOKUP(BQ19,Service,5,0)),"",VLOOKUP(BQ19,Service,5,0))</f>
        <v/>
      </c>
      <c r="BR21" s="226" t="str">
        <f>IF(ISERROR(VLOOKUP(BQ19,Service,6,0)),"",VLOOKUP(BQ19,Service,6,0))</f>
        <v/>
      </c>
      <c r="BS21" s="222" t="str">
        <f>IF(ISERROR(IF((BR21-BQ21)&lt;=$M$1,(BR21-BQ21),IF((BR21-BQ21)&gt;=$M$1,(BR21-BQ21)-$N$1,IF((BR21-BQ21)&gt;$O$1,(BR21-BQ21)-$P$1)))),"00:00",IF((BR21-BQ21)&lt;=$M$1,(BR21-BQ21),IF((BR21-BQ21)&gt;=$M$1,(BR21-BQ21)-$N$1,IF((BR21-BQ21)&gt;$O$1,(BR21-BQ21)-$P$1))))</f>
        <v>00:00</v>
      </c>
      <c r="BT21" s="225" t="str">
        <f>IF(ISERROR(VLOOKUP(BT19,Service,5,0)),"",VLOOKUP(BT19,Service,5,0))</f>
        <v/>
      </c>
      <c r="BU21" s="226" t="str">
        <f>IF(ISERROR(VLOOKUP(BT19,Service,6,0)),"",VLOOKUP(BT19,Service,6,0))</f>
        <v/>
      </c>
      <c r="BV21" s="222" t="str">
        <f>IF(ISERROR(IF((BU21-BT21)&lt;=$M$1,(BU21-BT21),IF((BU21-BT21)&gt;=$M$1,(BU21-BT21)-$N$1,IF((BU21-BT21)&gt;$O$1,(BU21-BT21)-$P$1)))),"00:00",IF((BU21-BT21)&lt;=$M$1,(BU21-BT21),IF((BU21-BT21)&gt;=$M$1,(BU21-BT21)-$N$1,IF((BU21-BT21)&gt;$O$1,(BU21-BT21)-$P$1))))</f>
        <v>00:00</v>
      </c>
      <c r="BW21" s="225" t="str">
        <f>IF(ISERROR(VLOOKUP(BW19,Service,5,0)),"",VLOOKUP(BW19,Service,5,0))</f>
        <v/>
      </c>
      <c r="BX21" s="226" t="str">
        <f>IF(ISERROR(VLOOKUP(BW19,Service,6,0)),"",VLOOKUP(BW19,Service,6,0))</f>
        <v/>
      </c>
      <c r="BY21" s="222" t="str">
        <f>IF(ISERROR(IF((BX21-BW21)&lt;=$M$1,(BX21-BW21),IF((BX21-BW21)&gt;=$M$1,(BX21-BW21)-$N$1,IF((BX21-BW21)&gt;$O$1,(BX21-BW21)-$P$1)))),"00:00",IF((BX21-BW21)&lt;=$M$1,(BX21-BW21),IF((BX21-BW21)&gt;=$M$1,(BX21-BW21)-$N$1,IF((BX21-BW21)&gt;$O$1,(BX21-BW21)-$P$1))))</f>
        <v>00:00</v>
      </c>
      <c r="BZ21" s="225" t="str">
        <f>IF(ISERROR(VLOOKUP(BZ19,Service,5,0)),"",VLOOKUP(BZ19,Service,5,0))</f>
        <v/>
      </c>
      <c r="CA21" s="226" t="str">
        <f>IF(ISERROR(VLOOKUP(BZ19,Service,6,0)),"",VLOOKUP(BZ19,Service,6,0))</f>
        <v/>
      </c>
      <c r="CB21" s="222" t="str">
        <f>IF(ISERROR(IF((CA21-BZ21)&lt;=$M$1,(CA21-BZ21),IF((CA21-BZ21)&gt;=$M$1,(CA21-BZ21)-$N$1,IF((CA21-BZ21)&gt;$O$1,(CA21-BZ21)-$P$1)))),"00:00",IF((CA21-BZ21)&lt;=$M$1,(CA21-BZ21),IF((CA21-BZ21)&gt;=$M$1,(CA21-BZ21)-$N$1,IF((CA21-BZ21)&gt;$O$1,(CA21-BZ21)-$P$1))))</f>
        <v>00:00</v>
      </c>
      <c r="CC21" s="225" t="str">
        <f>IF(ISERROR(VLOOKUP(CC19,Service,5,0)),"",VLOOKUP(CC19,Service,5,0))</f>
        <v/>
      </c>
      <c r="CD21" s="226" t="str">
        <f>IF(ISERROR(VLOOKUP(CC19,Service,6,0)),"",VLOOKUP(CC19,Service,6,0))</f>
        <v/>
      </c>
      <c r="CE21" s="222" t="str">
        <f>IF(ISERROR(IF((CD21-CC21)&lt;=$M$1,(CD21-CC21),IF((CD21-CC21)&gt;=$M$1,(CD21-CC21)-$N$1,IF((CD21-CC21)&gt;$O$1,(CD21-CC21)-$P$1)))),"00:00",IF((CD21-CC21)&lt;=$M$1,(CD21-CC21),IF((CD21-CC21)&gt;=$M$1,(CD21-CC21)-$N$1,IF((CD21-CC21)&gt;$O$1,(CD21-CC21)-$P$1))))</f>
        <v>00:00</v>
      </c>
      <c r="CF21" s="225" t="str">
        <f>IF(ISERROR(VLOOKUP(CF19,Service,5,0)),"",VLOOKUP(CF19,Service,5,0))</f>
        <v/>
      </c>
      <c r="CG21" s="226" t="str">
        <f>IF(ISERROR(VLOOKUP(CF19,Service,6,0)),"",VLOOKUP(CF19,Service,6,0))</f>
        <v/>
      </c>
      <c r="CH21" s="222" t="str">
        <f>IF(ISERROR(IF((CG21-CF21)&lt;=$M$1,(CG21-CF21),IF((CG21-CF21)&gt;=$M$1,(CG21-CF21)-$N$1,IF((CG21-CF21)&gt;$O$1,(CG21-CF21)-$P$1)))),"00:00",IF((CG21-CF21)&lt;=$M$1,(CG21-CF21),IF((CG21-CF21)&gt;=$M$1,(CG21-CF21)-$N$1,IF((CG21-CF21)&gt;$O$1,(CG21-CF21)-$P$1))))</f>
        <v>00:00</v>
      </c>
      <c r="CI21" s="225" t="str">
        <f>IF(ISERROR(VLOOKUP(CI19,Service,5,0)),"",VLOOKUP(CI19,Service,5,0))</f>
        <v/>
      </c>
      <c r="CJ21" s="226" t="str">
        <f>IF(ISERROR(VLOOKUP(CI19,Service,6,0)),"",VLOOKUP(CI19,Service,6,0))</f>
        <v/>
      </c>
      <c r="CK21" s="222" t="str">
        <f>IF(ISERROR(IF((CJ21-CI21)&lt;=$M$1,(CJ21-CI21),IF((CJ21-CI21)&gt;=$M$1,(CJ21-CI21)-$N$1,IF((CJ21-CI21)&gt;$O$1,(CJ21-CI21)-$P$1)))),"00:00",IF((CJ21-CI21)&lt;=$M$1,(CJ21-CI21),IF((CJ21-CI21)&gt;=$M$1,(CJ21-CI21)-$N$1,IF((CJ21-CI21)&gt;$O$1,(CJ21-CI21)-$P$1))))</f>
        <v>00:00</v>
      </c>
      <c r="CL21" s="225" t="str">
        <f>IF(ISERROR(VLOOKUP(CL19,Service,5,0)),"",VLOOKUP(CL19,Service,5,0))</f>
        <v/>
      </c>
      <c r="CM21" s="226" t="str">
        <f>IF(ISERROR(VLOOKUP(CL19,Service,6,0)),"",VLOOKUP(CL19,Service,6,0))</f>
        <v/>
      </c>
      <c r="CN21" s="222" t="str">
        <f>IF(ISERROR(IF((CM21-CL21)&lt;=$M$1,(CM21-CL21),IF((CM21-CL21)&gt;=$M$1,(CM21-CL21)-$N$1,IF((CM21-CL21)&gt;$O$1,(CM21-CL21)-$P$1)))),"00:00",IF((CM21-CL21)&lt;=$M$1,(CM21-CL21),IF((CM21-CL21)&gt;=$M$1,(CM21-CL21)-$N$1,IF((CM21-CL21)&gt;$O$1,(CM21-CL21)-$P$1))))</f>
        <v>00:00</v>
      </c>
      <c r="CO21" s="225" t="str">
        <f>IF(ISERROR(VLOOKUP(CO19,Service,5,0)),"",VLOOKUP(CO19,Service,5,0))</f>
        <v/>
      </c>
      <c r="CP21" s="226" t="str">
        <f>IF(ISERROR(VLOOKUP(CO19,Service,6,0)),"",VLOOKUP(CO19,Service,6,0))</f>
        <v/>
      </c>
      <c r="CQ21" s="222" t="str">
        <f>IF(ISERROR(IF((CP21-CO21)&lt;=$M$1,(CP21-CO21),IF((CP21-CO21)&gt;=$M$1,(CP21-CO21)-$N$1,IF((CP21-CO21)&gt;$O$1,(CP21-CO21)-$P$1)))),"00:00",IF((CP21-CO21)&lt;=$M$1,(CP21-CO21),IF((CP21-CO21)&gt;=$M$1,(CP21-CO21)-$N$1,IF((CP21-CO21)&gt;$O$1,(CP21-CO21)-$P$1))))</f>
        <v>00:00</v>
      </c>
      <c r="CR21" s="225" t="str">
        <f>IF(ISERROR(VLOOKUP(CR19,Service,5,0)),"",VLOOKUP(CR19,Service,5,0))</f>
        <v/>
      </c>
      <c r="CS21" s="226" t="str">
        <f>IF(ISERROR(VLOOKUP(CR19,Service,6,0)),"",VLOOKUP(CR19,Service,6,0))</f>
        <v/>
      </c>
      <c r="CT21" s="222" t="str">
        <f>IF(ISERROR(IF((CS21-CR21)&lt;=$M$1,(CS21-CR21),IF((CS21-CR21)&gt;=$M$1,(CS21-CR21)-$N$1,IF((CS21-CR21)&gt;$O$1,(CS21-CR21)-$P$1)))),"00:00",IF((CS21-CR21)&lt;=$M$1,(CS21-CR21),IF((CS21-CR21)&gt;=$M$1,(CS21-CR21)-$N$1,IF((CS21-CR21)&gt;$O$1,(CS21-CR21)-$P$1))))</f>
        <v>00:00</v>
      </c>
      <c r="CU21" s="225" t="str">
        <f>IF(ISERROR(VLOOKUP(CU19,Service,5,0)),"",VLOOKUP(CU19,Service,5,0))</f>
        <v/>
      </c>
      <c r="CV21" s="226" t="str">
        <f>IF(ISERROR(VLOOKUP(CU19,Service,6,0)),"",VLOOKUP(CU19,Service,6,0))</f>
        <v/>
      </c>
      <c r="CW21" s="222" t="str">
        <f>IF(ISERROR(IF((CV21-CU21)&lt;=$M$1,(CV21-CU21),IF((CV21-CU21)&gt;=$M$1,(CV21-CU21)-$N$1,IF((CV21-CU21)&gt;$O$1,(CV21-CU21)-$P$1)))),"00:00",IF((CV21-CU21)&lt;=$M$1,(CV21-CU21),IF((CV21-CU21)&gt;=$M$1,(CV21-CU21)-$N$1,IF((CV21-CU21)&gt;$O$1,(CV21-CU21)-$P$1))))</f>
        <v>00:00</v>
      </c>
      <c r="CX21" s="5"/>
    </row>
    <row r="22" spans="1:102" ht="14.1" customHeight="1">
      <c r="A22" s="256" t="str">
        <f>IF(ISERROR(VLOOKUP(A19,Personnel,4,0)),"",VLOOKUP(A19,Personnel,4,0))</f>
        <v>Site</v>
      </c>
      <c r="B22" s="22" t="str">
        <f>A22</f>
        <v>Site</v>
      </c>
      <c r="C22" s="215" t="s">
        <v>62</v>
      </c>
      <c r="D22" s="15" t="s">
        <v>15</v>
      </c>
      <c r="E22" s="166" t="s">
        <v>106</v>
      </c>
      <c r="F22" s="166"/>
      <c r="G22" s="172"/>
      <c r="H22" s="254">
        <f>IF(ISERROR(VLOOKUP(A19,Recap,9,0)),"",VLOOKUP(A19,Recap,9,0))</f>
        <v>0</v>
      </c>
      <c r="I22" s="225" t="str">
        <f>IF(ISERROR(VLOOKUP(I19,Service,7,0)),"",VLOOKUP(I19,Service,7,0))</f>
        <v/>
      </c>
      <c r="J22" s="226" t="str">
        <f>IF(ISERROR(VLOOKUP(I19,Service,8,0)),"",VLOOKUP(I19,Service,8,0))</f>
        <v/>
      </c>
      <c r="K22" s="222" t="str">
        <f>IF(ISERROR(IF((J22-I22)&lt;=$M$1,(J22-I22),IF((J22-I22)&gt;=$M$1,(J22-I22)-$N$1,IF((J22-I22)&gt;$O$1,(J22-I22)-$P$1)))),"00:00",IF((J22-I22)&lt;=$M$1,(J22-I22),IF((J22-I22)&gt;=$M$1,(J22-I22)-$N$1,IF((J22-I22)&gt;$O$1,(J22-I22)-$P$1))))</f>
        <v>00:00</v>
      </c>
      <c r="L22" s="225" t="str">
        <f>IF(ISERROR(VLOOKUP(L19,Service,7,0)),"",VLOOKUP(L19,Service,7,0))</f>
        <v/>
      </c>
      <c r="M22" s="226" t="str">
        <f>IF(ISERROR(VLOOKUP(L19,Service,8,0)),"",VLOOKUP(L19,Service,8,0))</f>
        <v/>
      </c>
      <c r="N22" s="222" t="str">
        <f>IF(ISERROR(IF((M22-L22)&lt;=$M$1,(M22-L22),IF((M22-L22)&gt;=$M$1,(M22-L22)-$N$1,IF((M22-L22)&gt;$O$1,(M22-L22)-$P$1)))),"00:00",IF((M22-L22)&lt;=$M$1,(M22-L22),IF((M22-L22)&gt;=$M$1,(M22-L22)-$N$1,IF((M22-L22)&gt;$O$1,(M22-L22)-$P$1))))</f>
        <v>00:00</v>
      </c>
      <c r="O22" s="225" t="str">
        <f>IF(ISERROR(VLOOKUP(O19,Service,7,0)),"",VLOOKUP(O19,Service,7,0))</f>
        <v/>
      </c>
      <c r="P22" s="226" t="str">
        <f>IF(ISERROR(VLOOKUP(O19,Service,8,0)),"",VLOOKUP(O19,Service,8,0))</f>
        <v/>
      </c>
      <c r="Q22" s="222" t="str">
        <f>IF(ISERROR(IF((P22-O22)&lt;=$M$1,(P22-O22),IF((P22-O22)&gt;=$M$1,(P22-O22)-$N$1,IF((P22-O22)&gt;$O$1,(P22-O22)-$P$1)))),"00:00",IF((P22-O22)&lt;=$M$1,(P22-O22),IF((P22-O22)&gt;=$M$1,(P22-O22)-$N$1,IF((P22-O22)&gt;$O$1,(P22-O22)-$P$1))))</f>
        <v>00:00</v>
      </c>
      <c r="R22" s="225" t="str">
        <f>IF(ISERROR(VLOOKUP(R19,Service,7,0)),"",VLOOKUP(R19,Service,7,0))</f>
        <v/>
      </c>
      <c r="S22" s="226" t="str">
        <f>IF(ISERROR(VLOOKUP(R19,Service,8,0)),"",VLOOKUP(R19,Service,8,0))</f>
        <v/>
      </c>
      <c r="T22" s="222" t="str">
        <f>IF(ISERROR(IF((S22-R22)&lt;=$M$1,(S22-R22),IF((S22-R22)&gt;=$M$1,(S22-R22)-$N$1,IF((S22-R22)&gt;$O$1,(S22-R22)-$P$1)))),"00:00",IF((S22-R22)&lt;=$M$1,(S22-R22),IF((S22-R22)&gt;=$M$1,(S22-R22)-$N$1,IF((S22-R22)&gt;$O$1,(S22-R22)-$P$1))))</f>
        <v>00:00</v>
      </c>
      <c r="U22" s="225" t="str">
        <f>IF(ISERROR(VLOOKUP(U19,Service,7,0)),"",VLOOKUP(U19,Service,7,0))</f>
        <v/>
      </c>
      <c r="V22" s="226" t="str">
        <f>IF(ISERROR(VLOOKUP(U19,Service,8,0)),"",VLOOKUP(U19,Service,8,0))</f>
        <v/>
      </c>
      <c r="W22" s="222" t="str">
        <f>IF(ISERROR(IF((V22-U22)&lt;=$M$1,(V22-U22),IF((V22-U22)&gt;=$M$1,(V22-U22)-$N$1,IF((V22-U22)&gt;$O$1,(V22-U22)-$P$1)))),"00:00",IF((V22-U22)&lt;=$M$1,(V22-U22),IF((V22-U22)&gt;=$M$1,(V22-U22)-$N$1,IF((V22-U22)&gt;$O$1,(V22-U22)-$P$1))))</f>
        <v>00:00</v>
      </c>
      <c r="X22" s="225" t="str">
        <f>IF(ISERROR(VLOOKUP(X19,Service,7,0)),"",VLOOKUP(X19,Service,7,0))</f>
        <v/>
      </c>
      <c r="Y22" s="226" t="str">
        <f>IF(ISERROR(VLOOKUP(X19,Service,8,0)),"",VLOOKUP(X19,Service,8,0))</f>
        <v/>
      </c>
      <c r="Z22" s="222" t="str">
        <f>IF(ISERROR(IF((Y22-X22)&lt;=$M$1,(Y22-X22),IF((Y22-X22)&gt;=$M$1,(Y22-X22)-$N$1,IF((Y22-X22)&gt;$O$1,(Y22-X22)-$P$1)))),"00:00",IF((Y22-X22)&lt;=$M$1,(Y22-X22),IF((Y22-X22)&gt;=$M$1,(Y22-X22)-$N$1,IF((Y22-X22)&gt;$O$1,(Y22-X22)-$P$1))))</f>
        <v>00:00</v>
      </c>
      <c r="AA22" s="225" t="str">
        <f>IF(ISERROR(VLOOKUP(AA19,Service,7,0)),"",VLOOKUP(AA19,Service,7,0))</f>
        <v/>
      </c>
      <c r="AB22" s="226" t="str">
        <f>IF(ISERROR(VLOOKUP(AA19,Service,8,0)),"",VLOOKUP(AA19,Service,8,0))</f>
        <v/>
      </c>
      <c r="AC22" s="222" t="str">
        <f>IF(ISERROR(IF((AB22-AA22)&lt;=$M$1,(AB22-AA22),IF((AB22-AA22)&gt;=$M$1,(AB22-AA22)-$N$1,IF((AB22-AA22)&gt;$O$1,(AB22-AA22)-$P$1)))),"00:00",IF((AB22-AA22)&lt;=$M$1,(AB22-AA22),IF((AB22-AA22)&gt;=$M$1,(AB22-AA22)-$N$1,IF((AB22-AA22)&gt;$O$1,(AB22-AA22)-$P$1))))</f>
        <v>00:00</v>
      </c>
      <c r="AD22" s="225" t="str">
        <f>IF(ISERROR(VLOOKUP(AD19,Service,7,0)),"",VLOOKUP(AD19,Service,7,0))</f>
        <v/>
      </c>
      <c r="AE22" s="226" t="str">
        <f>IF(ISERROR(VLOOKUP(AD19,Service,8,0)),"",VLOOKUP(AD19,Service,8,0))</f>
        <v/>
      </c>
      <c r="AF22" s="222" t="str">
        <f>IF(ISERROR(IF((AE22-AD22)&lt;=$M$1,(AE22-AD22),IF((AE22-AD22)&gt;=$M$1,(AE22-AD22)-$N$1,IF((AE22-AD22)&gt;$O$1,(AE22-AD22)-$P$1)))),"00:00",IF((AE22-AD22)&lt;=$M$1,(AE22-AD22),IF((AE22-AD22)&gt;=$M$1,(AE22-AD22)-$N$1,IF((AE22-AD22)&gt;$O$1,(AE22-AD22)-$P$1))))</f>
        <v>00:00</v>
      </c>
      <c r="AG22" s="225" t="str">
        <f>IF(ISERROR(VLOOKUP(AG19,Service,7,0)),"",VLOOKUP(AG19,Service,7,0))</f>
        <v/>
      </c>
      <c r="AH22" s="226" t="str">
        <f>IF(ISERROR(VLOOKUP(AG19,Service,8,0)),"",VLOOKUP(AG19,Service,8,0))</f>
        <v/>
      </c>
      <c r="AI22" s="222" t="str">
        <f>IF(ISERROR(IF((AH22-AG22)&lt;=$M$1,(AH22-AG22),IF((AH22-AG22)&gt;=$M$1,(AH22-AG22)-$N$1,IF((AH22-AG22)&gt;$O$1,(AH22-AG22)-$P$1)))),"00:00",IF((AH22-AG22)&lt;=$M$1,(AH22-AG22),IF((AH22-AG22)&gt;=$M$1,(AH22-AG22)-$N$1,IF((AH22-AG22)&gt;$O$1,(AH22-AG22)-$P$1))))</f>
        <v>00:00</v>
      </c>
      <c r="AJ22" s="225" t="str">
        <f>IF(ISERROR(VLOOKUP(AJ19,Service,7,0)),"",VLOOKUP(AJ19,Service,7,0))</f>
        <v/>
      </c>
      <c r="AK22" s="226" t="str">
        <f>IF(ISERROR(VLOOKUP(AJ19,Service,8,0)),"",VLOOKUP(AJ19,Service,8,0))</f>
        <v/>
      </c>
      <c r="AL22" s="222" t="str">
        <f>IF(ISERROR(IF((AK22-AJ22)&lt;=$M$1,(AK22-AJ22),IF((AK22-AJ22)&gt;=$M$1,(AK22-AJ22)-$N$1,IF((AK22-AJ22)&gt;$O$1,(AK22-AJ22)-$P$1)))),"00:00",IF((AK22-AJ22)&lt;=$M$1,(AK22-AJ22),IF((AK22-AJ22)&gt;=$M$1,(AK22-AJ22)-$N$1,IF((AK22-AJ22)&gt;$O$1,(AK22-AJ22)-$P$1))))</f>
        <v>00:00</v>
      </c>
      <c r="AM22" s="225" t="str">
        <f>IF(ISERROR(VLOOKUP(AM19,Service,7,0)),"",VLOOKUP(AM19,Service,7,0))</f>
        <v/>
      </c>
      <c r="AN22" s="226" t="str">
        <f>IF(ISERROR(VLOOKUP(AM19,Service,8,0)),"",VLOOKUP(AM19,Service,8,0))</f>
        <v/>
      </c>
      <c r="AO22" s="222" t="str">
        <f>IF(ISERROR(IF((AN22-AM22)&lt;=$M$1,(AN22-AM22),IF((AN22-AM22)&gt;=$M$1,(AN22-AM22)-$N$1,IF((AN22-AM22)&gt;$O$1,(AN22-AM22)-$P$1)))),"00:00",IF((AN22-AM22)&lt;=$M$1,(AN22-AM22),IF((AN22-AM22)&gt;=$M$1,(AN22-AM22)-$N$1,IF((AN22-AM22)&gt;$O$1,(AN22-AM22)-$P$1))))</f>
        <v>00:00</v>
      </c>
      <c r="AP22" s="225" t="str">
        <f>IF(ISERROR(VLOOKUP(AP19,Service,7,0)),"",VLOOKUP(AP19,Service,7,0))</f>
        <v/>
      </c>
      <c r="AQ22" s="226" t="str">
        <f>IF(ISERROR(VLOOKUP(AP19,Service,8,0)),"",VLOOKUP(AP19,Service,8,0))</f>
        <v/>
      </c>
      <c r="AR22" s="222" t="str">
        <f>IF(ISERROR(IF((AQ22-AP22)&lt;=$M$1,(AQ22-AP22),IF((AQ22-AP22)&gt;=$M$1,(AQ22-AP22)-$N$1,IF((AQ22-AP22)&gt;$O$1,(AQ22-AP22)-$P$1)))),"00:00",IF((AQ22-AP22)&lt;=$M$1,(AQ22-AP22),IF((AQ22-AP22)&gt;=$M$1,(AQ22-AP22)-$N$1,IF((AQ22-AP22)&gt;$O$1,(AQ22-AP22)-$P$1))))</f>
        <v>00:00</v>
      </c>
      <c r="AS22" s="225" t="str">
        <f>IF(ISERROR(VLOOKUP(AS19,Service,7,0)),"",VLOOKUP(AS19,Service,7,0))</f>
        <v/>
      </c>
      <c r="AT22" s="226" t="str">
        <f>IF(ISERROR(VLOOKUP(AS19,Service,8,0)),"",VLOOKUP(AS19,Service,8,0))</f>
        <v/>
      </c>
      <c r="AU22" s="222" t="str">
        <f>IF(ISERROR(IF((AT22-AS22)&lt;=$M$1,(AT22-AS22),IF((AT22-AS22)&gt;=$M$1,(AT22-AS22)-$N$1,IF((AT22-AS22)&gt;$O$1,(AT22-AS22)-$P$1)))),"00:00",IF((AT22-AS22)&lt;=$M$1,(AT22-AS22),IF((AT22-AS22)&gt;=$M$1,(AT22-AS22)-$N$1,IF((AT22-AS22)&gt;$O$1,(AT22-AS22)-$P$1))))</f>
        <v>00:00</v>
      </c>
      <c r="AV22" s="225" t="str">
        <f>IF(ISERROR(VLOOKUP(AV19,Service,7,0)),"",VLOOKUP(AV19,Service,7,0))</f>
        <v/>
      </c>
      <c r="AW22" s="226" t="str">
        <f>IF(ISERROR(VLOOKUP(AV19,Service,8,0)),"",VLOOKUP(AV19,Service,8,0))</f>
        <v/>
      </c>
      <c r="AX22" s="222" t="str">
        <f>IF(ISERROR(IF((AW22-AV22)&lt;=$M$1,(AW22-AV22),IF((AW22-AV22)&gt;=$M$1,(AW22-AV22)-$N$1,IF((AW22-AV22)&gt;$O$1,(AW22-AV22)-$P$1)))),"00:00",IF((AW22-AV22)&lt;=$M$1,(AW22-AV22),IF((AW22-AV22)&gt;=$M$1,(AW22-AV22)-$N$1,IF((AW22-AV22)&gt;$O$1,(AW22-AV22)-$P$1))))</f>
        <v>00:00</v>
      </c>
      <c r="AY22" s="225" t="str">
        <f>IF(ISERROR(VLOOKUP(AY19,Service,7,0)),"",VLOOKUP(AY19,Service,7,0))</f>
        <v/>
      </c>
      <c r="AZ22" s="226" t="str">
        <f>IF(ISERROR(VLOOKUP(AY19,Service,8,0)),"",VLOOKUP(AY19,Service,8,0))</f>
        <v/>
      </c>
      <c r="BA22" s="222" t="str">
        <f>IF(ISERROR(IF((AZ22-AY22)&lt;=$M$1,(AZ22-AY22),IF((AZ22-AY22)&gt;=$M$1,(AZ22-AY22)-$N$1,IF((AZ22-AY22)&gt;$O$1,(AZ22-AY22)-$P$1)))),"00:00",IF((AZ22-AY22)&lt;=$M$1,(AZ22-AY22),IF((AZ22-AY22)&gt;=$M$1,(AZ22-AY22)-$N$1,IF((AZ22-AY22)&gt;$O$1,(AZ22-AY22)-$P$1))))</f>
        <v>00:00</v>
      </c>
      <c r="BB22" s="225" t="str">
        <f>IF(ISERROR(VLOOKUP(BB19,Service,7,0)),"",VLOOKUP(BB19,Service,7,0))</f>
        <v/>
      </c>
      <c r="BC22" s="226" t="str">
        <f>IF(ISERROR(VLOOKUP(BB19,Service,8,0)),"",VLOOKUP(BB19,Service,8,0))</f>
        <v/>
      </c>
      <c r="BD22" s="222" t="str">
        <f>IF(ISERROR(IF((BC22-BB22)&lt;=$M$1,(BC22-BB22),IF((BC22-BB22)&gt;=$M$1,(BC22-BB22)-$N$1,IF((BC22-BB22)&gt;$O$1,(BC22-BB22)-$P$1)))),"00:00",IF((BC22-BB22)&lt;=$M$1,(BC22-BB22),IF((BC22-BB22)&gt;=$M$1,(BC22-BB22)-$N$1,IF((BC22-BB22)&gt;$O$1,(BC22-BB22)-$P$1))))</f>
        <v>00:00</v>
      </c>
      <c r="BE22" s="225" t="str">
        <f>IF(ISERROR(VLOOKUP(BE19,Service,7,0)),"",VLOOKUP(BE19,Service,7,0))</f>
        <v/>
      </c>
      <c r="BF22" s="226" t="str">
        <f>IF(ISERROR(VLOOKUP(BE19,Service,8,0)),"",VLOOKUP(BE19,Service,8,0))</f>
        <v/>
      </c>
      <c r="BG22" s="222" t="str">
        <f>IF(ISERROR(IF((BF22-BE22)&lt;=$M$1,(BF22-BE22),IF((BF22-BE22)&gt;=$M$1,(BF22-BE22)-$N$1,IF((BF22-BE22)&gt;$O$1,(BF22-BE22)-$P$1)))),"00:00",IF((BF22-BE22)&lt;=$M$1,(BF22-BE22),IF((BF22-BE22)&gt;=$M$1,(BF22-BE22)-$N$1,IF((BF22-BE22)&gt;$O$1,(BF22-BE22)-$P$1))))</f>
        <v>00:00</v>
      </c>
      <c r="BH22" s="225" t="str">
        <f>IF(ISERROR(VLOOKUP(BH19,Service,7,0)),"",VLOOKUP(BH19,Service,7,0))</f>
        <v/>
      </c>
      <c r="BI22" s="226" t="str">
        <f>IF(ISERROR(VLOOKUP(BH19,Service,8,0)),"",VLOOKUP(BH19,Service,8,0))</f>
        <v/>
      </c>
      <c r="BJ22" s="222" t="str">
        <f>IF(ISERROR(IF((BI22-BH22)&lt;=$M$1,(BI22-BH22),IF((BI22-BH22)&gt;=$M$1,(BI22-BH22)-$N$1,IF((BI22-BH22)&gt;$O$1,(BI22-BH22)-$P$1)))),"00:00",IF((BI22-BH22)&lt;=$M$1,(BI22-BH22),IF((BI22-BH22)&gt;=$M$1,(BI22-BH22)-$N$1,IF((BI22-BH22)&gt;$O$1,(BI22-BH22)-$P$1))))</f>
        <v>00:00</v>
      </c>
      <c r="BK22" s="225" t="str">
        <f>IF(ISERROR(VLOOKUP(BK19,Service,7,0)),"",VLOOKUP(BK19,Service,7,0))</f>
        <v/>
      </c>
      <c r="BL22" s="226" t="str">
        <f>IF(ISERROR(VLOOKUP(BK19,Service,8,0)),"",VLOOKUP(BK19,Service,8,0))</f>
        <v/>
      </c>
      <c r="BM22" s="222" t="str">
        <f>IF(ISERROR(IF((BL22-BK22)&lt;=$M$1,(BL22-BK22),IF((BL22-BK22)&gt;=$M$1,(BL22-BK22)-$N$1,IF((BL22-BK22)&gt;$O$1,(BL22-BK22)-$P$1)))),"00:00",IF((BL22-BK22)&lt;=$M$1,(BL22-BK22),IF((BL22-BK22)&gt;=$M$1,(BL22-BK22)-$N$1,IF((BL22-BK22)&gt;$O$1,(BL22-BK22)-$P$1))))</f>
        <v>00:00</v>
      </c>
      <c r="BN22" s="225" t="str">
        <f>IF(ISERROR(VLOOKUP(BN19,Service,7,0)),"",VLOOKUP(BN19,Service,7,0))</f>
        <v/>
      </c>
      <c r="BO22" s="226" t="str">
        <f>IF(ISERROR(VLOOKUP(BN19,Service,8,0)),"",VLOOKUP(BN19,Service,8,0))</f>
        <v/>
      </c>
      <c r="BP22" s="222" t="str">
        <f>IF(ISERROR(IF((BO22-BN22)&lt;=$M$1,(BO22-BN22),IF((BO22-BN22)&gt;=$M$1,(BO22-BN22)-$N$1,IF((BO22-BN22)&gt;$O$1,(BO22-BN22)-$P$1)))),"00:00",IF((BO22-BN22)&lt;=$M$1,(BO22-BN22),IF((BO22-BN22)&gt;=$M$1,(BO22-BN22)-$N$1,IF((BO22-BN22)&gt;$O$1,(BO22-BN22)-$P$1))))</f>
        <v>00:00</v>
      </c>
      <c r="BQ22" s="225" t="str">
        <f>IF(ISERROR(VLOOKUP(BQ19,Service,7,0)),"",VLOOKUP(BQ19,Service,7,0))</f>
        <v/>
      </c>
      <c r="BR22" s="226" t="str">
        <f>IF(ISERROR(VLOOKUP(BQ19,Service,8,0)),"",VLOOKUP(BQ19,Service,8,0))</f>
        <v/>
      </c>
      <c r="BS22" s="222" t="str">
        <f>IF(ISERROR(IF((BR22-BQ22)&lt;=$M$1,(BR22-BQ22),IF((BR22-BQ22)&gt;=$M$1,(BR22-BQ22)-$N$1,IF((BR22-BQ22)&gt;$O$1,(BR22-BQ22)-$P$1)))),"00:00",IF((BR22-BQ22)&lt;=$M$1,(BR22-BQ22),IF((BR22-BQ22)&gt;=$M$1,(BR22-BQ22)-$N$1,IF((BR22-BQ22)&gt;$O$1,(BR22-BQ22)-$P$1))))</f>
        <v>00:00</v>
      </c>
      <c r="BT22" s="225" t="str">
        <f>IF(ISERROR(VLOOKUP(BT19,Service,7,0)),"",VLOOKUP(BT19,Service,7,0))</f>
        <v/>
      </c>
      <c r="BU22" s="226" t="str">
        <f>IF(ISERROR(VLOOKUP(BT19,Service,8,0)),"",VLOOKUP(BT19,Service,8,0))</f>
        <v/>
      </c>
      <c r="BV22" s="222" t="str">
        <f>IF(ISERROR(IF((BU22-BT22)&lt;=$M$1,(BU22-BT22),IF((BU22-BT22)&gt;=$M$1,(BU22-BT22)-$N$1,IF((BU22-BT22)&gt;$O$1,(BU22-BT22)-$P$1)))),"00:00",IF((BU22-BT22)&lt;=$M$1,(BU22-BT22),IF((BU22-BT22)&gt;=$M$1,(BU22-BT22)-$N$1,IF((BU22-BT22)&gt;$O$1,(BU22-BT22)-$P$1))))</f>
        <v>00:00</v>
      </c>
      <c r="BW22" s="225" t="str">
        <f>IF(ISERROR(VLOOKUP(BW19,Service,7,0)),"",VLOOKUP(BW19,Service,7,0))</f>
        <v/>
      </c>
      <c r="BX22" s="226" t="str">
        <f>IF(ISERROR(VLOOKUP(BW19,Service,8,0)),"",VLOOKUP(BW19,Service,8,0))</f>
        <v/>
      </c>
      <c r="BY22" s="222" t="str">
        <f>IF(ISERROR(IF((BX22-BW22)&lt;=$M$1,(BX22-BW22),IF((BX22-BW22)&gt;=$M$1,(BX22-BW22)-$N$1,IF((BX22-BW22)&gt;$O$1,(BX22-BW22)-$P$1)))),"00:00",IF((BX22-BW22)&lt;=$M$1,(BX22-BW22),IF((BX22-BW22)&gt;=$M$1,(BX22-BW22)-$N$1,IF((BX22-BW22)&gt;$O$1,(BX22-BW22)-$P$1))))</f>
        <v>00:00</v>
      </c>
      <c r="BZ22" s="225" t="str">
        <f>IF(ISERROR(VLOOKUP(BZ19,Service,7,0)),"",VLOOKUP(BZ19,Service,7,0))</f>
        <v/>
      </c>
      <c r="CA22" s="226" t="str">
        <f>IF(ISERROR(VLOOKUP(BZ19,Service,8,0)),"",VLOOKUP(BZ19,Service,8,0))</f>
        <v/>
      </c>
      <c r="CB22" s="222" t="str">
        <f>IF(ISERROR(IF((CA22-BZ22)&lt;=$M$1,(CA22-BZ22),IF((CA22-BZ22)&gt;=$M$1,(CA22-BZ22)-$N$1,IF((CA22-BZ22)&gt;$O$1,(CA22-BZ22)-$P$1)))),"00:00",IF((CA22-BZ22)&lt;=$M$1,(CA22-BZ22),IF((CA22-BZ22)&gt;=$M$1,(CA22-BZ22)-$N$1,IF((CA22-BZ22)&gt;$O$1,(CA22-BZ22)-$P$1))))</f>
        <v>00:00</v>
      </c>
      <c r="CC22" s="225" t="str">
        <f>IF(ISERROR(VLOOKUP(CC19,Service,7,0)),"",VLOOKUP(CC19,Service,7,0))</f>
        <v/>
      </c>
      <c r="CD22" s="226" t="str">
        <f>IF(ISERROR(VLOOKUP(CC19,Service,8,0)),"",VLOOKUP(CC19,Service,8,0))</f>
        <v/>
      </c>
      <c r="CE22" s="222" t="str">
        <f>IF(ISERROR(IF((CD22-CC22)&lt;=$M$1,(CD22-CC22),IF((CD22-CC22)&gt;=$M$1,(CD22-CC22)-$N$1,IF((CD22-CC22)&gt;$O$1,(CD22-CC22)-$P$1)))),"00:00",IF((CD22-CC22)&lt;=$M$1,(CD22-CC22),IF((CD22-CC22)&gt;=$M$1,(CD22-CC22)-$N$1,IF((CD22-CC22)&gt;$O$1,(CD22-CC22)-$P$1))))</f>
        <v>00:00</v>
      </c>
      <c r="CF22" s="225" t="str">
        <f>IF(ISERROR(VLOOKUP(CF19,Service,7,0)),"",VLOOKUP(CF19,Service,7,0))</f>
        <v/>
      </c>
      <c r="CG22" s="226" t="str">
        <f>IF(ISERROR(VLOOKUP(CF19,Service,8,0)),"",VLOOKUP(CF19,Service,8,0))</f>
        <v/>
      </c>
      <c r="CH22" s="222" t="str">
        <f>IF(ISERROR(IF((CG22-CF22)&lt;=$M$1,(CG22-CF22),IF((CG22-CF22)&gt;=$M$1,(CG22-CF22)-$N$1,IF((CG22-CF22)&gt;$O$1,(CG22-CF22)-$P$1)))),"00:00",IF((CG22-CF22)&lt;=$M$1,(CG22-CF22),IF((CG22-CF22)&gt;=$M$1,(CG22-CF22)-$N$1,IF((CG22-CF22)&gt;$O$1,(CG22-CF22)-$P$1))))</f>
        <v>00:00</v>
      </c>
      <c r="CI22" s="225" t="str">
        <f>IF(ISERROR(VLOOKUP(CI19,Service,7,0)),"",VLOOKUP(CI19,Service,7,0))</f>
        <v/>
      </c>
      <c r="CJ22" s="226" t="str">
        <f>IF(ISERROR(VLOOKUP(CI19,Service,8,0)),"",VLOOKUP(CI19,Service,8,0))</f>
        <v/>
      </c>
      <c r="CK22" s="222" t="str">
        <f>IF(ISERROR(IF((CJ22-CI22)&lt;=$M$1,(CJ22-CI22),IF((CJ22-CI22)&gt;=$M$1,(CJ22-CI22)-$N$1,IF((CJ22-CI22)&gt;$O$1,(CJ22-CI22)-$P$1)))),"00:00",IF((CJ22-CI22)&lt;=$M$1,(CJ22-CI22),IF((CJ22-CI22)&gt;=$M$1,(CJ22-CI22)-$N$1,IF((CJ22-CI22)&gt;$O$1,(CJ22-CI22)-$P$1))))</f>
        <v>00:00</v>
      </c>
      <c r="CL22" s="225" t="str">
        <f>IF(ISERROR(VLOOKUP(CL19,Service,7,0)),"",VLOOKUP(CL19,Service,7,0))</f>
        <v/>
      </c>
      <c r="CM22" s="226" t="str">
        <f>IF(ISERROR(VLOOKUP(CL19,Service,8,0)),"",VLOOKUP(CL19,Service,8,0))</f>
        <v/>
      </c>
      <c r="CN22" s="222" t="str">
        <f>IF(ISERROR(IF((CM22-CL22)&lt;=$M$1,(CM22-CL22),IF((CM22-CL22)&gt;=$M$1,(CM22-CL22)-$N$1,IF((CM22-CL22)&gt;$O$1,(CM22-CL22)-$P$1)))),"00:00",IF((CM22-CL22)&lt;=$M$1,(CM22-CL22),IF((CM22-CL22)&gt;=$M$1,(CM22-CL22)-$N$1,IF((CM22-CL22)&gt;$O$1,(CM22-CL22)-$P$1))))</f>
        <v>00:00</v>
      </c>
      <c r="CO22" s="225" t="str">
        <f>IF(ISERROR(VLOOKUP(CO19,Service,7,0)),"",VLOOKUP(CO19,Service,7,0))</f>
        <v/>
      </c>
      <c r="CP22" s="226" t="str">
        <f>IF(ISERROR(VLOOKUP(CO19,Service,8,0)),"",VLOOKUP(CO19,Service,8,0))</f>
        <v/>
      </c>
      <c r="CQ22" s="222" t="str">
        <f>IF(ISERROR(IF((CP22-CO22)&lt;=$M$1,(CP22-CO22),IF((CP22-CO22)&gt;=$M$1,(CP22-CO22)-$N$1,IF((CP22-CO22)&gt;$O$1,(CP22-CO22)-$P$1)))),"00:00",IF((CP22-CO22)&lt;=$M$1,(CP22-CO22),IF((CP22-CO22)&gt;=$M$1,(CP22-CO22)-$N$1,IF((CP22-CO22)&gt;$O$1,(CP22-CO22)-$P$1))))</f>
        <v>00:00</v>
      </c>
      <c r="CR22" s="225" t="str">
        <f>IF(ISERROR(VLOOKUP(CR19,Service,7,0)),"",VLOOKUP(CR19,Service,7,0))</f>
        <v/>
      </c>
      <c r="CS22" s="226" t="str">
        <f>IF(ISERROR(VLOOKUP(CR19,Service,8,0)),"",VLOOKUP(CR19,Service,8,0))</f>
        <v/>
      </c>
      <c r="CT22" s="222" t="str">
        <f>IF(ISERROR(IF((CS22-CR22)&lt;=$M$1,(CS22-CR22),IF((CS22-CR22)&gt;=$M$1,(CS22-CR22)-$N$1,IF((CS22-CR22)&gt;$O$1,(CS22-CR22)-$P$1)))),"00:00",IF((CS22-CR22)&lt;=$M$1,(CS22-CR22),IF((CS22-CR22)&gt;=$M$1,(CS22-CR22)-$N$1,IF((CS22-CR22)&gt;$O$1,(CS22-CR22)-$P$1))))</f>
        <v>00:00</v>
      </c>
      <c r="CU22" s="225" t="str">
        <f>IF(ISERROR(VLOOKUP(CU19,Service,7,0)),"",VLOOKUP(CU19,Service,7,0))</f>
        <v/>
      </c>
      <c r="CV22" s="226" t="str">
        <f>IF(ISERROR(VLOOKUP(CU19,Service,8,0)),"",VLOOKUP(CU19,Service,8,0))</f>
        <v/>
      </c>
      <c r="CW22" s="222" t="str">
        <f>IF(ISERROR(IF((CV22-CU22)&lt;=$M$1,(CV22-CU22),IF((CV22-CU22)&gt;=$M$1,(CV22-CU22)-$N$1,IF((CV22-CU22)&gt;$O$1,(CV22-CU22)-$P$1)))),"00:00",IF((CV22-CU22)&lt;=$M$1,(CV22-CU22),IF((CV22-CU22)&gt;=$M$1,(CV22-CU22)-$N$1,IF((CV22-CU22)&gt;$O$1,(CV22-CU22)-$P$1))))</f>
        <v>00:00</v>
      </c>
      <c r="CX22" s="5"/>
    </row>
    <row r="23" spans="1:102" ht="14.1" customHeight="1">
      <c r="A23" s="257"/>
      <c r="B23" s="23" t="str">
        <f>A22</f>
        <v>Site</v>
      </c>
      <c r="C23" s="216">
        <f>IF(ISERROR(VLOOKUP(A19,Personnel,5,0)),"",VLOOKUP(A19,Personnel,5,0))</f>
        <v>0.24791666666666667</v>
      </c>
      <c r="D23" s="18">
        <f>COUNTIF(I19:CW19, "*V")</f>
        <v>0</v>
      </c>
      <c r="E23" s="217">
        <f>COUNTIF(I19:CW19,"")-31+C21</f>
        <v>31</v>
      </c>
      <c r="F23" s="168"/>
      <c r="G23" s="174"/>
      <c r="H23" s="255"/>
      <c r="I23" s="19"/>
      <c r="J23" s="20"/>
      <c r="K23" s="223">
        <f>IF(ISERROR(IF((J23-I23)&lt;=$M$1,(J23-I23),IF((J23-I23)&gt;=$M$1,(J23-I23)-$N$1,IF((J23-I23)&gt;$O$1,(J23-I23)-$P$1)))),"00:00",IF((J23-I23)&lt;=$M$1,(J23-I23),IF((J23-I23)&gt;=$M$1,(J23-I23)-$N$1,IF((J23-I23)&gt;$O$1,(J23-I23)-$P$1))))</f>
        <v>0</v>
      </c>
      <c r="L23" s="19"/>
      <c r="M23" s="20"/>
      <c r="N23" s="223">
        <f>IF(ISERROR(IF((M23-L23)&lt;=$M$1,(M23-L23),IF((M23-L23)&gt;=$M$1,(M23-L23)-$N$1,IF((M23-L23)&gt;$O$1,(M23-L23)-$P$1)))),"00:00",IF((M23-L23)&lt;=$M$1,(M23-L23),IF((M23-L23)&gt;=$M$1,(M23-L23)-$N$1,IF((M23-L23)&gt;$O$1,(M23-L23)-$P$1))))</f>
        <v>0</v>
      </c>
      <c r="O23" s="19"/>
      <c r="P23" s="20"/>
      <c r="Q23" s="223">
        <f>IF(ISERROR(IF((P23-O23)&lt;=$M$1,(P23-O23),IF((P23-O23)&gt;=$M$1,(P23-O23)-$N$1,IF((P23-O23)&gt;$O$1,(P23-O23)-$P$1)))),"00:00",IF((P23-O23)&lt;=$M$1,(P23-O23),IF((P23-O23)&gt;=$M$1,(P23-O23)-$N$1,IF((P23-O23)&gt;$O$1,(P23-O23)-$P$1))))</f>
        <v>0</v>
      </c>
      <c r="R23" s="19"/>
      <c r="S23" s="20"/>
      <c r="T23" s="223">
        <f>IF(ISERROR(IF((S23-R23)&lt;=$M$1,(S23-R23),IF((S23-R23)&gt;=$M$1,(S23-R23)-$N$1,IF((S23-R23)&gt;$O$1,(S23-R23)-$P$1)))),"00:00",IF((S23-R23)&lt;=$M$1,(S23-R23),IF((S23-R23)&gt;=$M$1,(S23-R23)-$N$1,IF((S23-R23)&gt;$O$1,(S23-R23)-$P$1))))</f>
        <v>0</v>
      </c>
      <c r="U23" s="19"/>
      <c r="V23" s="20"/>
      <c r="W23" s="223">
        <f>IF(ISERROR(IF((V23-U23)&lt;=$M$1,(V23-U23),IF((V23-U23)&gt;=$M$1,(V23-U23)-$N$1,IF((V23-U23)&gt;$O$1,(V23-U23)-$P$1)))),"00:00",IF((V23-U23)&lt;=$M$1,(V23-U23),IF((V23-U23)&gt;=$M$1,(V23-U23)-$N$1,IF((V23-U23)&gt;$O$1,(V23-U23)-$P$1))))</f>
        <v>0</v>
      </c>
      <c r="X23" s="19"/>
      <c r="Y23" s="20"/>
      <c r="Z23" s="223">
        <f>IF(ISERROR(IF((Y23-X23)&lt;=$M$1,(Y23-X23),IF((Y23-X23)&gt;=$M$1,(Y23-X23)-$N$1,IF((Y23-X23)&gt;$O$1,(Y23-X23)-$P$1)))),"00:00",IF((Y23-X23)&lt;=$M$1,(Y23-X23),IF((Y23-X23)&gt;=$M$1,(Y23-X23)-$N$1,IF((Y23-X23)&gt;$O$1,(Y23-X23)-$P$1))))</f>
        <v>0</v>
      </c>
      <c r="AA23" s="19"/>
      <c r="AB23" s="20"/>
      <c r="AC23" s="223">
        <f>IF(ISERROR(IF((AB23-AA23)&lt;=$M$1,(AB23-AA23),IF((AB23-AA23)&gt;=$M$1,(AB23-AA23)-$N$1,IF((AB23-AA23)&gt;$O$1,(AB23-AA23)-$P$1)))),"00:00",IF((AB23-AA23)&lt;=$M$1,(AB23-AA23),IF((AB23-AA23)&gt;=$M$1,(AB23-AA23)-$N$1,IF((AB23-AA23)&gt;$O$1,(AB23-AA23)-$P$1))))</f>
        <v>0</v>
      </c>
      <c r="AD23" s="19"/>
      <c r="AE23" s="20"/>
      <c r="AF23" s="223">
        <f>IF(ISERROR(IF((AE23-AD23)&lt;=$M$1,(AE23-AD23),IF((AE23-AD23)&gt;=$M$1,(AE23-AD23)-$N$1,IF((AE23-AD23)&gt;$O$1,(AE23-AD23)-$P$1)))),"00:00",IF((AE23-AD23)&lt;=$M$1,(AE23-AD23),IF((AE23-AD23)&gt;=$M$1,(AE23-AD23)-$N$1,IF((AE23-AD23)&gt;$O$1,(AE23-AD23)-$P$1))))</f>
        <v>0</v>
      </c>
      <c r="AG23" s="19"/>
      <c r="AH23" s="20"/>
      <c r="AI23" s="223">
        <f>IF(ISERROR(IF((AH23-AG23)&lt;=$M$1,(AH23-AG23),IF((AH23-AG23)&gt;=$M$1,(AH23-AG23)-$N$1,IF((AH23-AG23)&gt;$O$1,(AH23-AG23)-$P$1)))),"00:00",IF((AH23-AG23)&lt;=$M$1,(AH23-AG23),IF((AH23-AG23)&gt;=$M$1,(AH23-AG23)-$N$1,IF((AH23-AG23)&gt;$O$1,(AH23-AG23)-$P$1))))</f>
        <v>0</v>
      </c>
      <c r="AJ23" s="19"/>
      <c r="AK23" s="20"/>
      <c r="AL23" s="223">
        <f>IF(ISERROR(IF((AK23-AJ23)&lt;=$M$1,(AK23-AJ23),IF((AK23-AJ23)&gt;=$M$1,(AK23-AJ23)-$N$1,IF((AK23-AJ23)&gt;$O$1,(AK23-AJ23)-$P$1)))),"00:00",IF((AK23-AJ23)&lt;=$M$1,(AK23-AJ23),IF((AK23-AJ23)&gt;=$M$1,(AK23-AJ23)-$N$1,IF((AK23-AJ23)&gt;$O$1,(AK23-AJ23)-$P$1))))</f>
        <v>0</v>
      </c>
      <c r="AM23" s="19"/>
      <c r="AN23" s="20"/>
      <c r="AO23" s="223">
        <f>IF(ISERROR(IF((AN23-AM23)&lt;=$M$1,(AN23-AM23),IF((AN23-AM23)&gt;=$M$1,(AN23-AM23)-$N$1,IF((AN23-AM23)&gt;$O$1,(AN23-AM23)-$P$1)))),"00:00",IF((AN23-AM23)&lt;=$M$1,(AN23-AM23),IF((AN23-AM23)&gt;=$M$1,(AN23-AM23)-$N$1,IF((AN23-AM23)&gt;$O$1,(AN23-AM23)-$P$1))))</f>
        <v>0</v>
      </c>
      <c r="AP23" s="19"/>
      <c r="AQ23" s="20"/>
      <c r="AR23" s="223">
        <f>IF(ISERROR(IF((AQ23-AP23)&lt;=$M$1,(AQ23-AP23),IF((AQ23-AP23)&gt;=$M$1,(AQ23-AP23)-$N$1,IF((AQ23-AP23)&gt;$O$1,(AQ23-AP23)-$P$1)))),"00:00",IF((AQ23-AP23)&lt;=$M$1,(AQ23-AP23),IF((AQ23-AP23)&gt;=$M$1,(AQ23-AP23)-$N$1,IF((AQ23-AP23)&gt;$O$1,(AQ23-AP23)-$P$1))))</f>
        <v>0</v>
      </c>
      <c r="AS23" s="19"/>
      <c r="AT23" s="20"/>
      <c r="AU23" s="223">
        <f>IF(ISERROR(IF((AT23-AS23)&lt;=$M$1,(AT23-AS23),IF((AT23-AS23)&gt;=$M$1,(AT23-AS23)-$N$1,IF((AT23-AS23)&gt;$O$1,(AT23-AS23)-$P$1)))),"00:00",IF((AT23-AS23)&lt;=$M$1,(AT23-AS23),IF((AT23-AS23)&gt;=$M$1,(AT23-AS23)-$N$1,IF((AT23-AS23)&gt;$O$1,(AT23-AS23)-$P$1))))</f>
        <v>0</v>
      </c>
      <c r="AV23" s="19"/>
      <c r="AW23" s="20"/>
      <c r="AX23" s="223">
        <f>IF(ISERROR(IF((AW23-AV23)&lt;=$M$1,(AW23-AV23),IF((AW23-AV23)&gt;=$M$1,(AW23-AV23)-$N$1,IF((AW23-AV23)&gt;$O$1,(AW23-AV23)-$P$1)))),"00:00",IF((AW23-AV23)&lt;=$M$1,(AW23-AV23),IF((AW23-AV23)&gt;=$M$1,(AW23-AV23)-$N$1,IF((AW23-AV23)&gt;$O$1,(AW23-AV23)-$P$1))))</f>
        <v>0</v>
      </c>
      <c r="AY23" s="19"/>
      <c r="AZ23" s="20"/>
      <c r="BA23" s="223">
        <f>IF(ISERROR(IF((AZ23-AY23)&lt;=$M$1,(AZ23-AY23),IF((AZ23-AY23)&gt;=$M$1,(AZ23-AY23)-$N$1,IF((AZ23-AY23)&gt;$O$1,(AZ23-AY23)-$P$1)))),"00:00",IF((AZ23-AY23)&lt;=$M$1,(AZ23-AY23),IF((AZ23-AY23)&gt;=$M$1,(AZ23-AY23)-$N$1,IF((AZ23-AY23)&gt;$O$1,(AZ23-AY23)-$P$1))))</f>
        <v>0</v>
      </c>
      <c r="BB23" s="19"/>
      <c r="BC23" s="20"/>
      <c r="BD23" s="223">
        <f>IF(ISERROR(IF((BC23-BB23)&lt;=$M$1,(BC23-BB23),IF((BC23-BB23)&gt;=$M$1,(BC23-BB23)-$N$1,IF((BC23-BB23)&gt;$O$1,(BC23-BB23)-$P$1)))),"00:00",IF((BC23-BB23)&lt;=$M$1,(BC23-BB23),IF((BC23-BB23)&gt;=$M$1,(BC23-BB23)-$N$1,IF((BC23-BB23)&gt;$O$1,(BC23-BB23)-$P$1))))</f>
        <v>0</v>
      </c>
      <c r="BE23" s="19"/>
      <c r="BF23" s="20"/>
      <c r="BG23" s="223">
        <f>IF(ISERROR(IF((BF23-BE23)&lt;=$M$1,(BF23-BE23),IF((BF23-BE23)&gt;=$M$1,(BF23-BE23)-$N$1,IF((BF23-BE23)&gt;$O$1,(BF23-BE23)-$P$1)))),"00:00",IF((BF23-BE23)&lt;=$M$1,(BF23-BE23),IF((BF23-BE23)&gt;=$M$1,(BF23-BE23)-$N$1,IF((BF23-BE23)&gt;$O$1,(BF23-BE23)-$P$1))))</f>
        <v>0</v>
      </c>
      <c r="BH23" s="19"/>
      <c r="BI23" s="20"/>
      <c r="BJ23" s="223">
        <f>IF(ISERROR(IF((BI23-BH23)&lt;=$M$1,(BI23-BH23),IF((BI23-BH23)&gt;=$M$1,(BI23-BH23)-$N$1,IF((BI23-BH23)&gt;$O$1,(BI23-BH23)-$P$1)))),"00:00",IF((BI23-BH23)&lt;=$M$1,(BI23-BH23),IF((BI23-BH23)&gt;=$M$1,(BI23-BH23)-$N$1,IF((BI23-BH23)&gt;$O$1,(BI23-BH23)-$P$1))))</f>
        <v>0</v>
      </c>
      <c r="BK23" s="19"/>
      <c r="BL23" s="20"/>
      <c r="BM23" s="223">
        <f>IF(ISERROR(IF((BL23-BK23)&lt;=$M$1,(BL23-BK23),IF((BL23-BK23)&gt;=$M$1,(BL23-BK23)-$N$1,IF((BL23-BK23)&gt;$O$1,(BL23-BK23)-$P$1)))),"00:00",IF((BL23-BK23)&lt;=$M$1,(BL23-BK23),IF((BL23-BK23)&gt;=$M$1,(BL23-BK23)-$N$1,IF((BL23-BK23)&gt;$O$1,(BL23-BK23)-$P$1))))</f>
        <v>0</v>
      </c>
      <c r="BN23" s="19"/>
      <c r="BO23" s="20"/>
      <c r="BP23" s="223">
        <f>IF(ISERROR(IF((BO23-BN23)&lt;=$M$1,(BO23-BN23),IF((BO23-BN23)&gt;=$M$1,(BO23-BN23)-$N$1,IF((BO23-BN23)&gt;$O$1,(BO23-BN23)-$P$1)))),"00:00",IF((BO23-BN23)&lt;=$M$1,(BO23-BN23),IF((BO23-BN23)&gt;=$M$1,(BO23-BN23)-$N$1,IF((BO23-BN23)&gt;$O$1,(BO23-BN23)-$P$1))))</f>
        <v>0</v>
      </c>
      <c r="BQ23" s="19"/>
      <c r="BR23" s="20"/>
      <c r="BS23" s="223">
        <f>IF(ISERROR(IF((BR23-BQ23)&lt;=$M$1,(BR23-BQ23),IF((BR23-BQ23)&gt;=$M$1,(BR23-BQ23)-$N$1,IF((BR23-BQ23)&gt;$O$1,(BR23-BQ23)-$P$1)))),"00:00",IF((BR23-BQ23)&lt;=$M$1,(BR23-BQ23),IF((BR23-BQ23)&gt;=$M$1,(BR23-BQ23)-$N$1,IF((BR23-BQ23)&gt;$O$1,(BR23-BQ23)-$P$1))))</f>
        <v>0</v>
      </c>
      <c r="BT23" s="19"/>
      <c r="BU23" s="20"/>
      <c r="BV23" s="223">
        <f>IF(ISERROR(IF((BU23-BT23)&lt;=$M$1,(BU23-BT23),IF((BU23-BT23)&gt;=$M$1,(BU23-BT23)-$N$1,IF((BU23-BT23)&gt;$O$1,(BU23-BT23)-$P$1)))),"00:00",IF((BU23-BT23)&lt;=$M$1,(BU23-BT23),IF((BU23-BT23)&gt;=$M$1,(BU23-BT23)-$N$1,IF((BU23-BT23)&gt;$O$1,(BU23-BT23)-$P$1))))</f>
        <v>0</v>
      </c>
      <c r="BW23" s="19"/>
      <c r="BX23" s="20"/>
      <c r="BY23" s="223">
        <f>IF(ISERROR(IF((BX23-BW23)&lt;=$M$1,(BX23-BW23),IF((BX23-BW23)&gt;=$M$1,(BX23-BW23)-$N$1,IF((BX23-BW23)&gt;$O$1,(BX23-BW23)-$P$1)))),"00:00",IF((BX23-BW23)&lt;=$M$1,(BX23-BW23),IF((BX23-BW23)&gt;=$M$1,(BX23-BW23)-$N$1,IF((BX23-BW23)&gt;$O$1,(BX23-BW23)-$P$1))))</f>
        <v>0</v>
      </c>
      <c r="BZ23" s="19"/>
      <c r="CA23" s="20"/>
      <c r="CB23" s="223">
        <f>IF(ISERROR(IF((CA23-BZ23)&lt;=$M$1,(CA23-BZ23),IF((CA23-BZ23)&gt;=$M$1,(CA23-BZ23)-$N$1,IF((CA23-BZ23)&gt;$O$1,(CA23-BZ23)-$P$1)))),"00:00",IF((CA23-BZ23)&lt;=$M$1,(CA23-BZ23),IF((CA23-BZ23)&gt;=$M$1,(CA23-BZ23)-$N$1,IF((CA23-BZ23)&gt;$O$1,(CA23-BZ23)-$P$1))))</f>
        <v>0</v>
      </c>
      <c r="CC23" s="19"/>
      <c r="CD23" s="20"/>
      <c r="CE23" s="223">
        <f>IF(ISERROR(IF((CD23-CC23)&lt;=$M$1,(CD23-CC23),IF((CD23-CC23)&gt;=$M$1,(CD23-CC23)-$N$1,IF((CD23-CC23)&gt;$O$1,(CD23-CC23)-$P$1)))),"00:00",IF((CD23-CC23)&lt;=$M$1,(CD23-CC23),IF((CD23-CC23)&gt;=$M$1,(CD23-CC23)-$N$1,IF((CD23-CC23)&gt;$O$1,(CD23-CC23)-$P$1))))</f>
        <v>0</v>
      </c>
      <c r="CF23" s="19"/>
      <c r="CG23" s="20"/>
      <c r="CH23" s="223">
        <f>IF(ISERROR(IF((CG23-CF23)&lt;=$M$1,(CG23-CF23),IF((CG23-CF23)&gt;=$M$1,(CG23-CF23)-$N$1,IF((CG23-CF23)&gt;$O$1,(CG23-CF23)-$P$1)))),"00:00",IF((CG23-CF23)&lt;=$M$1,(CG23-CF23),IF((CG23-CF23)&gt;=$M$1,(CG23-CF23)-$N$1,IF((CG23-CF23)&gt;$O$1,(CG23-CF23)-$P$1))))</f>
        <v>0</v>
      </c>
      <c r="CI23" s="19"/>
      <c r="CJ23" s="20"/>
      <c r="CK23" s="223">
        <f>IF(ISERROR(IF((CJ23-CI23)&lt;=$M$1,(CJ23-CI23),IF((CJ23-CI23)&gt;=$M$1,(CJ23-CI23)-$N$1,IF((CJ23-CI23)&gt;$O$1,(CJ23-CI23)-$P$1)))),"00:00",IF((CJ23-CI23)&lt;=$M$1,(CJ23-CI23),IF((CJ23-CI23)&gt;=$M$1,(CJ23-CI23)-$N$1,IF((CJ23-CI23)&gt;$O$1,(CJ23-CI23)-$P$1))))</f>
        <v>0</v>
      </c>
      <c r="CL23" s="19"/>
      <c r="CM23" s="20"/>
      <c r="CN23" s="223">
        <f>IF(ISERROR(IF((CM23-CL23)&lt;=$M$1,(CM23-CL23),IF((CM23-CL23)&gt;=$M$1,(CM23-CL23)-$N$1,IF((CM23-CL23)&gt;$O$1,(CM23-CL23)-$P$1)))),"00:00",IF((CM23-CL23)&lt;=$M$1,(CM23-CL23),IF((CM23-CL23)&gt;=$M$1,(CM23-CL23)-$N$1,IF((CM23-CL23)&gt;$O$1,(CM23-CL23)-$P$1))))</f>
        <v>0</v>
      </c>
      <c r="CO23" s="19"/>
      <c r="CP23" s="20"/>
      <c r="CQ23" s="223">
        <f>IF(ISERROR(IF((CP23-CO23)&lt;=$M$1,(CP23-CO23),IF((CP23-CO23)&gt;=$M$1,(CP23-CO23)-$N$1,IF((CP23-CO23)&gt;$O$1,(CP23-CO23)-$P$1)))),"00:00",IF((CP23-CO23)&lt;=$M$1,(CP23-CO23),IF((CP23-CO23)&gt;=$M$1,(CP23-CO23)-$N$1,IF((CP23-CO23)&gt;$O$1,(CP23-CO23)-$P$1))))</f>
        <v>0</v>
      </c>
      <c r="CR23" s="19"/>
      <c r="CS23" s="20"/>
      <c r="CT23" s="223">
        <f>IF(ISERROR(IF((CS23-CR23)&lt;=$M$1,(CS23-CR23),IF((CS23-CR23)&gt;=$M$1,(CS23-CR23)-$N$1,IF((CS23-CR23)&gt;$O$1,(CS23-CR23)-$P$1)))),"00:00",IF((CS23-CR23)&lt;=$M$1,(CS23-CR23),IF((CS23-CR23)&gt;=$M$1,(CS23-CR23)-$N$1,IF((CS23-CR23)&gt;$O$1,(CS23-CR23)-$P$1))))</f>
        <v>0</v>
      </c>
      <c r="CU23" s="19"/>
      <c r="CV23" s="20"/>
      <c r="CW23" s="223">
        <f>IF(ISERROR(IF((CV23-CU23)&lt;=$M$1,(CV23-CU23),IF((CV23-CU23)&gt;=$M$1,(CV23-CU23)-$N$1,IF((CV23-CU23)&gt;$O$1,(CV23-CU23)-$P$1)))),"00:00",IF((CV23-CU23)&lt;=$M$1,(CV23-CU23),IF((CV23-CU23)&gt;=$M$1,(CV23-CU23)-$N$1,IF((CV23-CU23)&gt;$O$1,(CV23-CU23)-$P$1))))</f>
        <v>0</v>
      </c>
      <c r="CX23" s="5"/>
    </row>
    <row r="24" spans="1:102" ht="18" customHeight="1">
      <c r="A24" s="258" t="str">
        <f>Pers!A6</f>
        <v>Personne5</v>
      </c>
      <c r="B24" s="21" t="str">
        <f>A27</f>
        <v>Test</v>
      </c>
      <c r="C24" s="218">
        <f>IF(ISERROR(VLOOKUP(A24,Personnel,6,0)),"",VLOOKUP(A24,Personnel,6,0))</f>
        <v>2.2312499999999997</v>
      </c>
      <c r="D24" s="14">
        <f>K24+N24+Q24+T24+W24+Z24+AC24+AF24+AI24+AL24+AO24+AR24+AU24+AX24+BA24+BD24+BG24+BJ24+BM24+BP24+BS24+BV24+BY24+CB24+CE24+CH24+CK24+CN24+CQ24+CT24+CW24+E26</f>
        <v>0</v>
      </c>
      <c r="E24" s="165">
        <f>IF(D24&lt;&gt;0,IF(ISERROR(D24-C24),"",D24-C24),0)</f>
        <v>0</v>
      </c>
      <c r="F24" s="170">
        <f>D28</f>
        <v>0</v>
      </c>
      <c r="G24" s="171">
        <f>D26</f>
        <v>0</v>
      </c>
      <c r="H24" s="260">
        <f>IF(ISERROR(VLOOKUP(A24,Recap,12,0)),"",VLOOKUP(A24,Recap,12,0))</f>
        <v>0</v>
      </c>
      <c r="I24" s="246"/>
      <c r="J24" s="247"/>
      <c r="K24" s="219">
        <f>SUM(K25:K28)</f>
        <v>0</v>
      </c>
      <c r="L24" s="246"/>
      <c r="M24" s="247"/>
      <c r="N24" s="219">
        <f>SUM(N25:N28)</f>
        <v>0</v>
      </c>
      <c r="O24" s="246"/>
      <c r="P24" s="247"/>
      <c r="Q24" s="219">
        <f>SUM(Q25:Q28)</f>
        <v>0</v>
      </c>
      <c r="R24" s="246"/>
      <c r="S24" s="247"/>
      <c r="T24" s="219">
        <f>SUM(T25:T28)</f>
        <v>0</v>
      </c>
      <c r="U24" s="246"/>
      <c r="V24" s="247"/>
      <c r="W24" s="219">
        <f>SUM(W25:W28)</f>
        <v>0</v>
      </c>
      <c r="X24" s="246"/>
      <c r="Y24" s="247"/>
      <c r="Z24" s="219">
        <f>SUM(Z25:Z28)</f>
        <v>0</v>
      </c>
      <c r="AA24" s="246"/>
      <c r="AB24" s="247"/>
      <c r="AC24" s="219">
        <f>SUM(AC25:AC28)</f>
        <v>0</v>
      </c>
      <c r="AD24" s="246"/>
      <c r="AE24" s="247"/>
      <c r="AF24" s="219">
        <f>SUM(AF25:AF28)</f>
        <v>0</v>
      </c>
      <c r="AG24" s="246"/>
      <c r="AH24" s="247"/>
      <c r="AI24" s="219">
        <f>SUM(AI25:AI28)</f>
        <v>0</v>
      </c>
      <c r="AJ24" s="246"/>
      <c r="AK24" s="247"/>
      <c r="AL24" s="219">
        <f>SUM(AL25:AL28)</f>
        <v>0</v>
      </c>
      <c r="AM24" s="246"/>
      <c r="AN24" s="247"/>
      <c r="AO24" s="219">
        <f>SUM(AO25:AO28)</f>
        <v>0</v>
      </c>
      <c r="AP24" s="246"/>
      <c r="AQ24" s="247"/>
      <c r="AR24" s="219">
        <f>SUM(AR25:AR28)</f>
        <v>0</v>
      </c>
      <c r="AS24" s="246"/>
      <c r="AT24" s="247"/>
      <c r="AU24" s="219">
        <f>SUM(AU25:AU28)</f>
        <v>0</v>
      </c>
      <c r="AV24" s="246"/>
      <c r="AW24" s="247"/>
      <c r="AX24" s="219">
        <f>SUM(AX25:AX28)</f>
        <v>0</v>
      </c>
      <c r="AY24" s="246"/>
      <c r="AZ24" s="247"/>
      <c r="BA24" s="219">
        <f>SUM(BA25:BA28)</f>
        <v>0</v>
      </c>
      <c r="BB24" s="246"/>
      <c r="BC24" s="247"/>
      <c r="BD24" s="219">
        <f>SUM(BD25:BD28)</f>
        <v>0</v>
      </c>
      <c r="BE24" s="246"/>
      <c r="BF24" s="247"/>
      <c r="BG24" s="219">
        <f>SUM(BG25:BG28)</f>
        <v>0</v>
      </c>
      <c r="BH24" s="246"/>
      <c r="BI24" s="247"/>
      <c r="BJ24" s="219">
        <f>SUM(BJ25:BJ28)</f>
        <v>0</v>
      </c>
      <c r="BK24" s="246"/>
      <c r="BL24" s="247"/>
      <c r="BM24" s="219">
        <f>SUM(BM25:BM28)</f>
        <v>0</v>
      </c>
      <c r="BN24" s="246"/>
      <c r="BO24" s="247"/>
      <c r="BP24" s="219">
        <f>SUM(BP25:BP28)</f>
        <v>0</v>
      </c>
      <c r="BQ24" s="246"/>
      <c r="BR24" s="247"/>
      <c r="BS24" s="219">
        <f>SUM(BS25:BS28)</f>
        <v>0</v>
      </c>
      <c r="BT24" s="246"/>
      <c r="BU24" s="247"/>
      <c r="BV24" s="219">
        <f>SUM(BV25:BV28)</f>
        <v>0</v>
      </c>
      <c r="BW24" s="246"/>
      <c r="BX24" s="247"/>
      <c r="BY24" s="219">
        <f>SUM(BY25:BY28)</f>
        <v>0</v>
      </c>
      <c r="BZ24" s="246"/>
      <c r="CA24" s="247"/>
      <c r="CB24" s="219">
        <f>SUM(CB25:CB28)</f>
        <v>0</v>
      </c>
      <c r="CC24" s="246"/>
      <c r="CD24" s="247"/>
      <c r="CE24" s="219">
        <f>SUM(CE25:CE28)</f>
        <v>0</v>
      </c>
      <c r="CF24" s="246"/>
      <c r="CG24" s="247"/>
      <c r="CH24" s="219">
        <f>SUM(CH25:CH28)</f>
        <v>0</v>
      </c>
      <c r="CI24" s="246"/>
      <c r="CJ24" s="247"/>
      <c r="CK24" s="219">
        <f>SUM(CK25:CK28)</f>
        <v>0</v>
      </c>
      <c r="CL24" s="246"/>
      <c r="CM24" s="247"/>
      <c r="CN24" s="219">
        <f>SUM(CN25:CN28)</f>
        <v>0</v>
      </c>
      <c r="CO24" s="246"/>
      <c r="CP24" s="247"/>
      <c r="CQ24" s="219">
        <f>SUM(CQ25:CQ28)</f>
        <v>0</v>
      </c>
      <c r="CR24" s="246"/>
      <c r="CS24" s="247"/>
      <c r="CT24" s="219">
        <f>SUM(CT25:CT28)</f>
        <v>0</v>
      </c>
      <c r="CU24" s="246"/>
      <c r="CV24" s="247"/>
      <c r="CW24" s="219">
        <f>SUM(CW25:CW28)</f>
        <v>0</v>
      </c>
      <c r="CX24" s="5"/>
    </row>
    <row r="25" spans="1:102" ht="14.1" customHeight="1">
      <c r="A25" s="259"/>
      <c r="B25" s="22" t="str">
        <f>A27</f>
        <v>Test</v>
      </c>
      <c r="C25" s="15" t="s">
        <v>16</v>
      </c>
      <c r="D25" s="15" t="s">
        <v>59</v>
      </c>
      <c r="E25" s="166" t="s">
        <v>60</v>
      </c>
      <c r="F25" s="166"/>
      <c r="G25" s="172"/>
      <c r="H25" s="260"/>
      <c r="I25" s="225" t="str">
        <f>IF(ISERROR(VLOOKUP(I24,Service,3,0)),"",VLOOKUP(I24,Service,3,0))</f>
        <v/>
      </c>
      <c r="J25" s="226" t="str">
        <f>IF(ISERROR(VLOOKUP(I24,Service,4,0)),"",VLOOKUP(I24,Service,4,0))</f>
        <v/>
      </c>
      <c r="K25" s="222" t="str">
        <f>IF(ISERROR(IF((J25-I25)&lt;=$M$1,(J25-I25),IF((J25-I25)&gt;=$M$1,(J25-I25)-$N$1,IF((J25-I25)&gt;$O$1,(J25-I25)-$P$1)))),"00:00",IF((J25-I25)&lt;=$M$1,(J25-I25),IF((J25-I25)&gt;=$M$1,(J25-I25)-$N$1,IF((J25-I25)&gt;$O$1,(J25-I25)-$P$1))))</f>
        <v>00:00</v>
      </c>
      <c r="L25" s="225" t="str">
        <f>IF(ISERROR(VLOOKUP(L24,Service,3,0)),"",VLOOKUP(L24,Service,3,0))</f>
        <v/>
      </c>
      <c r="M25" s="226" t="str">
        <f>IF(ISERROR(VLOOKUP(L24,Service,4,0)),"",VLOOKUP(L24,Service,4,0))</f>
        <v/>
      </c>
      <c r="N25" s="222" t="str">
        <f>IF(ISERROR(IF((M25-L25)&lt;=$M$1,(M25-L25),IF((M25-L25)&gt;=$M$1,(M25-L25)-$N$1,IF((M25-L25)&gt;$O$1,(M25-L25)-$P$1)))),"00:00",IF((M25-L25)&lt;=$M$1,(M25-L25),IF((M25-L25)&gt;=$M$1,(M25-L25)-$N$1,IF((M25-L25)&gt;$O$1,(M25-L25)-$P$1))))</f>
        <v>00:00</v>
      </c>
      <c r="O25" s="225" t="str">
        <f>IF(ISERROR(VLOOKUP(O24,Service,3,0)),"",VLOOKUP(O24,Service,3,0))</f>
        <v/>
      </c>
      <c r="P25" s="226" t="str">
        <f>IF(ISERROR(VLOOKUP(O24,Service,4,0)),"",VLOOKUP(O24,Service,4,0))</f>
        <v/>
      </c>
      <c r="Q25" s="222" t="str">
        <f>IF(ISERROR(IF((P25-O25)&lt;=$M$1,(P25-O25),IF((P25-O25)&gt;=$M$1,(P25-O25)-$N$1,IF((P25-O25)&gt;$O$1,(P25-O25)-$P$1)))),"00:00",IF((P25-O25)&lt;=$M$1,(P25-O25),IF((P25-O25)&gt;=$M$1,(P25-O25)-$N$1,IF((P25-O25)&gt;$O$1,(P25-O25)-$P$1))))</f>
        <v>00:00</v>
      </c>
      <c r="R25" s="225" t="str">
        <f>IF(ISERROR(VLOOKUP(R24,Service,3,0)),"",VLOOKUP(R24,Service,3,0))</f>
        <v/>
      </c>
      <c r="S25" s="226" t="str">
        <f>IF(ISERROR(VLOOKUP(R24,Service,4,0)),"",VLOOKUP(R24,Service,4,0))</f>
        <v/>
      </c>
      <c r="T25" s="222" t="str">
        <f>IF(ISERROR(IF((S25-R25)&lt;=$M$1,(S25-R25),IF((S25-R25)&gt;=$M$1,(S25-R25)-$N$1,IF((S25-R25)&gt;$O$1,(S25-R25)-$P$1)))),"00:00",IF((S25-R25)&lt;=$M$1,(S25-R25),IF((S25-R25)&gt;=$M$1,(S25-R25)-$N$1,IF((S25-R25)&gt;$O$1,(S25-R25)-$P$1))))</f>
        <v>00:00</v>
      </c>
      <c r="U25" s="225" t="str">
        <f>IF(ISERROR(VLOOKUP(U24,Service,3,0)),"",VLOOKUP(U24,Service,3,0))</f>
        <v/>
      </c>
      <c r="V25" s="226" t="str">
        <f>IF(ISERROR(VLOOKUP(U24,Service,4,0)),"",VLOOKUP(U24,Service,4,0))</f>
        <v/>
      </c>
      <c r="W25" s="222" t="str">
        <f>IF(ISERROR(IF((V25-U25)&lt;=$M$1,(V25-U25),IF((V25-U25)&gt;=$M$1,(V25-U25)-$N$1,IF((V25-U25)&gt;$O$1,(V25-U25)-$P$1)))),"00:00",IF((V25-U25)&lt;=$M$1,(V25-U25),IF((V25-U25)&gt;=$M$1,(V25-U25)-$N$1,IF((V25-U25)&gt;$O$1,(V25-U25)-$P$1))))</f>
        <v>00:00</v>
      </c>
      <c r="X25" s="225" t="str">
        <f>IF(ISERROR(VLOOKUP(X24,Service,3,0)),"",VLOOKUP(X24,Service,3,0))</f>
        <v/>
      </c>
      <c r="Y25" s="226" t="str">
        <f>IF(ISERROR(VLOOKUP(X24,Service,4,0)),"",VLOOKUP(X24,Service,4,0))</f>
        <v/>
      </c>
      <c r="Z25" s="222" t="str">
        <f>IF(ISERROR(IF((Y25-X25)&lt;=$M$1,(Y25-X25),IF((Y25-X25)&gt;=$M$1,(Y25-X25)-$N$1,IF((Y25-X25)&gt;$O$1,(Y25-X25)-$P$1)))),"00:00",IF((Y25-X25)&lt;=$M$1,(Y25-X25),IF((Y25-X25)&gt;=$M$1,(Y25-X25)-$N$1,IF((Y25-X25)&gt;$O$1,(Y25-X25)-$P$1))))</f>
        <v>00:00</v>
      </c>
      <c r="AA25" s="225" t="str">
        <f>IF(ISERROR(VLOOKUP(AA24,Service,3,0)),"",VLOOKUP(AA24,Service,3,0))</f>
        <v/>
      </c>
      <c r="AB25" s="226" t="str">
        <f>IF(ISERROR(VLOOKUP(AA24,Service,4,0)),"",VLOOKUP(AA24,Service,4,0))</f>
        <v/>
      </c>
      <c r="AC25" s="222" t="str">
        <f>IF(ISERROR(IF((AB25-AA25)&lt;=$M$1,(AB25-AA25),IF((AB25-AA25)&gt;=$M$1,(AB25-AA25)-$N$1,IF((AB25-AA25)&gt;$O$1,(AB25-AA25)-$P$1)))),"00:00",IF((AB25-AA25)&lt;=$M$1,(AB25-AA25),IF((AB25-AA25)&gt;=$M$1,(AB25-AA25)-$N$1,IF((AB25-AA25)&gt;$O$1,(AB25-AA25)-$P$1))))</f>
        <v>00:00</v>
      </c>
      <c r="AD25" s="225" t="str">
        <f>IF(ISERROR(VLOOKUP(AD24,Service,3,0)),"",VLOOKUP(AD24,Service,3,0))</f>
        <v/>
      </c>
      <c r="AE25" s="226" t="str">
        <f>IF(ISERROR(VLOOKUP(AD24,Service,4,0)),"",VLOOKUP(AD24,Service,4,0))</f>
        <v/>
      </c>
      <c r="AF25" s="222" t="str">
        <f>IF(ISERROR(IF((AE25-AD25)&lt;=$M$1,(AE25-AD25),IF((AE25-AD25)&gt;=$M$1,(AE25-AD25)-$N$1,IF((AE25-AD25)&gt;$O$1,(AE25-AD25)-$P$1)))),"00:00",IF((AE25-AD25)&lt;=$M$1,(AE25-AD25),IF((AE25-AD25)&gt;=$M$1,(AE25-AD25)-$N$1,IF((AE25-AD25)&gt;$O$1,(AE25-AD25)-$P$1))))</f>
        <v>00:00</v>
      </c>
      <c r="AG25" s="225" t="str">
        <f>IF(ISERROR(VLOOKUP(AG24,Service,3,0)),"",VLOOKUP(AG24,Service,3,0))</f>
        <v/>
      </c>
      <c r="AH25" s="226" t="str">
        <f>IF(ISERROR(VLOOKUP(AG24,Service,4,0)),"",VLOOKUP(AG24,Service,4,0))</f>
        <v/>
      </c>
      <c r="AI25" s="222" t="str">
        <f>IF(ISERROR(IF((AH25-AG25)&lt;=$M$1,(AH25-AG25),IF((AH25-AG25)&gt;=$M$1,(AH25-AG25)-$N$1,IF((AH25-AG25)&gt;$O$1,(AH25-AG25)-$P$1)))),"00:00",IF((AH25-AG25)&lt;=$M$1,(AH25-AG25),IF((AH25-AG25)&gt;=$M$1,(AH25-AG25)-$N$1,IF((AH25-AG25)&gt;$O$1,(AH25-AG25)-$P$1))))</f>
        <v>00:00</v>
      </c>
      <c r="AJ25" s="225" t="str">
        <f>IF(ISERROR(VLOOKUP(AJ24,Service,3,0)),"",VLOOKUP(AJ24,Service,3,0))</f>
        <v/>
      </c>
      <c r="AK25" s="226" t="str">
        <f>IF(ISERROR(VLOOKUP(AJ24,Service,4,0)),"",VLOOKUP(AJ24,Service,4,0))</f>
        <v/>
      </c>
      <c r="AL25" s="222" t="str">
        <f>IF(ISERROR(IF((AK25-AJ25)&lt;=$M$1,(AK25-AJ25),IF((AK25-AJ25)&gt;=$M$1,(AK25-AJ25)-$N$1,IF((AK25-AJ25)&gt;$O$1,(AK25-AJ25)-$P$1)))),"00:00",IF((AK25-AJ25)&lt;=$M$1,(AK25-AJ25),IF((AK25-AJ25)&gt;=$M$1,(AK25-AJ25)-$N$1,IF((AK25-AJ25)&gt;$O$1,(AK25-AJ25)-$P$1))))</f>
        <v>00:00</v>
      </c>
      <c r="AM25" s="225" t="str">
        <f>IF(ISERROR(VLOOKUP(AM24,Service,3,0)),"",VLOOKUP(AM24,Service,3,0))</f>
        <v/>
      </c>
      <c r="AN25" s="226" t="str">
        <f>IF(ISERROR(VLOOKUP(AM24,Service,4,0)),"",VLOOKUP(AM24,Service,4,0))</f>
        <v/>
      </c>
      <c r="AO25" s="222" t="str">
        <f>IF(ISERROR(IF((AN25-AM25)&lt;=$M$1,(AN25-AM25),IF((AN25-AM25)&gt;=$M$1,(AN25-AM25)-$N$1,IF((AN25-AM25)&gt;$O$1,(AN25-AM25)-$P$1)))),"00:00",IF((AN25-AM25)&lt;=$M$1,(AN25-AM25),IF((AN25-AM25)&gt;=$M$1,(AN25-AM25)-$N$1,IF((AN25-AM25)&gt;$O$1,(AN25-AM25)-$P$1))))</f>
        <v>00:00</v>
      </c>
      <c r="AP25" s="225" t="str">
        <f>IF(ISERROR(VLOOKUP(AP24,Service,3,0)),"",VLOOKUP(AP24,Service,3,0))</f>
        <v/>
      </c>
      <c r="AQ25" s="226" t="str">
        <f>IF(ISERROR(VLOOKUP(AP24,Service,4,0)),"",VLOOKUP(AP24,Service,4,0))</f>
        <v/>
      </c>
      <c r="AR25" s="222" t="str">
        <f>IF(ISERROR(IF((AQ25-AP25)&lt;=$M$1,(AQ25-AP25),IF((AQ25-AP25)&gt;=$M$1,(AQ25-AP25)-$N$1,IF((AQ25-AP25)&gt;$O$1,(AQ25-AP25)-$P$1)))),"00:00",IF((AQ25-AP25)&lt;=$M$1,(AQ25-AP25),IF((AQ25-AP25)&gt;=$M$1,(AQ25-AP25)-$N$1,IF((AQ25-AP25)&gt;$O$1,(AQ25-AP25)-$P$1))))</f>
        <v>00:00</v>
      </c>
      <c r="AS25" s="225" t="str">
        <f>IF(ISERROR(VLOOKUP(AS24,Service,3,0)),"",VLOOKUP(AS24,Service,3,0))</f>
        <v/>
      </c>
      <c r="AT25" s="226" t="str">
        <f>IF(ISERROR(VLOOKUP(AS24,Service,4,0)),"",VLOOKUP(AS24,Service,4,0))</f>
        <v/>
      </c>
      <c r="AU25" s="222" t="str">
        <f>IF(ISERROR(IF((AT25-AS25)&lt;=$M$1,(AT25-AS25),IF((AT25-AS25)&gt;=$M$1,(AT25-AS25)-$N$1,IF((AT25-AS25)&gt;$O$1,(AT25-AS25)-$P$1)))),"00:00",IF((AT25-AS25)&lt;=$M$1,(AT25-AS25),IF((AT25-AS25)&gt;=$M$1,(AT25-AS25)-$N$1,IF((AT25-AS25)&gt;$O$1,(AT25-AS25)-$P$1))))</f>
        <v>00:00</v>
      </c>
      <c r="AV25" s="225" t="str">
        <f>IF(ISERROR(VLOOKUP(AV24,Service,3,0)),"",VLOOKUP(AV24,Service,3,0))</f>
        <v/>
      </c>
      <c r="AW25" s="226" t="str">
        <f>IF(ISERROR(VLOOKUP(AV24,Service,4,0)),"",VLOOKUP(AV24,Service,4,0))</f>
        <v/>
      </c>
      <c r="AX25" s="222" t="str">
        <f>IF(ISERROR(IF((AW25-AV25)&lt;=$M$1,(AW25-AV25),IF((AW25-AV25)&gt;=$M$1,(AW25-AV25)-$N$1,IF((AW25-AV25)&gt;$O$1,(AW25-AV25)-$P$1)))),"00:00",IF((AW25-AV25)&lt;=$M$1,(AW25-AV25),IF((AW25-AV25)&gt;=$M$1,(AW25-AV25)-$N$1,IF((AW25-AV25)&gt;$O$1,(AW25-AV25)-$P$1))))</f>
        <v>00:00</v>
      </c>
      <c r="AY25" s="225" t="str">
        <f>IF(ISERROR(VLOOKUP(AY24,Service,3,0)),"",VLOOKUP(AY24,Service,3,0))</f>
        <v/>
      </c>
      <c r="AZ25" s="226" t="str">
        <f>IF(ISERROR(VLOOKUP(AY24,Service,4,0)),"",VLOOKUP(AY24,Service,4,0))</f>
        <v/>
      </c>
      <c r="BA25" s="222" t="str">
        <f>IF(ISERROR(IF((AZ25-AY25)&lt;=$M$1,(AZ25-AY25),IF((AZ25-AY25)&gt;=$M$1,(AZ25-AY25)-$N$1,IF((AZ25-AY25)&gt;$O$1,(AZ25-AY25)-$P$1)))),"00:00",IF((AZ25-AY25)&lt;=$M$1,(AZ25-AY25),IF((AZ25-AY25)&gt;=$M$1,(AZ25-AY25)-$N$1,IF((AZ25-AY25)&gt;$O$1,(AZ25-AY25)-$P$1))))</f>
        <v>00:00</v>
      </c>
      <c r="BB25" s="225" t="str">
        <f>IF(ISERROR(VLOOKUP(BB24,Service,3,0)),"",VLOOKUP(BB24,Service,3,0))</f>
        <v/>
      </c>
      <c r="BC25" s="226" t="str">
        <f>IF(ISERROR(VLOOKUP(BB24,Service,4,0)),"",VLOOKUP(BB24,Service,4,0))</f>
        <v/>
      </c>
      <c r="BD25" s="222" t="str">
        <f>IF(ISERROR(IF((BC25-BB25)&lt;=$M$1,(BC25-BB25),IF((BC25-BB25)&gt;=$M$1,(BC25-BB25)-$N$1,IF((BC25-BB25)&gt;$O$1,(BC25-BB25)-$P$1)))),"00:00",IF((BC25-BB25)&lt;=$M$1,(BC25-BB25),IF((BC25-BB25)&gt;=$M$1,(BC25-BB25)-$N$1,IF((BC25-BB25)&gt;$O$1,(BC25-BB25)-$P$1))))</f>
        <v>00:00</v>
      </c>
      <c r="BE25" s="225" t="str">
        <f>IF(ISERROR(VLOOKUP(BE24,Service,3,0)),"",VLOOKUP(BE24,Service,3,0))</f>
        <v/>
      </c>
      <c r="BF25" s="226" t="str">
        <f>IF(ISERROR(VLOOKUP(BE24,Service,4,0)),"",VLOOKUP(BE24,Service,4,0))</f>
        <v/>
      </c>
      <c r="BG25" s="222" t="str">
        <f>IF(ISERROR(IF((BF25-BE25)&lt;=$M$1,(BF25-BE25),IF((BF25-BE25)&gt;=$M$1,(BF25-BE25)-$N$1,IF((BF25-BE25)&gt;$O$1,(BF25-BE25)-$P$1)))),"00:00",IF((BF25-BE25)&lt;=$M$1,(BF25-BE25),IF((BF25-BE25)&gt;=$M$1,(BF25-BE25)-$N$1,IF((BF25-BE25)&gt;$O$1,(BF25-BE25)-$P$1))))</f>
        <v>00:00</v>
      </c>
      <c r="BH25" s="225" t="str">
        <f>IF(ISERROR(VLOOKUP(BH24,Service,3,0)),"",VLOOKUP(BH24,Service,3,0))</f>
        <v/>
      </c>
      <c r="BI25" s="226" t="str">
        <f>IF(ISERROR(VLOOKUP(BH24,Service,4,0)),"",VLOOKUP(BH24,Service,4,0))</f>
        <v/>
      </c>
      <c r="BJ25" s="222" t="str">
        <f>IF(ISERROR(IF((BI25-BH25)&lt;=$M$1,(BI25-BH25),IF((BI25-BH25)&gt;=$M$1,(BI25-BH25)-$N$1,IF((BI25-BH25)&gt;$O$1,(BI25-BH25)-$P$1)))),"00:00",IF((BI25-BH25)&lt;=$M$1,(BI25-BH25),IF((BI25-BH25)&gt;=$M$1,(BI25-BH25)-$N$1,IF((BI25-BH25)&gt;$O$1,(BI25-BH25)-$P$1))))</f>
        <v>00:00</v>
      </c>
      <c r="BK25" s="225" t="str">
        <f>IF(ISERROR(VLOOKUP(BK24,Service,3,0)),"",VLOOKUP(BK24,Service,3,0))</f>
        <v/>
      </c>
      <c r="BL25" s="226" t="str">
        <f>IF(ISERROR(VLOOKUP(BK24,Service,4,0)),"",VLOOKUP(BK24,Service,4,0))</f>
        <v/>
      </c>
      <c r="BM25" s="222" t="str">
        <f>IF(ISERROR(IF((BL25-BK25)&lt;=$M$1,(BL25-BK25),IF((BL25-BK25)&gt;=$M$1,(BL25-BK25)-$N$1,IF((BL25-BK25)&gt;$O$1,(BL25-BK25)-$P$1)))),"00:00",IF((BL25-BK25)&lt;=$M$1,(BL25-BK25),IF((BL25-BK25)&gt;=$M$1,(BL25-BK25)-$N$1,IF((BL25-BK25)&gt;$O$1,(BL25-BK25)-$P$1))))</f>
        <v>00:00</v>
      </c>
      <c r="BN25" s="225" t="str">
        <f>IF(ISERROR(VLOOKUP(BN24,Service,3,0)),"",VLOOKUP(BN24,Service,3,0))</f>
        <v/>
      </c>
      <c r="BO25" s="226" t="str">
        <f>IF(ISERROR(VLOOKUP(BN24,Service,4,0)),"",VLOOKUP(BN24,Service,4,0))</f>
        <v/>
      </c>
      <c r="BP25" s="222" t="str">
        <f>IF(ISERROR(IF((BO25-BN25)&lt;=$M$1,(BO25-BN25),IF((BO25-BN25)&gt;=$M$1,(BO25-BN25)-$N$1,IF((BO25-BN25)&gt;$O$1,(BO25-BN25)-$P$1)))),"00:00",IF((BO25-BN25)&lt;=$M$1,(BO25-BN25),IF((BO25-BN25)&gt;=$M$1,(BO25-BN25)-$N$1,IF((BO25-BN25)&gt;$O$1,(BO25-BN25)-$P$1))))</f>
        <v>00:00</v>
      </c>
      <c r="BQ25" s="225" t="str">
        <f>IF(ISERROR(VLOOKUP(BQ24,Service,3,0)),"",VLOOKUP(BQ24,Service,3,0))</f>
        <v/>
      </c>
      <c r="BR25" s="226" t="str">
        <f>IF(ISERROR(VLOOKUP(BQ24,Service,4,0)),"",VLOOKUP(BQ24,Service,4,0))</f>
        <v/>
      </c>
      <c r="BS25" s="222" t="str">
        <f>IF(ISERROR(IF((BR25-BQ25)&lt;=$M$1,(BR25-BQ25),IF((BR25-BQ25)&gt;=$M$1,(BR25-BQ25)-$N$1,IF((BR25-BQ25)&gt;$O$1,(BR25-BQ25)-$P$1)))),"00:00",IF((BR25-BQ25)&lt;=$M$1,(BR25-BQ25),IF((BR25-BQ25)&gt;=$M$1,(BR25-BQ25)-$N$1,IF((BR25-BQ25)&gt;$O$1,(BR25-BQ25)-$P$1))))</f>
        <v>00:00</v>
      </c>
      <c r="BT25" s="225" t="str">
        <f>IF(ISERROR(VLOOKUP(BT24,Service,3,0)),"",VLOOKUP(BT24,Service,3,0))</f>
        <v/>
      </c>
      <c r="BU25" s="226" t="str">
        <f>IF(ISERROR(VLOOKUP(BT24,Service,4,0)),"",VLOOKUP(BT24,Service,4,0))</f>
        <v/>
      </c>
      <c r="BV25" s="222" t="str">
        <f>IF(ISERROR(IF((BU25-BT25)&lt;=$M$1,(BU25-BT25),IF((BU25-BT25)&gt;=$M$1,(BU25-BT25)-$N$1,IF((BU25-BT25)&gt;$O$1,(BU25-BT25)-$P$1)))),"00:00",IF((BU25-BT25)&lt;=$M$1,(BU25-BT25),IF((BU25-BT25)&gt;=$M$1,(BU25-BT25)-$N$1,IF((BU25-BT25)&gt;$O$1,(BU25-BT25)-$P$1))))</f>
        <v>00:00</v>
      </c>
      <c r="BW25" s="225" t="str">
        <f>IF(ISERROR(VLOOKUP(BW24,Service,3,0)),"",VLOOKUP(BW24,Service,3,0))</f>
        <v/>
      </c>
      <c r="BX25" s="226" t="str">
        <f>IF(ISERROR(VLOOKUP(BW24,Service,4,0)),"",VLOOKUP(BW24,Service,4,0))</f>
        <v/>
      </c>
      <c r="BY25" s="222" t="str">
        <f>IF(ISERROR(IF((BX25-BW25)&lt;=$M$1,(BX25-BW25),IF((BX25-BW25)&gt;=$M$1,(BX25-BW25)-$N$1,IF((BX25-BW25)&gt;$O$1,(BX25-BW25)-$P$1)))),"00:00",IF((BX25-BW25)&lt;=$M$1,(BX25-BW25),IF((BX25-BW25)&gt;=$M$1,(BX25-BW25)-$N$1,IF((BX25-BW25)&gt;$O$1,(BX25-BW25)-$P$1))))</f>
        <v>00:00</v>
      </c>
      <c r="BZ25" s="225" t="str">
        <f>IF(ISERROR(VLOOKUP(BZ24,Service,3,0)),"",VLOOKUP(BZ24,Service,3,0))</f>
        <v/>
      </c>
      <c r="CA25" s="226" t="str">
        <f>IF(ISERROR(VLOOKUP(BZ24,Service,4,0)),"",VLOOKUP(BZ24,Service,4,0))</f>
        <v/>
      </c>
      <c r="CB25" s="222" t="str">
        <f>IF(ISERROR(IF((CA25-BZ25)&lt;=$M$1,(CA25-BZ25),IF((CA25-BZ25)&gt;=$M$1,(CA25-BZ25)-$N$1,IF((CA25-BZ25)&gt;$O$1,(CA25-BZ25)-$P$1)))),"00:00",IF((CA25-BZ25)&lt;=$M$1,(CA25-BZ25),IF((CA25-BZ25)&gt;=$M$1,(CA25-BZ25)-$N$1,IF((CA25-BZ25)&gt;$O$1,(CA25-BZ25)-$P$1))))</f>
        <v>00:00</v>
      </c>
      <c r="CC25" s="225" t="str">
        <f>IF(ISERROR(VLOOKUP(CC24,Service,3,0)),"",VLOOKUP(CC24,Service,3,0))</f>
        <v/>
      </c>
      <c r="CD25" s="226" t="str">
        <f>IF(ISERROR(VLOOKUP(CC24,Service,4,0)),"",VLOOKUP(CC24,Service,4,0))</f>
        <v/>
      </c>
      <c r="CE25" s="222" t="str">
        <f>IF(ISERROR(IF((CD25-CC25)&lt;=$M$1,(CD25-CC25),IF((CD25-CC25)&gt;=$M$1,(CD25-CC25)-$N$1,IF((CD25-CC25)&gt;$O$1,(CD25-CC25)-$P$1)))),"00:00",IF((CD25-CC25)&lt;=$M$1,(CD25-CC25),IF((CD25-CC25)&gt;=$M$1,(CD25-CC25)-$N$1,IF((CD25-CC25)&gt;$O$1,(CD25-CC25)-$P$1))))</f>
        <v>00:00</v>
      </c>
      <c r="CF25" s="225" t="str">
        <f>IF(ISERROR(VLOOKUP(CF24,Service,3,0)),"",VLOOKUP(CF24,Service,3,0))</f>
        <v/>
      </c>
      <c r="CG25" s="226" t="str">
        <f>IF(ISERROR(VLOOKUP(CF24,Service,4,0)),"",VLOOKUP(CF24,Service,4,0))</f>
        <v/>
      </c>
      <c r="CH25" s="222" t="str">
        <f>IF(ISERROR(IF((CG25-CF25)&lt;=$M$1,(CG25-CF25),IF((CG25-CF25)&gt;=$M$1,(CG25-CF25)-$N$1,IF((CG25-CF25)&gt;$O$1,(CG25-CF25)-$P$1)))),"00:00",IF((CG25-CF25)&lt;=$M$1,(CG25-CF25),IF((CG25-CF25)&gt;=$M$1,(CG25-CF25)-$N$1,IF((CG25-CF25)&gt;$O$1,(CG25-CF25)-$P$1))))</f>
        <v>00:00</v>
      </c>
      <c r="CI25" s="225" t="str">
        <f>IF(ISERROR(VLOOKUP(CI24,Service,3,0)),"",VLOOKUP(CI24,Service,3,0))</f>
        <v/>
      </c>
      <c r="CJ25" s="226" t="str">
        <f>IF(ISERROR(VLOOKUP(CI24,Service,4,0)),"",VLOOKUP(CI24,Service,4,0))</f>
        <v/>
      </c>
      <c r="CK25" s="222" t="str">
        <f>IF(ISERROR(IF((CJ25-CI25)&lt;=$M$1,(CJ25-CI25),IF((CJ25-CI25)&gt;=$M$1,(CJ25-CI25)-$N$1,IF((CJ25-CI25)&gt;$O$1,(CJ25-CI25)-$P$1)))),"00:00",IF((CJ25-CI25)&lt;=$M$1,(CJ25-CI25),IF((CJ25-CI25)&gt;=$M$1,(CJ25-CI25)-$N$1,IF((CJ25-CI25)&gt;$O$1,(CJ25-CI25)-$P$1))))</f>
        <v>00:00</v>
      </c>
      <c r="CL25" s="225" t="str">
        <f>IF(ISERROR(VLOOKUP(CL24,Service,3,0)),"",VLOOKUP(CL24,Service,3,0))</f>
        <v/>
      </c>
      <c r="CM25" s="226" t="str">
        <f>IF(ISERROR(VLOOKUP(CL24,Service,4,0)),"",VLOOKUP(CL24,Service,4,0))</f>
        <v/>
      </c>
      <c r="CN25" s="222" t="str">
        <f>IF(ISERROR(IF((CM25-CL25)&lt;=$M$1,(CM25-CL25),IF((CM25-CL25)&gt;=$M$1,(CM25-CL25)-$N$1,IF((CM25-CL25)&gt;$O$1,(CM25-CL25)-$P$1)))),"00:00",IF((CM25-CL25)&lt;=$M$1,(CM25-CL25),IF((CM25-CL25)&gt;=$M$1,(CM25-CL25)-$N$1,IF((CM25-CL25)&gt;$O$1,(CM25-CL25)-$P$1))))</f>
        <v>00:00</v>
      </c>
      <c r="CO25" s="225" t="str">
        <f>IF(ISERROR(VLOOKUP(CO24,Service,3,0)),"",VLOOKUP(CO24,Service,3,0))</f>
        <v/>
      </c>
      <c r="CP25" s="226" t="str">
        <f>IF(ISERROR(VLOOKUP(CO24,Service,4,0)),"",VLOOKUP(CO24,Service,4,0))</f>
        <v/>
      </c>
      <c r="CQ25" s="222" t="str">
        <f>IF(ISERROR(IF((CP25-CO25)&lt;=$M$1,(CP25-CO25),IF((CP25-CO25)&gt;=$M$1,(CP25-CO25)-$N$1,IF((CP25-CO25)&gt;$O$1,(CP25-CO25)-$P$1)))),"00:00",IF((CP25-CO25)&lt;=$M$1,(CP25-CO25),IF((CP25-CO25)&gt;=$M$1,(CP25-CO25)-$N$1,IF((CP25-CO25)&gt;$O$1,(CP25-CO25)-$P$1))))</f>
        <v>00:00</v>
      </c>
      <c r="CR25" s="225" t="str">
        <f>IF(ISERROR(VLOOKUP(CR24,Service,3,0)),"",VLOOKUP(CR24,Service,3,0))</f>
        <v/>
      </c>
      <c r="CS25" s="226" t="str">
        <f>IF(ISERROR(VLOOKUP(CR24,Service,4,0)),"",VLOOKUP(CR24,Service,4,0))</f>
        <v/>
      </c>
      <c r="CT25" s="222" t="str">
        <f>IF(ISERROR(IF((CS25-CR25)&lt;=$M$1,(CS25-CR25),IF((CS25-CR25)&gt;=$M$1,(CS25-CR25)-$N$1,IF((CS25-CR25)&gt;$O$1,(CS25-CR25)-$P$1)))),"00:00",IF((CS25-CR25)&lt;=$M$1,(CS25-CR25),IF((CS25-CR25)&gt;=$M$1,(CS25-CR25)-$N$1,IF((CS25-CR25)&gt;$O$1,(CS25-CR25)-$P$1))))</f>
        <v>00:00</v>
      </c>
      <c r="CU25" s="225" t="str">
        <f>IF(ISERROR(VLOOKUP(CU24,Service,3,0)),"",VLOOKUP(CU24,Service,3,0))</f>
        <v/>
      </c>
      <c r="CV25" s="226" t="str">
        <f>IF(ISERROR(VLOOKUP(CU24,Service,4,0)),"",VLOOKUP(CU24,Service,4,0))</f>
        <v/>
      </c>
      <c r="CW25" s="222" t="str">
        <f>IF(ISERROR(IF((CV25-CU25)&lt;=$M$1,(CV25-CU25),IF((CV25-CU25)&gt;=$M$1,(CV25-CU25)-$N$1,IF((CV25-CU25)&gt;$O$1,(CV25-CU25)-$P$1)))),"00:00",IF((CV25-CU25)&lt;=$M$1,(CV25-CU25),IF((CV25-CU25)&gt;=$M$1,(CV25-CU25)-$N$1,IF((CV25-CU25)&gt;$O$1,(CV25-CU25)-$P$1))))</f>
        <v>00:00</v>
      </c>
      <c r="CX25" s="5"/>
    </row>
    <row r="26" spans="1:102" ht="14.1" customHeight="1">
      <c r="A26" s="17">
        <f>IF(ISERROR(VLOOKUP(A24,Personnel,3,0)),"",VLOOKUP(A24,Personnel,3,0))</f>
        <v>0.3</v>
      </c>
      <c r="B26" s="22" t="str">
        <f>A27</f>
        <v>Test</v>
      </c>
      <c r="C26" s="16">
        <f>(COUNTIF(I24:CW24,"*C"))</f>
        <v>0</v>
      </c>
      <c r="D26" s="16">
        <f>(COUNTIF(I24:CW24,"M"))</f>
        <v>0</v>
      </c>
      <c r="E26" s="167">
        <f>IF(ISERROR((D26+D28)*C28),"",((D26+D28)*C28))</f>
        <v>0</v>
      </c>
      <c r="F26" s="167"/>
      <c r="G26" s="173"/>
      <c r="H26" s="164" t="s">
        <v>95</v>
      </c>
      <c r="I26" s="225" t="str">
        <f>IF(ISERROR(VLOOKUP(I24,Service,5,0)),"",VLOOKUP(I24,Service,5,0))</f>
        <v/>
      </c>
      <c r="J26" s="226" t="str">
        <f>IF(ISERROR(VLOOKUP(I24,Service,6,0)),"",VLOOKUP(I24,Service,6,0))</f>
        <v/>
      </c>
      <c r="K26" s="222" t="str">
        <f>IF(ISERROR(IF((J26-I26)&lt;=$M$1,(J26-I26),IF((J26-I26)&gt;=$M$1,(J26-I26)-$N$1,IF((J26-I26)&gt;$O$1,(J26-I26)-$P$1)))),"00:00",IF((J26-I26)&lt;=$M$1,(J26-I26),IF((J26-I26)&gt;=$M$1,(J26-I26)-$N$1,IF((J26-I26)&gt;$O$1,(J26-I26)-$P$1))))</f>
        <v>00:00</v>
      </c>
      <c r="L26" s="225" t="str">
        <f>IF(ISERROR(VLOOKUP(L24,Service,5,0)),"",VLOOKUP(L24,Service,5,0))</f>
        <v/>
      </c>
      <c r="M26" s="226" t="str">
        <f>IF(ISERROR(VLOOKUP(L24,Service,6,0)),"",VLOOKUP(L24,Service,6,0))</f>
        <v/>
      </c>
      <c r="N26" s="222" t="str">
        <f>IF(ISERROR(IF((M26-L26)&lt;=$M$1,(M26-L26),IF((M26-L26)&gt;=$M$1,(M26-L26)-$N$1,IF((M26-L26)&gt;$O$1,(M26-L26)-$P$1)))),"00:00",IF((M26-L26)&lt;=$M$1,(M26-L26),IF((M26-L26)&gt;=$M$1,(M26-L26)-$N$1,IF((M26-L26)&gt;$O$1,(M26-L26)-$P$1))))</f>
        <v>00:00</v>
      </c>
      <c r="O26" s="225" t="str">
        <f>IF(ISERROR(VLOOKUP(O24,Service,5,0)),"",VLOOKUP(O24,Service,5,0))</f>
        <v/>
      </c>
      <c r="P26" s="226" t="str">
        <f>IF(ISERROR(VLOOKUP(O24,Service,6,0)),"",VLOOKUP(O24,Service,6,0))</f>
        <v/>
      </c>
      <c r="Q26" s="222" t="str">
        <f>IF(ISERROR(IF((P26-O26)&lt;=$M$1,(P26-O26),IF((P26-O26)&gt;=$M$1,(P26-O26)-$N$1,IF((P26-O26)&gt;$O$1,(P26-O26)-$P$1)))),"00:00",IF((P26-O26)&lt;=$M$1,(P26-O26),IF((P26-O26)&gt;=$M$1,(P26-O26)-$N$1,IF((P26-O26)&gt;$O$1,(P26-O26)-$P$1))))</f>
        <v>00:00</v>
      </c>
      <c r="R26" s="225" t="str">
        <f>IF(ISERROR(VLOOKUP(R24,Service,5,0)),"",VLOOKUP(R24,Service,5,0))</f>
        <v/>
      </c>
      <c r="S26" s="226" t="str">
        <f>IF(ISERROR(VLOOKUP(R24,Service,6,0)),"",VLOOKUP(R24,Service,6,0))</f>
        <v/>
      </c>
      <c r="T26" s="222" t="str">
        <f>IF(ISERROR(IF((S26-R26)&lt;=$M$1,(S26-R26),IF((S26-R26)&gt;=$M$1,(S26-R26)-$N$1,IF((S26-R26)&gt;$O$1,(S26-R26)-$P$1)))),"00:00",IF((S26-R26)&lt;=$M$1,(S26-R26),IF((S26-R26)&gt;=$M$1,(S26-R26)-$N$1,IF((S26-R26)&gt;$O$1,(S26-R26)-$P$1))))</f>
        <v>00:00</v>
      </c>
      <c r="U26" s="225" t="str">
        <f>IF(ISERROR(VLOOKUP(U24,Service,5,0)),"",VLOOKUP(U24,Service,5,0))</f>
        <v/>
      </c>
      <c r="V26" s="226" t="str">
        <f>IF(ISERROR(VLOOKUP(U24,Service,6,0)),"",VLOOKUP(U24,Service,6,0))</f>
        <v/>
      </c>
      <c r="W26" s="222" t="str">
        <f>IF(ISERROR(IF((V26-U26)&lt;=$M$1,(V26-U26),IF((V26-U26)&gt;=$M$1,(V26-U26)-$N$1,IF((V26-U26)&gt;$O$1,(V26-U26)-$P$1)))),"00:00",IF((V26-U26)&lt;=$M$1,(V26-U26),IF((V26-U26)&gt;=$M$1,(V26-U26)-$N$1,IF((V26-U26)&gt;$O$1,(V26-U26)-$P$1))))</f>
        <v>00:00</v>
      </c>
      <c r="X26" s="225" t="str">
        <f>IF(ISERROR(VLOOKUP(X24,Service,5,0)),"",VLOOKUP(X24,Service,5,0))</f>
        <v/>
      </c>
      <c r="Y26" s="226" t="str">
        <f>IF(ISERROR(VLOOKUP(X24,Service,6,0)),"",VLOOKUP(X24,Service,6,0))</f>
        <v/>
      </c>
      <c r="Z26" s="222" t="str">
        <f>IF(ISERROR(IF((Y26-X26)&lt;=$M$1,(Y26-X26),IF((Y26-X26)&gt;=$M$1,(Y26-X26)-$N$1,IF((Y26-X26)&gt;$O$1,(Y26-X26)-$P$1)))),"00:00",IF((Y26-X26)&lt;=$M$1,(Y26-X26),IF((Y26-X26)&gt;=$M$1,(Y26-X26)-$N$1,IF((Y26-X26)&gt;$O$1,(Y26-X26)-$P$1))))</f>
        <v>00:00</v>
      </c>
      <c r="AA26" s="225" t="str">
        <f>IF(ISERROR(VLOOKUP(AA24,Service,5,0)),"",VLOOKUP(AA24,Service,5,0))</f>
        <v/>
      </c>
      <c r="AB26" s="226" t="str">
        <f>IF(ISERROR(VLOOKUP(AA24,Service,6,0)),"",VLOOKUP(AA24,Service,6,0))</f>
        <v/>
      </c>
      <c r="AC26" s="222" t="str">
        <f>IF(ISERROR(IF((AB26-AA26)&lt;=$M$1,(AB26-AA26),IF((AB26-AA26)&gt;=$M$1,(AB26-AA26)-$N$1,IF((AB26-AA26)&gt;$O$1,(AB26-AA26)-$P$1)))),"00:00",IF((AB26-AA26)&lt;=$M$1,(AB26-AA26),IF((AB26-AA26)&gt;=$M$1,(AB26-AA26)-$N$1,IF((AB26-AA26)&gt;$O$1,(AB26-AA26)-$P$1))))</f>
        <v>00:00</v>
      </c>
      <c r="AD26" s="225" t="str">
        <f>IF(ISERROR(VLOOKUP(AD24,Service,5,0)),"",VLOOKUP(AD24,Service,5,0))</f>
        <v/>
      </c>
      <c r="AE26" s="226" t="str">
        <f>IF(ISERROR(VLOOKUP(AD24,Service,6,0)),"",VLOOKUP(AD24,Service,6,0))</f>
        <v/>
      </c>
      <c r="AF26" s="222" t="str">
        <f>IF(ISERROR(IF((AE26-AD26)&lt;=$M$1,(AE26-AD26),IF((AE26-AD26)&gt;=$M$1,(AE26-AD26)-$N$1,IF((AE26-AD26)&gt;$O$1,(AE26-AD26)-$P$1)))),"00:00",IF((AE26-AD26)&lt;=$M$1,(AE26-AD26),IF((AE26-AD26)&gt;=$M$1,(AE26-AD26)-$N$1,IF((AE26-AD26)&gt;$O$1,(AE26-AD26)-$P$1))))</f>
        <v>00:00</v>
      </c>
      <c r="AG26" s="225" t="str">
        <f>IF(ISERROR(VLOOKUP(AG24,Service,5,0)),"",VLOOKUP(AG24,Service,5,0))</f>
        <v/>
      </c>
      <c r="AH26" s="226" t="str">
        <f>IF(ISERROR(VLOOKUP(AG24,Service,6,0)),"",VLOOKUP(AG24,Service,6,0))</f>
        <v/>
      </c>
      <c r="AI26" s="222" t="str">
        <f>IF(ISERROR(IF((AH26-AG26)&lt;=$M$1,(AH26-AG26),IF((AH26-AG26)&gt;=$M$1,(AH26-AG26)-$N$1,IF((AH26-AG26)&gt;$O$1,(AH26-AG26)-$P$1)))),"00:00",IF((AH26-AG26)&lt;=$M$1,(AH26-AG26),IF((AH26-AG26)&gt;=$M$1,(AH26-AG26)-$N$1,IF((AH26-AG26)&gt;$O$1,(AH26-AG26)-$P$1))))</f>
        <v>00:00</v>
      </c>
      <c r="AJ26" s="225" t="str">
        <f>IF(ISERROR(VLOOKUP(AJ24,Service,5,0)),"",VLOOKUP(AJ24,Service,5,0))</f>
        <v/>
      </c>
      <c r="AK26" s="226" t="str">
        <f>IF(ISERROR(VLOOKUP(AJ24,Service,6,0)),"",VLOOKUP(AJ24,Service,6,0))</f>
        <v/>
      </c>
      <c r="AL26" s="222" t="str">
        <f>IF(ISERROR(IF((AK26-AJ26)&lt;=$M$1,(AK26-AJ26),IF((AK26-AJ26)&gt;=$M$1,(AK26-AJ26)-$N$1,IF((AK26-AJ26)&gt;$O$1,(AK26-AJ26)-$P$1)))),"00:00",IF((AK26-AJ26)&lt;=$M$1,(AK26-AJ26),IF((AK26-AJ26)&gt;=$M$1,(AK26-AJ26)-$N$1,IF((AK26-AJ26)&gt;$O$1,(AK26-AJ26)-$P$1))))</f>
        <v>00:00</v>
      </c>
      <c r="AM26" s="225" t="str">
        <f>IF(ISERROR(VLOOKUP(AM24,Service,5,0)),"",VLOOKUP(AM24,Service,5,0))</f>
        <v/>
      </c>
      <c r="AN26" s="226" t="str">
        <f>IF(ISERROR(VLOOKUP(AM24,Service,6,0)),"",VLOOKUP(AM24,Service,6,0))</f>
        <v/>
      </c>
      <c r="AO26" s="222" t="str">
        <f>IF(ISERROR(IF((AN26-AM26)&lt;=$M$1,(AN26-AM26),IF((AN26-AM26)&gt;=$M$1,(AN26-AM26)-$N$1,IF((AN26-AM26)&gt;$O$1,(AN26-AM26)-$P$1)))),"00:00",IF((AN26-AM26)&lt;=$M$1,(AN26-AM26),IF((AN26-AM26)&gt;=$M$1,(AN26-AM26)-$N$1,IF((AN26-AM26)&gt;$O$1,(AN26-AM26)-$P$1))))</f>
        <v>00:00</v>
      </c>
      <c r="AP26" s="225" t="str">
        <f>IF(ISERROR(VLOOKUP(AP24,Service,5,0)),"",VLOOKUP(AP24,Service,5,0))</f>
        <v/>
      </c>
      <c r="AQ26" s="226" t="str">
        <f>IF(ISERROR(VLOOKUP(AP24,Service,6,0)),"",VLOOKUP(AP24,Service,6,0))</f>
        <v/>
      </c>
      <c r="AR26" s="222" t="str">
        <f>IF(ISERROR(IF((AQ26-AP26)&lt;=$M$1,(AQ26-AP26),IF((AQ26-AP26)&gt;=$M$1,(AQ26-AP26)-$N$1,IF((AQ26-AP26)&gt;$O$1,(AQ26-AP26)-$P$1)))),"00:00",IF((AQ26-AP26)&lt;=$M$1,(AQ26-AP26),IF((AQ26-AP26)&gt;=$M$1,(AQ26-AP26)-$N$1,IF((AQ26-AP26)&gt;$O$1,(AQ26-AP26)-$P$1))))</f>
        <v>00:00</v>
      </c>
      <c r="AS26" s="225" t="str">
        <f>IF(ISERROR(VLOOKUP(AS24,Service,5,0)),"",VLOOKUP(AS24,Service,5,0))</f>
        <v/>
      </c>
      <c r="AT26" s="226" t="str">
        <f>IF(ISERROR(VLOOKUP(AS24,Service,6,0)),"",VLOOKUP(AS24,Service,6,0))</f>
        <v/>
      </c>
      <c r="AU26" s="222" t="str">
        <f>IF(ISERROR(IF((AT26-AS26)&lt;=$M$1,(AT26-AS26),IF((AT26-AS26)&gt;=$M$1,(AT26-AS26)-$N$1,IF((AT26-AS26)&gt;$O$1,(AT26-AS26)-$P$1)))),"00:00",IF((AT26-AS26)&lt;=$M$1,(AT26-AS26),IF((AT26-AS26)&gt;=$M$1,(AT26-AS26)-$N$1,IF((AT26-AS26)&gt;$O$1,(AT26-AS26)-$P$1))))</f>
        <v>00:00</v>
      </c>
      <c r="AV26" s="225" t="str">
        <f>IF(ISERROR(VLOOKUP(AV24,Service,5,0)),"",VLOOKUP(AV24,Service,5,0))</f>
        <v/>
      </c>
      <c r="AW26" s="226" t="str">
        <f>IF(ISERROR(VLOOKUP(AV24,Service,6,0)),"",VLOOKUP(AV24,Service,6,0))</f>
        <v/>
      </c>
      <c r="AX26" s="222" t="str">
        <f>IF(ISERROR(IF((AW26-AV26)&lt;=$M$1,(AW26-AV26),IF((AW26-AV26)&gt;=$M$1,(AW26-AV26)-$N$1,IF((AW26-AV26)&gt;$O$1,(AW26-AV26)-$P$1)))),"00:00",IF((AW26-AV26)&lt;=$M$1,(AW26-AV26),IF((AW26-AV26)&gt;=$M$1,(AW26-AV26)-$N$1,IF((AW26-AV26)&gt;$O$1,(AW26-AV26)-$P$1))))</f>
        <v>00:00</v>
      </c>
      <c r="AY26" s="225" t="str">
        <f>IF(ISERROR(VLOOKUP(AY24,Service,5,0)),"",VLOOKUP(AY24,Service,5,0))</f>
        <v/>
      </c>
      <c r="AZ26" s="226" t="str">
        <f>IF(ISERROR(VLOOKUP(AY24,Service,6,0)),"",VLOOKUP(AY24,Service,6,0))</f>
        <v/>
      </c>
      <c r="BA26" s="222" t="str">
        <f>IF(ISERROR(IF((AZ26-AY26)&lt;=$M$1,(AZ26-AY26),IF((AZ26-AY26)&gt;=$M$1,(AZ26-AY26)-$N$1,IF((AZ26-AY26)&gt;$O$1,(AZ26-AY26)-$P$1)))),"00:00",IF((AZ26-AY26)&lt;=$M$1,(AZ26-AY26),IF((AZ26-AY26)&gt;=$M$1,(AZ26-AY26)-$N$1,IF((AZ26-AY26)&gt;$O$1,(AZ26-AY26)-$P$1))))</f>
        <v>00:00</v>
      </c>
      <c r="BB26" s="225" t="str">
        <f>IF(ISERROR(VLOOKUP(BB24,Service,5,0)),"",VLOOKUP(BB24,Service,5,0))</f>
        <v/>
      </c>
      <c r="BC26" s="226" t="str">
        <f>IF(ISERROR(VLOOKUP(BB24,Service,6,0)),"",VLOOKUP(BB24,Service,6,0))</f>
        <v/>
      </c>
      <c r="BD26" s="222" t="str">
        <f>IF(ISERROR(IF((BC26-BB26)&lt;=$M$1,(BC26-BB26),IF((BC26-BB26)&gt;=$M$1,(BC26-BB26)-$N$1,IF((BC26-BB26)&gt;$O$1,(BC26-BB26)-$P$1)))),"00:00",IF((BC26-BB26)&lt;=$M$1,(BC26-BB26),IF((BC26-BB26)&gt;=$M$1,(BC26-BB26)-$N$1,IF((BC26-BB26)&gt;$O$1,(BC26-BB26)-$P$1))))</f>
        <v>00:00</v>
      </c>
      <c r="BE26" s="225" t="str">
        <f>IF(ISERROR(VLOOKUP(BE24,Service,5,0)),"",VLOOKUP(BE24,Service,5,0))</f>
        <v/>
      </c>
      <c r="BF26" s="226" t="str">
        <f>IF(ISERROR(VLOOKUP(BE24,Service,6,0)),"",VLOOKUP(BE24,Service,6,0))</f>
        <v/>
      </c>
      <c r="BG26" s="222" t="str">
        <f>IF(ISERROR(IF((BF26-BE26)&lt;=$M$1,(BF26-BE26),IF((BF26-BE26)&gt;=$M$1,(BF26-BE26)-$N$1,IF((BF26-BE26)&gt;$O$1,(BF26-BE26)-$P$1)))),"00:00",IF((BF26-BE26)&lt;=$M$1,(BF26-BE26),IF((BF26-BE26)&gt;=$M$1,(BF26-BE26)-$N$1,IF((BF26-BE26)&gt;$O$1,(BF26-BE26)-$P$1))))</f>
        <v>00:00</v>
      </c>
      <c r="BH26" s="225" t="str">
        <f>IF(ISERROR(VLOOKUP(BH24,Service,5,0)),"",VLOOKUP(BH24,Service,5,0))</f>
        <v/>
      </c>
      <c r="BI26" s="226" t="str">
        <f>IF(ISERROR(VLOOKUP(BH24,Service,6,0)),"",VLOOKUP(BH24,Service,6,0))</f>
        <v/>
      </c>
      <c r="BJ26" s="222" t="str">
        <f>IF(ISERROR(IF((BI26-BH26)&lt;=$M$1,(BI26-BH26),IF((BI26-BH26)&gt;=$M$1,(BI26-BH26)-$N$1,IF((BI26-BH26)&gt;$O$1,(BI26-BH26)-$P$1)))),"00:00",IF((BI26-BH26)&lt;=$M$1,(BI26-BH26),IF((BI26-BH26)&gt;=$M$1,(BI26-BH26)-$N$1,IF((BI26-BH26)&gt;$O$1,(BI26-BH26)-$P$1))))</f>
        <v>00:00</v>
      </c>
      <c r="BK26" s="225" t="str">
        <f>IF(ISERROR(VLOOKUP(BK24,Service,5,0)),"",VLOOKUP(BK24,Service,5,0))</f>
        <v/>
      </c>
      <c r="BL26" s="226" t="str">
        <f>IF(ISERROR(VLOOKUP(BK24,Service,6,0)),"",VLOOKUP(BK24,Service,6,0))</f>
        <v/>
      </c>
      <c r="BM26" s="222" t="str">
        <f>IF(ISERROR(IF((BL26-BK26)&lt;=$M$1,(BL26-BK26),IF((BL26-BK26)&gt;=$M$1,(BL26-BK26)-$N$1,IF((BL26-BK26)&gt;$O$1,(BL26-BK26)-$P$1)))),"00:00",IF((BL26-BK26)&lt;=$M$1,(BL26-BK26),IF((BL26-BK26)&gt;=$M$1,(BL26-BK26)-$N$1,IF((BL26-BK26)&gt;$O$1,(BL26-BK26)-$P$1))))</f>
        <v>00:00</v>
      </c>
      <c r="BN26" s="225" t="str">
        <f>IF(ISERROR(VLOOKUP(BN24,Service,5,0)),"",VLOOKUP(BN24,Service,5,0))</f>
        <v/>
      </c>
      <c r="BO26" s="226" t="str">
        <f>IF(ISERROR(VLOOKUP(BN24,Service,6,0)),"",VLOOKUP(BN24,Service,6,0))</f>
        <v/>
      </c>
      <c r="BP26" s="222" t="str">
        <f>IF(ISERROR(IF((BO26-BN26)&lt;=$M$1,(BO26-BN26),IF((BO26-BN26)&gt;=$M$1,(BO26-BN26)-$N$1,IF((BO26-BN26)&gt;$O$1,(BO26-BN26)-$P$1)))),"00:00",IF((BO26-BN26)&lt;=$M$1,(BO26-BN26),IF((BO26-BN26)&gt;=$M$1,(BO26-BN26)-$N$1,IF((BO26-BN26)&gt;$O$1,(BO26-BN26)-$P$1))))</f>
        <v>00:00</v>
      </c>
      <c r="BQ26" s="225" t="str">
        <f>IF(ISERROR(VLOOKUP(BQ24,Service,5,0)),"",VLOOKUP(BQ24,Service,5,0))</f>
        <v/>
      </c>
      <c r="BR26" s="226" t="str">
        <f>IF(ISERROR(VLOOKUP(BQ24,Service,6,0)),"",VLOOKUP(BQ24,Service,6,0))</f>
        <v/>
      </c>
      <c r="BS26" s="222" t="str">
        <f>IF(ISERROR(IF((BR26-BQ26)&lt;=$M$1,(BR26-BQ26),IF((BR26-BQ26)&gt;=$M$1,(BR26-BQ26)-$N$1,IF((BR26-BQ26)&gt;$O$1,(BR26-BQ26)-$P$1)))),"00:00",IF((BR26-BQ26)&lt;=$M$1,(BR26-BQ26),IF((BR26-BQ26)&gt;=$M$1,(BR26-BQ26)-$N$1,IF((BR26-BQ26)&gt;$O$1,(BR26-BQ26)-$P$1))))</f>
        <v>00:00</v>
      </c>
      <c r="BT26" s="225" t="str">
        <f>IF(ISERROR(VLOOKUP(BT24,Service,5,0)),"",VLOOKUP(BT24,Service,5,0))</f>
        <v/>
      </c>
      <c r="BU26" s="226" t="str">
        <f>IF(ISERROR(VLOOKUP(BT24,Service,6,0)),"",VLOOKUP(BT24,Service,6,0))</f>
        <v/>
      </c>
      <c r="BV26" s="222" t="str">
        <f>IF(ISERROR(IF((BU26-BT26)&lt;=$M$1,(BU26-BT26),IF((BU26-BT26)&gt;=$M$1,(BU26-BT26)-$N$1,IF((BU26-BT26)&gt;$O$1,(BU26-BT26)-$P$1)))),"00:00",IF((BU26-BT26)&lt;=$M$1,(BU26-BT26),IF((BU26-BT26)&gt;=$M$1,(BU26-BT26)-$N$1,IF((BU26-BT26)&gt;$O$1,(BU26-BT26)-$P$1))))</f>
        <v>00:00</v>
      </c>
      <c r="BW26" s="225" t="str">
        <f>IF(ISERROR(VLOOKUP(BW24,Service,5,0)),"",VLOOKUP(BW24,Service,5,0))</f>
        <v/>
      </c>
      <c r="BX26" s="226" t="str">
        <f>IF(ISERROR(VLOOKUP(BW24,Service,6,0)),"",VLOOKUP(BW24,Service,6,0))</f>
        <v/>
      </c>
      <c r="BY26" s="222" t="str">
        <f>IF(ISERROR(IF((BX26-BW26)&lt;=$M$1,(BX26-BW26),IF((BX26-BW26)&gt;=$M$1,(BX26-BW26)-$N$1,IF((BX26-BW26)&gt;$O$1,(BX26-BW26)-$P$1)))),"00:00",IF((BX26-BW26)&lt;=$M$1,(BX26-BW26),IF((BX26-BW26)&gt;=$M$1,(BX26-BW26)-$N$1,IF((BX26-BW26)&gt;$O$1,(BX26-BW26)-$P$1))))</f>
        <v>00:00</v>
      </c>
      <c r="BZ26" s="225" t="str">
        <f>IF(ISERROR(VLOOKUP(BZ24,Service,5,0)),"",VLOOKUP(BZ24,Service,5,0))</f>
        <v/>
      </c>
      <c r="CA26" s="226" t="str">
        <f>IF(ISERROR(VLOOKUP(BZ24,Service,6,0)),"",VLOOKUP(BZ24,Service,6,0))</f>
        <v/>
      </c>
      <c r="CB26" s="222" t="str">
        <f>IF(ISERROR(IF((CA26-BZ26)&lt;=$M$1,(CA26-BZ26),IF((CA26-BZ26)&gt;=$M$1,(CA26-BZ26)-$N$1,IF((CA26-BZ26)&gt;$O$1,(CA26-BZ26)-$P$1)))),"00:00",IF((CA26-BZ26)&lt;=$M$1,(CA26-BZ26),IF((CA26-BZ26)&gt;=$M$1,(CA26-BZ26)-$N$1,IF((CA26-BZ26)&gt;$O$1,(CA26-BZ26)-$P$1))))</f>
        <v>00:00</v>
      </c>
      <c r="CC26" s="225" t="str">
        <f>IF(ISERROR(VLOOKUP(CC24,Service,5,0)),"",VLOOKUP(CC24,Service,5,0))</f>
        <v/>
      </c>
      <c r="CD26" s="226" t="str">
        <f>IF(ISERROR(VLOOKUP(CC24,Service,6,0)),"",VLOOKUP(CC24,Service,6,0))</f>
        <v/>
      </c>
      <c r="CE26" s="222" t="str">
        <f>IF(ISERROR(IF((CD26-CC26)&lt;=$M$1,(CD26-CC26),IF((CD26-CC26)&gt;=$M$1,(CD26-CC26)-$N$1,IF((CD26-CC26)&gt;$O$1,(CD26-CC26)-$P$1)))),"00:00",IF((CD26-CC26)&lt;=$M$1,(CD26-CC26),IF((CD26-CC26)&gt;=$M$1,(CD26-CC26)-$N$1,IF((CD26-CC26)&gt;$O$1,(CD26-CC26)-$P$1))))</f>
        <v>00:00</v>
      </c>
      <c r="CF26" s="225" t="str">
        <f>IF(ISERROR(VLOOKUP(CF24,Service,5,0)),"",VLOOKUP(CF24,Service,5,0))</f>
        <v/>
      </c>
      <c r="CG26" s="226" t="str">
        <f>IF(ISERROR(VLOOKUP(CF24,Service,6,0)),"",VLOOKUP(CF24,Service,6,0))</f>
        <v/>
      </c>
      <c r="CH26" s="222" t="str">
        <f>IF(ISERROR(IF((CG26-CF26)&lt;=$M$1,(CG26-CF26),IF((CG26-CF26)&gt;=$M$1,(CG26-CF26)-$N$1,IF((CG26-CF26)&gt;$O$1,(CG26-CF26)-$P$1)))),"00:00",IF((CG26-CF26)&lt;=$M$1,(CG26-CF26),IF((CG26-CF26)&gt;=$M$1,(CG26-CF26)-$N$1,IF((CG26-CF26)&gt;$O$1,(CG26-CF26)-$P$1))))</f>
        <v>00:00</v>
      </c>
      <c r="CI26" s="225" t="str">
        <f>IF(ISERROR(VLOOKUP(CI24,Service,5,0)),"",VLOOKUP(CI24,Service,5,0))</f>
        <v/>
      </c>
      <c r="CJ26" s="226" t="str">
        <f>IF(ISERROR(VLOOKUP(CI24,Service,6,0)),"",VLOOKUP(CI24,Service,6,0))</f>
        <v/>
      </c>
      <c r="CK26" s="222" t="str">
        <f>IF(ISERROR(IF((CJ26-CI26)&lt;=$M$1,(CJ26-CI26),IF((CJ26-CI26)&gt;=$M$1,(CJ26-CI26)-$N$1,IF((CJ26-CI26)&gt;$O$1,(CJ26-CI26)-$P$1)))),"00:00",IF((CJ26-CI26)&lt;=$M$1,(CJ26-CI26),IF((CJ26-CI26)&gt;=$M$1,(CJ26-CI26)-$N$1,IF((CJ26-CI26)&gt;$O$1,(CJ26-CI26)-$P$1))))</f>
        <v>00:00</v>
      </c>
      <c r="CL26" s="225" t="str">
        <f>IF(ISERROR(VLOOKUP(CL24,Service,5,0)),"",VLOOKUP(CL24,Service,5,0))</f>
        <v/>
      </c>
      <c r="CM26" s="226" t="str">
        <f>IF(ISERROR(VLOOKUP(CL24,Service,6,0)),"",VLOOKUP(CL24,Service,6,0))</f>
        <v/>
      </c>
      <c r="CN26" s="222" t="str">
        <f>IF(ISERROR(IF((CM26-CL26)&lt;=$M$1,(CM26-CL26),IF((CM26-CL26)&gt;=$M$1,(CM26-CL26)-$N$1,IF((CM26-CL26)&gt;$O$1,(CM26-CL26)-$P$1)))),"00:00",IF((CM26-CL26)&lt;=$M$1,(CM26-CL26),IF((CM26-CL26)&gt;=$M$1,(CM26-CL26)-$N$1,IF((CM26-CL26)&gt;$O$1,(CM26-CL26)-$P$1))))</f>
        <v>00:00</v>
      </c>
      <c r="CO26" s="225" t="str">
        <f>IF(ISERROR(VLOOKUP(CO24,Service,5,0)),"",VLOOKUP(CO24,Service,5,0))</f>
        <v/>
      </c>
      <c r="CP26" s="226" t="str">
        <f>IF(ISERROR(VLOOKUP(CO24,Service,6,0)),"",VLOOKUP(CO24,Service,6,0))</f>
        <v/>
      </c>
      <c r="CQ26" s="222" t="str">
        <f>IF(ISERROR(IF((CP26-CO26)&lt;=$M$1,(CP26-CO26),IF((CP26-CO26)&gt;=$M$1,(CP26-CO26)-$N$1,IF((CP26-CO26)&gt;$O$1,(CP26-CO26)-$P$1)))),"00:00",IF((CP26-CO26)&lt;=$M$1,(CP26-CO26),IF((CP26-CO26)&gt;=$M$1,(CP26-CO26)-$N$1,IF((CP26-CO26)&gt;$O$1,(CP26-CO26)-$P$1))))</f>
        <v>00:00</v>
      </c>
      <c r="CR26" s="225" t="str">
        <f>IF(ISERROR(VLOOKUP(CR24,Service,5,0)),"",VLOOKUP(CR24,Service,5,0))</f>
        <v/>
      </c>
      <c r="CS26" s="226" t="str">
        <f>IF(ISERROR(VLOOKUP(CR24,Service,6,0)),"",VLOOKUP(CR24,Service,6,0))</f>
        <v/>
      </c>
      <c r="CT26" s="222" t="str">
        <f>IF(ISERROR(IF((CS26-CR26)&lt;=$M$1,(CS26-CR26),IF((CS26-CR26)&gt;=$M$1,(CS26-CR26)-$N$1,IF((CS26-CR26)&gt;$O$1,(CS26-CR26)-$P$1)))),"00:00",IF((CS26-CR26)&lt;=$M$1,(CS26-CR26),IF((CS26-CR26)&gt;=$M$1,(CS26-CR26)-$N$1,IF((CS26-CR26)&gt;$O$1,(CS26-CR26)-$P$1))))</f>
        <v>00:00</v>
      </c>
      <c r="CU26" s="225" t="str">
        <f>IF(ISERROR(VLOOKUP(CU24,Service,5,0)),"",VLOOKUP(CU24,Service,5,0))</f>
        <v/>
      </c>
      <c r="CV26" s="226" t="str">
        <f>IF(ISERROR(VLOOKUP(CU24,Service,6,0)),"",VLOOKUP(CU24,Service,6,0))</f>
        <v/>
      </c>
      <c r="CW26" s="222" t="str">
        <f>IF(ISERROR(IF((CV26-CU26)&lt;=$M$1,(CV26-CU26),IF((CV26-CU26)&gt;=$M$1,(CV26-CU26)-$N$1,IF((CV26-CU26)&gt;$O$1,(CV26-CU26)-$P$1)))),"00:00",IF((CV26-CU26)&lt;=$M$1,(CV26-CU26),IF((CV26-CU26)&gt;=$M$1,(CV26-CU26)-$N$1,IF((CV26-CU26)&gt;$O$1,(CV26-CU26)-$P$1))))</f>
        <v>00:00</v>
      </c>
      <c r="CX26" s="5"/>
    </row>
    <row r="27" spans="1:102" ht="14.1" customHeight="1">
      <c r="A27" s="256" t="str">
        <f>IF(ISERROR(VLOOKUP(A24,Personnel,4,0)),"",VLOOKUP(A24,Personnel,4,0))</f>
        <v>Test</v>
      </c>
      <c r="B27" s="22" t="str">
        <f>A27</f>
        <v>Test</v>
      </c>
      <c r="C27" s="215" t="s">
        <v>62</v>
      </c>
      <c r="D27" s="15" t="s">
        <v>15</v>
      </c>
      <c r="E27" s="166" t="s">
        <v>106</v>
      </c>
      <c r="F27" s="166"/>
      <c r="G27" s="172"/>
      <c r="H27" s="254">
        <f>IF(ISERROR(VLOOKUP(A24,Recap,9,0)),"",VLOOKUP(A24,Recap,9,0))</f>
        <v>0</v>
      </c>
      <c r="I27" s="225" t="str">
        <f>IF(ISERROR(VLOOKUP(I24,Service,7,0)),"",VLOOKUP(I24,Service,7,0))</f>
        <v/>
      </c>
      <c r="J27" s="226" t="str">
        <f>IF(ISERROR(VLOOKUP(I24,Service,8,0)),"",VLOOKUP(I24,Service,8,0))</f>
        <v/>
      </c>
      <c r="K27" s="222" t="str">
        <f>IF(ISERROR(IF((J27-I27)&lt;=$M$1,(J27-I27),IF((J27-I27)&gt;=$M$1,(J27-I27)-$N$1,IF((J27-I27)&gt;$O$1,(J27-I27)-$P$1)))),"00:00",IF((J27-I27)&lt;=$M$1,(J27-I27),IF((J27-I27)&gt;=$M$1,(J27-I27)-$N$1,IF((J27-I27)&gt;$O$1,(J27-I27)-$P$1))))</f>
        <v>00:00</v>
      </c>
      <c r="L27" s="225" t="str">
        <f>IF(ISERROR(VLOOKUP(L24,Service,7,0)),"",VLOOKUP(L24,Service,7,0))</f>
        <v/>
      </c>
      <c r="M27" s="226" t="str">
        <f>IF(ISERROR(VLOOKUP(L24,Service,8,0)),"",VLOOKUP(L24,Service,8,0))</f>
        <v/>
      </c>
      <c r="N27" s="222" t="str">
        <f>IF(ISERROR(IF((M27-L27)&lt;=$M$1,(M27-L27),IF((M27-L27)&gt;=$M$1,(M27-L27)-$N$1,IF((M27-L27)&gt;$O$1,(M27-L27)-$P$1)))),"00:00",IF((M27-L27)&lt;=$M$1,(M27-L27),IF((M27-L27)&gt;=$M$1,(M27-L27)-$N$1,IF((M27-L27)&gt;$O$1,(M27-L27)-$P$1))))</f>
        <v>00:00</v>
      </c>
      <c r="O27" s="225" t="str">
        <f>IF(ISERROR(VLOOKUP(O24,Service,7,0)),"",VLOOKUP(O24,Service,7,0))</f>
        <v/>
      </c>
      <c r="P27" s="226" t="str">
        <f>IF(ISERROR(VLOOKUP(O24,Service,8,0)),"",VLOOKUP(O24,Service,8,0))</f>
        <v/>
      </c>
      <c r="Q27" s="222" t="str">
        <f>IF(ISERROR(IF((P27-O27)&lt;=$M$1,(P27-O27),IF((P27-O27)&gt;=$M$1,(P27-O27)-$N$1,IF((P27-O27)&gt;$O$1,(P27-O27)-$P$1)))),"00:00",IF((P27-O27)&lt;=$M$1,(P27-O27),IF((P27-O27)&gt;=$M$1,(P27-O27)-$N$1,IF((P27-O27)&gt;$O$1,(P27-O27)-$P$1))))</f>
        <v>00:00</v>
      </c>
      <c r="R27" s="225" t="str">
        <f>IF(ISERROR(VLOOKUP(R24,Service,7,0)),"",VLOOKUP(R24,Service,7,0))</f>
        <v/>
      </c>
      <c r="S27" s="226" t="str">
        <f>IF(ISERROR(VLOOKUP(R24,Service,8,0)),"",VLOOKUP(R24,Service,8,0))</f>
        <v/>
      </c>
      <c r="T27" s="222" t="str">
        <f>IF(ISERROR(IF((S27-R27)&lt;=$M$1,(S27-R27),IF((S27-R27)&gt;=$M$1,(S27-R27)-$N$1,IF((S27-R27)&gt;$O$1,(S27-R27)-$P$1)))),"00:00",IF((S27-R27)&lt;=$M$1,(S27-R27),IF((S27-R27)&gt;=$M$1,(S27-R27)-$N$1,IF((S27-R27)&gt;$O$1,(S27-R27)-$P$1))))</f>
        <v>00:00</v>
      </c>
      <c r="U27" s="225" t="str">
        <f>IF(ISERROR(VLOOKUP(U24,Service,7,0)),"",VLOOKUP(U24,Service,7,0))</f>
        <v/>
      </c>
      <c r="V27" s="226" t="str">
        <f>IF(ISERROR(VLOOKUP(U24,Service,8,0)),"",VLOOKUP(U24,Service,8,0))</f>
        <v/>
      </c>
      <c r="W27" s="222" t="str">
        <f>IF(ISERROR(IF((V27-U27)&lt;=$M$1,(V27-U27),IF((V27-U27)&gt;=$M$1,(V27-U27)-$N$1,IF((V27-U27)&gt;$O$1,(V27-U27)-$P$1)))),"00:00",IF((V27-U27)&lt;=$M$1,(V27-U27),IF((V27-U27)&gt;=$M$1,(V27-U27)-$N$1,IF((V27-U27)&gt;$O$1,(V27-U27)-$P$1))))</f>
        <v>00:00</v>
      </c>
      <c r="X27" s="225" t="str">
        <f>IF(ISERROR(VLOOKUP(X24,Service,7,0)),"",VLOOKUP(X24,Service,7,0))</f>
        <v/>
      </c>
      <c r="Y27" s="226" t="str">
        <f>IF(ISERROR(VLOOKUP(X24,Service,8,0)),"",VLOOKUP(X24,Service,8,0))</f>
        <v/>
      </c>
      <c r="Z27" s="222" t="str">
        <f>IF(ISERROR(IF((Y27-X27)&lt;=$M$1,(Y27-X27),IF((Y27-X27)&gt;=$M$1,(Y27-X27)-$N$1,IF((Y27-X27)&gt;$O$1,(Y27-X27)-$P$1)))),"00:00",IF((Y27-X27)&lt;=$M$1,(Y27-X27),IF((Y27-X27)&gt;=$M$1,(Y27-X27)-$N$1,IF((Y27-X27)&gt;$O$1,(Y27-X27)-$P$1))))</f>
        <v>00:00</v>
      </c>
      <c r="AA27" s="225" t="str">
        <f>IF(ISERROR(VLOOKUP(AA24,Service,7,0)),"",VLOOKUP(AA24,Service,7,0))</f>
        <v/>
      </c>
      <c r="AB27" s="226" t="str">
        <f>IF(ISERROR(VLOOKUP(AA24,Service,8,0)),"",VLOOKUP(AA24,Service,8,0))</f>
        <v/>
      </c>
      <c r="AC27" s="222" t="str">
        <f>IF(ISERROR(IF((AB27-AA27)&lt;=$M$1,(AB27-AA27),IF((AB27-AA27)&gt;=$M$1,(AB27-AA27)-$N$1,IF((AB27-AA27)&gt;$O$1,(AB27-AA27)-$P$1)))),"00:00",IF((AB27-AA27)&lt;=$M$1,(AB27-AA27),IF((AB27-AA27)&gt;=$M$1,(AB27-AA27)-$N$1,IF((AB27-AA27)&gt;$O$1,(AB27-AA27)-$P$1))))</f>
        <v>00:00</v>
      </c>
      <c r="AD27" s="225" t="str">
        <f>IF(ISERROR(VLOOKUP(AD24,Service,7,0)),"",VLOOKUP(AD24,Service,7,0))</f>
        <v/>
      </c>
      <c r="AE27" s="226" t="str">
        <f>IF(ISERROR(VLOOKUP(AD24,Service,8,0)),"",VLOOKUP(AD24,Service,8,0))</f>
        <v/>
      </c>
      <c r="AF27" s="222" t="str">
        <f>IF(ISERROR(IF((AE27-AD27)&lt;=$M$1,(AE27-AD27),IF((AE27-AD27)&gt;=$M$1,(AE27-AD27)-$N$1,IF((AE27-AD27)&gt;$O$1,(AE27-AD27)-$P$1)))),"00:00",IF((AE27-AD27)&lt;=$M$1,(AE27-AD27),IF((AE27-AD27)&gt;=$M$1,(AE27-AD27)-$N$1,IF((AE27-AD27)&gt;$O$1,(AE27-AD27)-$P$1))))</f>
        <v>00:00</v>
      </c>
      <c r="AG27" s="225" t="str">
        <f>IF(ISERROR(VLOOKUP(AG24,Service,7,0)),"",VLOOKUP(AG24,Service,7,0))</f>
        <v/>
      </c>
      <c r="AH27" s="226" t="str">
        <f>IF(ISERROR(VLOOKUP(AG24,Service,8,0)),"",VLOOKUP(AG24,Service,8,0))</f>
        <v/>
      </c>
      <c r="AI27" s="222" t="str">
        <f>IF(ISERROR(IF((AH27-AG27)&lt;=$M$1,(AH27-AG27),IF((AH27-AG27)&gt;=$M$1,(AH27-AG27)-$N$1,IF((AH27-AG27)&gt;$O$1,(AH27-AG27)-$P$1)))),"00:00",IF((AH27-AG27)&lt;=$M$1,(AH27-AG27),IF((AH27-AG27)&gt;=$M$1,(AH27-AG27)-$N$1,IF((AH27-AG27)&gt;$O$1,(AH27-AG27)-$P$1))))</f>
        <v>00:00</v>
      </c>
      <c r="AJ27" s="225" t="str">
        <f>IF(ISERROR(VLOOKUP(AJ24,Service,7,0)),"",VLOOKUP(AJ24,Service,7,0))</f>
        <v/>
      </c>
      <c r="AK27" s="226" t="str">
        <f>IF(ISERROR(VLOOKUP(AJ24,Service,8,0)),"",VLOOKUP(AJ24,Service,8,0))</f>
        <v/>
      </c>
      <c r="AL27" s="222" t="str">
        <f>IF(ISERROR(IF((AK27-AJ27)&lt;=$M$1,(AK27-AJ27),IF((AK27-AJ27)&gt;=$M$1,(AK27-AJ27)-$N$1,IF((AK27-AJ27)&gt;$O$1,(AK27-AJ27)-$P$1)))),"00:00",IF((AK27-AJ27)&lt;=$M$1,(AK27-AJ27),IF((AK27-AJ27)&gt;=$M$1,(AK27-AJ27)-$N$1,IF((AK27-AJ27)&gt;$O$1,(AK27-AJ27)-$P$1))))</f>
        <v>00:00</v>
      </c>
      <c r="AM27" s="225" t="str">
        <f>IF(ISERROR(VLOOKUP(AM24,Service,7,0)),"",VLOOKUP(AM24,Service,7,0))</f>
        <v/>
      </c>
      <c r="AN27" s="226" t="str">
        <f>IF(ISERROR(VLOOKUP(AM24,Service,8,0)),"",VLOOKUP(AM24,Service,8,0))</f>
        <v/>
      </c>
      <c r="AO27" s="222" t="str">
        <f>IF(ISERROR(IF((AN27-AM27)&lt;=$M$1,(AN27-AM27),IF((AN27-AM27)&gt;=$M$1,(AN27-AM27)-$N$1,IF((AN27-AM27)&gt;$O$1,(AN27-AM27)-$P$1)))),"00:00",IF((AN27-AM27)&lt;=$M$1,(AN27-AM27),IF((AN27-AM27)&gt;=$M$1,(AN27-AM27)-$N$1,IF((AN27-AM27)&gt;$O$1,(AN27-AM27)-$P$1))))</f>
        <v>00:00</v>
      </c>
      <c r="AP27" s="225" t="str">
        <f>IF(ISERROR(VLOOKUP(AP24,Service,7,0)),"",VLOOKUP(AP24,Service,7,0))</f>
        <v/>
      </c>
      <c r="AQ27" s="226" t="str">
        <f>IF(ISERROR(VLOOKUP(AP24,Service,8,0)),"",VLOOKUP(AP24,Service,8,0))</f>
        <v/>
      </c>
      <c r="AR27" s="222" t="str">
        <f>IF(ISERROR(IF((AQ27-AP27)&lt;=$M$1,(AQ27-AP27),IF((AQ27-AP27)&gt;=$M$1,(AQ27-AP27)-$N$1,IF((AQ27-AP27)&gt;$O$1,(AQ27-AP27)-$P$1)))),"00:00",IF((AQ27-AP27)&lt;=$M$1,(AQ27-AP27),IF((AQ27-AP27)&gt;=$M$1,(AQ27-AP27)-$N$1,IF((AQ27-AP27)&gt;$O$1,(AQ27-AP27)-$P$1))))</f>
        <v>00:00</v>
      </c>
      <c r="AS27" s="225" t="str">
        <f>IF(ISERROR(VLOOKUP(AS24,Service,7,0)),"",VLOOKUP(AS24,Service,7,0))</f>
        <v/>
      </c>
      <c r="AT27" s="226" t="str">
        <f>IF(ISERROR(VLOOKUP(AS24,Service,8,0)),"",VLOOKUP(AS24,Service,8,0))</f>
        <v/>
      </c>
      <c r="AU27" s="222" t="str">
        <f>IF(ISERROR(IF((AT27-AS27)&lt;=$M$1,(AT27-AS27),IF((AT27-AS27)&gt;=$M$1,(AT27-AS27)-$N$1,IF((AT27-AS27)&gt;$O$1,(AT27-AS27)-$P$1)))),"00:00",IF((AT27-AS27)&lt;=$M$1,(AT27-AS27),IF((AT27-AS27)&gt;=$M$1,(AT27-AS27)-$N$1,IF((AT27-AS27)&gt;$O$1,(AT27-AS27)-$P$1))))</f>
        <v>00:00</v>
      </c>
      <c r="AV27" s="225" t="str">
        <f>IF(ISERROR(VLOOKUP(AV24,Service,7,0)),"",VLOOKUP(AV24,Service,7,0))</f>
        <v/>
      </c>
      <c r="AW27" s="226" t="str">
        <f>IF(ISERROR(VLOOKUP(AV24,Service,8,0)),"",VLOOKUP(AV24,Service,8,0))</f>
        <v/>
      </c>
      <c r="AX27" s="222" t="str">
        <f>IF(ISERROR(IF((AW27-AV27)&lt;=$M$1,(AW27-AV27),IF((AW27-AV27)&gt;=$M$1,(AW27-AV27)-$N$1,IF((AW27-AV27)&gt;$O$1,(AW27-AV27)-$P$1)))),"00:00",IF((AW27-AV27)&lt;=$M$1,(AW27-AV27),IF((AW27-AV27)&gt;=$M$1,(AW27-AV27)-$N$1,IF((AW27-AV27)&gt;$O$1,(AW27-AV27)-$P$1))))</f>
        <v>00:00</v>
      </c>
      <c r="AY27" s="225" t="str">
        <f>IF(ISERROR(VLOOKUP(AY24,Service,7,0)),"",VLOOKUP(AY24,Service,7,0))</f>
        <v/>
      </c>
      <c r="AZ27" s="226" t="str">
        <f>IF(ISERROR(VLOOKUP(AY24,Service,8,0)),"",VLOOKUP(AY24,Service,8,0))</f>
        <v/>
      </c>
      <c r="BA27" s="222" t="str">
        <f>IF(ISERROR(IF((AZ27-AY27)&lt;=$M$1,(AZ27-AY27),IF((AZ27-AY27)&gt;=$M$1,(AZ27-AY27)-$N$1,IF((AZ27-AY27)&gt;$O$1,(AZ27-AY27)-$P$1)))),"00:00",IF((AZ27-AY27)&lt;=$M$1,(AZ27-AY27),IF((AZ27-AY27)&gt;=$M$1,(AZ27-AY27)-$N$1,IF((AZ27-AY27)&gt;$O$1,(AZ27-AY27)-$P$1))))</f>
        <v>00:00</v>
      </c>
      <c r="BB27" s="225" t="str">
        <f>IF(ISERROR(VLOOKUP(BB24,Service,7,0)),"",VLOOKUP(BB24,Service,7,0))</f>
        <v/>
      </c>
      <c r="BC27" s="226" t="str">
        <f>IF(ISERROR(VLOOKUP(BB24,Service,8,0)),"",VLOOKUP(BB24,Service,8,0))</f>
        <v/>
      </c>
      <c r="BD27" s="222" t="str">
        <f>IF(ISERROR(IF((BC27-BB27)&lt;=$M$1,(BC27-BB27),IF((BC27-BB27)&gt;=$M$1,(BC27-BB27)-$N$1,IF((BC27-BB27)&gt;$O$1,(BC27-BB27)-$P$1)))),"00:00",IF((BC27-BB27)&lt;=$M$1,(BC27-BB27),IF((BC27-BB27)&gt;=$M$1,(BC27-BB27)-$N$1,IF((BC27-BB27)&gt;$O$1,(BC27-BB27)-$P$1))))</f>
        <v>00:00</v>
      </c>
      <c r="BE27" s="225" t="str">
        <f>IF(ISERROR(VLOOKUP(BE24,Service,7,0)),"",VLOOKUP(BE24,Service,7,0))</f>
        <v/>
      </c>
      <c r="BF27" s="226" t="str">
        <f>IF(ISERROR(VLOOKUP(BE24,Service,8,0)),"",VLOOKUP(BE24,Service,8,0))</f>
        <v/>
      </c>
      <c r="BG27" s="222" t="str">
        <f>IF(ISERROR(IF((BF27-BE27)&lt;=$M$1,(BF27-BE27),IF((BF27-BE27)&gt;=$M$1,(BF27-BE27)-$N$1,IF((BF27-BE27)&gt;$O$1,(BF27-BE27)-$P$1)))),"00:00",IF((BF27-BE27)&lt;=$M$1,(BF27-BE27),IF((BF27-BE27)&gt;=$M$1,(BF27-BE27)-$N$1,IF((BF27-BE27)&gt;$O$1,(BF27-BE27)-$P$1))))</f>
        <v>00:00</v>
      </c>
      <c r="BH27" s="225" t="str">
        <f>IF(ISERROR(VLOOKUP(BH24,Service,7,0)),"",VLOOKUP(BH24,Service,7,0))</f>
        <v/>
      </c>
      <c r="BI27" s="226" t="str">
        <f>IF(ISERROR(VLOOKUP(BH24,Service,8,0)),"",VLOOKUP(BH24,Service,8,0))</f>
        <v/>
      </c>
      <c r="BJ27" s="222" t="str">
        <f>IF(ISERROR(IF((BI27-BH27)&lt;=$M$1,(BI27-BH27),IF((BI27-BH27)&gt;=$M$1,(BI27-BH27)-$N$1,IF((BI27-BH27)&gt;$O$1,(BI27-BH27)-$P$1)))),"00:00",IF((BI27-BH27)&lt;=$M$1,(BI27-BH27),IF((BI27-BH27)&gt;=$M$1,(BI27-BH27)-$N$1,IF((BI27-BH27)&gt;$O$1,(BI27-BH27)-$P$1))))</f>
        <v>00:00</v>
      </c>
      <c r="BK27" s="225" t="str">
        <f>IF(ISERROR(VLOOKUP(BK24,Service,7,0)),"",VLOOKUP(BK24,Service,7,0))</f>
        <v/>
      </c>
      <c r="BL27" s="226" t="str">
        <f>IF(ISERROR(VLOOKUP(BK24,Service,8,0)),"",VLOOKUP(BK24,Service,8,0))</f>
        <v/>
      </c>
      <c r="BM27" s="222" t="str">
        <f>IF(ISERROR(IF((BL27-BK27)&lt;=$M$1,(BL27-BK27),IF((BL27-BK27)&gt;=$M$1,(BL27-BK27)-$N$1,IF((BL27-BK27)&gt;$O$1,(BL27-BK27)-$P$1)))),"00:00",IF((BL27-BK27)&lt;=$M$1,(BL27-BK27),IF((BL27-BK27)&gt;=$M$1,(BL27-BK27)-$N$1,IF((BL27-BK27)&gt;$O$1,(BL27-BK27)-$P$1))))</f>
        <v>00:00</v>
      </c>
      <c r="BN27" s="225" t="str">
        <f>IF(ISERROR(VLOOKUP(BN24,Service,7,0)),"",VLOOKUP(BN24,Service,7,0))</f>
        <v/>
      </c>
      <c r="BO27" s="226" t="str">
        <f>IF(ISERROR(VLOOKUP(BN24,Service,8,0)),"",VLOOKUP(BN24,Service,8,0))</f>
        <v/>
      </c>
      <c r="BP27" s="222" t="str">
        <f>IF(ISERROR(IF((BO27-BN27)&lt;=$M$1,(BO27-BN27),IF((BO27-BN27)&gt;=$M$1,(BO27-BN27)-$N$1,IF((BO27-BN27)&gt;$O$1,(BO27-BN27)-$P$1)))),"00:00",IF((BO27-BN27)&lt;=$M$1,(BO27-BN27),IF((BO27-BN27)&gt;=$M$1,(BO27-BN27)-$N$1,IF((BO27-BN27)&gt;$O$1,(BO27-BN27)-$P$1))))</f>
        <v>00:00</v>
      </c>
      <c r="BQ27" s="225" t="str">
        <f>IF(ISERROR(VLOOKUP(BQ24,Service,7,0)),"",VLOOKUP(BQ24,Service,7,0))</f>
        <v/>
      </c>
      <c r="BR27" s="226" t="str">
        <f>IF(ISERROR(VLOOKUP(BQ24,Service,8,0)),"",VLOOKUP(BQ24,Service,8,0))</f>
        <v/>
      </c>
      <c r="BS27" s="222" t="str">
        <f>IF(ISERROR(IF((BR27-BQ27)&lt;=$M$1,(BR27-BQ27),IF((BR27-BQ27)&gt;=$M$1,(BR27-BQ27)-$N$1,IF((BR27-BQ27)&gt;$O$1,(BR27-BQ27)-$P$1)))),"00:00",IF((BR27-BQ27)&lt;=$M$1,(BR27-BQ27),IF((BR27-BQ27)&gt;=$M$1,(BR27-BQ27)-$N$1,IF((BR27-BQ27)&gt;$O$1,(BR27-BQ27)-$P$1))))</f>
        <v>00:00</v>
      </c>
      <c r="BT27" s="225" t="str">
        <f>IF(ISERROR(VLOOKUP(BT24,Service,7,0)),"",VLOOKUP(BT24,Service,7,0))</f>
        <v/>
      </c>
      <c r="BU27" s="226" t="str">
        <f>IF(ISERROR(VLOOKUP(BT24,Service,8,0)),"",VLOOKUP(BT24,Service,8,0))</f>
        <v/>
      </c>
      <c r="BV27" s="222" t="str">
        <f>IF(ISERROR(IF((BU27-BT27)&lt;=$M$1,(BU27-BT27),IF((BU27-BT27)&gt;=$M$1,(BU27-BT27)-$N$1,IF((BU27-BT27)&gt;$O$1,(BU27-BT27)-$P$1)))),"00:00",IF((BU27-BT27)&lt;=$M$1,(BU27-BT27),IF((BU27-BT27)&gt;=$M$1,(BU27-BT27)-$N$1,IF((BU27-BT27)&gt;$O$1,(BU27-BT27)-$P$1))))</f>
        <v>00:00</v>
      </c>
      <c r="BW27" s="225" t="str">
        <f>IF(ISERROR(VLOOKUP(BW24,Service,7,0)),"",VLOOKUP(BW24,Service,7,0))</f>
        <v/>
      </c>
      <c r="BX27" s="226" t="str">
        <f>IF(ISERROR(VLOOKUP(BW24,Service,8,0)),"",VLOOKUP(BW24,Service,8,0))</f>
        <v/>
      </c>
      <c r="BY27" s="222" t="str">
        <f>IF(ISERROR(IF((BX27-BW27)&lt;=$M$1,(BX27-BW27),IF((BX27-BW27)&gt;=$M$1,(BX27-BW27)-$N$1,IF((BX27-BW27)&gt;$O$1,(BX27-BW27)-$P$1)))),"00:00",IF((BX27-BW27)&lt;=$M$1,(BX27-BW27),IF((BX27-BW27)&gt;=$M$1,(BX27-BW27)-$N$1,IF((BX27-BW27)&gt;$O$1,(BX27-BW27)-$P$1))))</f>
        <v>00:00</v>
      </c>
      <c r="BZ27" s="225" t="str">
        <f>IF(ISERROR(VLOOKUP(BZ24,Service,7,0)),"",VLOOKUP(BZ24,Service,7,0))</f>
        <v/>
      </c>
      <c r="CA27" s="226" t="str">
        <f>IF(ISERROR(VLOOKUP(BZ24,Service,8,0)),"",VLOOKUP(BZ24,Service,8,0))</f>
        <v/>
      </c>
      <c r="CB27" s="222" t="str">
        <f>IF(ISERROR(IF((CA27-BZ27)&lt;=$M$1,(CA27-BZ27),IF((CA27-BZ27)&gt;=$M$1,(CA27-BZ27)-$N$1,IF((CA27-BZ27)&gt;$O$1,(CA27-BZ27)-$P$1)))),"00:00",IF((CA27-BZ27)&lt;=$M$1,(CA27-BZ27),IF((CA27-BZ27)&gt;=$M$1,(CA27-BZ27)-$N$1,IF((CA27-BZ27)&gt;$O$1,(CA27-BZ27)-$P$1))))</f>
        <v>00:00</v>
      </c>
      <c r="CC27" s="225" t="str">
        <f>IF(ISERROR(VLOOKUP(CC24,Service,7,0)),"",VLOOKUP(CC24,Service,7,0))</f>
        <v/>
      </c>
      <c r="CD27" s="226" t="str">
        <f>IF(ISERROR(VLOOKUP(CC24,Service,8,0)),"",VLOOKUP(CC24,Service,8,0))</f>
        <v/>
      </c>
      <c r="CE27" s="222" t="str">
        <f>IF(ISERROR(IF((CD27-CC27)&lt;=$M$1,(CD27-CC27),IF((CD27-CC27)&gt;=$M$1,(CD27-CC27)-$N$1,IF((CD27-CC27)&gt;$O$1,(CD27-CC27)-$P$1)))),"00:00",IF((CD27-CC27)&lt;=$M$1,(CD27-CC27),IF((CD27-CC27)&gt;=$M$1,(CD27-CC27)-$N$1,IF((CD27-CC27)&gt;$O$1,(CD27-CC27)-$P$1))))</f>
        <v>00:00</v>
      </c>
      <c r="CF27" s="225" t="str">
        <f>IF(ISERROR(VLOOKUP(CF24,Service,7,0)),"",VLOOKUP(CF24,Service,7,0))</f>
        <v/>
      </c>
      <c r="CG27" s="226" t="str">
        <f>IF(ISERROR(VLOOKUP(CF24,Service,8,0)),"",VLOOKUP(CF24,Service,8,0))</f>
        <v/>
      </c>
      <c r="CH27" s="222" t="str">
        <f>IF(ISERROR(IF((CG27-CF27)&lt;=$M$1,(CG27-CF27),IF((CG27-CF27)&gt;=$M$1,(CG27-CF27)-$N$1,IF((CG27-CF27)&gt;$O$1,(CG27-CF27)-$P$1)))),"00:00",IF((CG27-CF27)&lt;=$M$1,(CG27-CF27),IF((CG27-CF27)&gt;=$M$1,(CG27-CF27)-$N$1,IF((CG27-CF27)&gt;$O$1,(CG27-CF27)-$P$1))))</f>
        <v>00:00</v>
      </c>
      <c r="CI27" s="225" t="str">
        <f>IF(ISERROR(VLOOKUP(CI24,Service,7,0)),"",VLOOKUP(CI24,Service,7,0))</f>
        <v/>
      </c>
      <c r="CJ27" s="226" t="str">
        <f>IF(ISERROR(VLOOKUP(CI24,Service,8,0)),"",VLOOKUP(CI24,Service,8,0))</f>
        <v/>
      </c>
      <c r="CK27" s="222" t="str">
        <f>IF(ISERROR(IF((CJ27-CI27)&lt;=$M$1,(CJ27-CI27),IF((CJ27-CI27)&gt;=$M$1,(CJ27-CI27)-$N$1,IF((CJ27-CI27)&gt;$O$1,(CJ27-CI27)-$P$1)))),"00:00",IF((CJ27-CI27)&lt;=$M$1,(CJ27-CI27),IF((CJ27-CI27)&gt;=$M$1,(CJ27-CI27)-$N$1,IF((CJ27-CI27)&gt;$O$1,(CJ27-CI27)-$P$1))))</f>
        <v>00:00</v>
      </c>
      <c r="CL27" s="225" t="str">
        <f>IF(ISERROR(VLOOKUP(CL24,Service,7,0)),"",VLOOKUP(CL24,Service,7,0))</f>
        <v/>
      </c>
      <c r="CM27" s="226" t="str">
        <f>IF(ISERROR(VLOOKUP(CL24,Service,8,0)),"",VLOOKUP(CL24,Service,8,0))</f>
        <v/>
      </c>
      <c r="CN27" s="222" t="str">
        <f>IF(ISERROR(IF((CM27-CL27)&lt;=$M$1,(CM27-CL27),IF((CM27-CL27)&gt;=$M$1,(CM27-CL27)-$N$1,IF((CM27-CL27)&gt;$O$1,(CM27-CL27)-$P$1)))),"00:00",IF((CM27-CL27)&lt;=$M$1,(CM27-CL27),IF((CM27-CL27)&gt;=$M$1,(CM27-CL27)-$N$1,IF((CM27-CL27)&gt;$O$1,(CM27-CL27)-$P$1))))</f>
        <v>00:00</v>
      </c>
      <c r="CO27" s="225" t="str">
        <f>IF(ISERROR(VLOOKUP(CO24,Service,7,0)),"",VLOOKUP(CO24,Service,7,0))</f>
        <v/>
      </c>
      <c r="CP27" s="226" t="str">
        <f>IF(ISERROR(VLOOKUP(CO24,Service,8,0)),"",VLOOKUP(CO24,Service,8,0))</f>
        <v/>
      </c>
      <c r="CQ27" s="222" t="str">
        <f>IF(ISERROR(IF((CP27-CO27)&lt;=$M$1,(CP27-CO27),IF((CP27-CO27)&gt;=$M$1,(CP27-CO27)-$N$1,IF((CP27-CO27)&gt;$O$1,(CP27-CO27)-$P$1)))),"00:00",IF((CP27-CO27)&lt;=$M$1,(CP27-CO27),IF((CP27-CO27)&gt;=$M$1,(CP27-CO27)-$N$1,IF((CP27-CO27)&gt;$O$1,(CP27-CO27)-$P$1))))</f>
        <v>00:00</v>
      </c>
      <c r="CR27" s="225" t="str">
        <f>IF(ISERROR(VLOOKUP(CR24,Service,7,0)),"",VLOOKUP(CR24,Service,7,0))</f>
        <v/>
      </c>
      <c r="CS27" s="226" t="str">
        <f>IF(ISERROR(VLOOKUP(CR24,Service,8,0)),"",VLOOKUP(CR24,Service,8,0))</f>
        <v/>
      </c>
      <c r="CT27" s="222" t="str">
        <f>IF(ISERROR(IF((CS27-CR27)&lt;=$M$1,(CS27-CR27),IF((CS27-CR27)&gt;=$M$1,(CS27-CR27)-$N$1,IF((CS27-CR27)&gt;$O$1,(CS27-CR27)-$P$1)))),"00:00",IF((CS27-CR27)&lt;=$M$1,(CS27-CR27),IF((CS27-CR27)&gt;=$M$1,(CS27-CR27)-$N$1,IF((CS27-CR27)&gt;$O$1,(CS27-CR27)-$P$1))))</f>
        <v>00:00</v>
      </c>
      <c r="CU27" s="225" t="str">
        <f>IF(ISERROR(VLOOKUP(CU24,Service,7,0)),"",VLOOKUP(CU24,Service,7,0))</f>
        <v/>
      </c>
      <c r="CV27" s="226" t="str">
        <f>IF(ISERROR(VLOOKUP(CU24,Service,8,0)),"",VLOOKUP(CU24,Service,8,0))</f>
        <v/>
      </c>
      <c r="CW27" s="222" t="str">
        <f>IF(ISERROR(IF((CV27-CU27)&lt;=$M$1,(CV27-CU27),IF((CV27-CU27)&gt;=$M$1,(CV27-CU27)-$N$1,IF((CV27-CU27)&gt;$O$1,(CV27-CU27)-$P$1)))),"00:00",IF((CV27-CU27)&lt;=$M$1,(CV27-CU27),IF((CV27-CU27)&gt;=$M$1,(CV27-CU27)-$N$1,IF((CV27-CU27)&gt;$O$1,(CV27-CU27)-$P$1))))</f>
        <v>00:00</v>
      </c>
      <c r="CX27" s="5"/>
    </row>
    <row r="28" spans="1:102" ht="14.1" customHeight="1">
      <c r="A28" s="257"/>
      <c r="B28" s="23" t="str">
        <f>A27</f>
        <v>Test</v>
      </c>
      <c r="C28" s="216">
        <f>IF(ISERROR(VLOOKUP(A24,Personnel,5,0)),"",VLOOKUP(A24,Personnel,5,0))</f>
        <v>0.10625</v>
      </c>
      <c r="D28" s="18">
        <f>COUNTIF(I24:CW24, "*V")</f>
        <v>0</v>
      </c>
      <c r="E28" s="217">
        <f>COUNTIF(I24:CW24,"")-31+C26</f>
        <v>31</v>
      </c>
      <c r="F28" s="168"/>
      <c r="G28" s="174"/>
      <c r="H28" s="255"/>
      <c r="I28" s="19"/>
      <c r="J28" s="20"/>
      <c r="K28" s="223">
        <f>IF(ISERROR(IF((J28-I28)&lt;=$M$1,(J28-I28),IF((J28-I28)&gt;=$M$1,(J28-I28)-$N$1,IF((J28-I28)&gt;$O$1,(J28-I28)-$P$1)))),"00:00",IF((J28-I28)&lt;=$M$1,(J28-I28),IF((J28-I28)&gt;=$M$1,(J28-I28)-$N$1,IF((J28-I28)&gt;$O$1,(J28-I28)-$P$1))))</f>
        <v>0</v>
      </c>
      <c r="L28" s="19"/>
      <c r="M28" s="20"/>
      <c r="N28" s="223">
        <f>IF(ISERROR(IF((M28-L28)&lt;=$M$1,(M28-L28),IF((M28-L28)&gt;=$M$1,(M28-L28)-$N$1,IF((M28-L28)&gt;$O$1,(M28-L28)-$P$1)))),"00:00",IF((M28-L28)&lt;=$M$1,(M28-L28),IF((M28-L28)&gt;=$M$1,(M28-L28)-$N$1,IF((M28-L28)&gt;$O$1,(M28-L28)-$P$1))))</f>
        <v>0</v>
      </c>
      <c r="O28" s="19"/>
      <c r="P28" s="20"/>
      <c r="Q28" s="223">
        <f>IF(ISERROR(IF((P28-O28)&lt;=$M$1,(P28-O28),IF((P28-O28)&gt;=$M$1,(P28-O28)-$N$1,IF((P28-O28)&gt;$O$1,(P28-O28)-$P$1)))),"00:00",IF((P28-O28)&lt;=$M$1,(P28-O28),IF((P28-O28)&gt;=$M$1,(P28-O28)-$N$1,IF((P28-O28)&gt;$O$1,(P28-O28)-$P$1))))</f>
        <v>0</v>
      </c>
      <c r="R28" s="19"/>
      <c r="S28" s="20"/>
      <c r="T28" s="223">
        <f>IF(ISERROR(IF((S28-R28)&lt;=$M$1,(S28-R28),IF((S28-R28)&gt;=$M$1,(S28-R28)-$N$1,IF((S28-R28)&gt;$O$1,(S28-R28)-$P$1)))),"00:00",IF((S28-R28)&lt;=$M$1,(S28-R28),IF((S28-R28)&gt;=$M$1,(S28-R28)-$N$1,IF((S28-R28)&gt;$O$1,(S28-R28)-$P$1))))</f>
        <v>0</v>
      </c>
      <c r="U28" s="19"/>
      <c r="V28" s="20"/>
      <c r="W28" s="223">
        <f>IF(ISERROR(IF((V28-U28)&lt;=$M$1,(V28-U28),IF((V28-U28)&gt;=$M$1,(V28-U28)-$N$1,IF((V28-U28)&gt;$O$1,(V28-U28)-$P$1)))),"00:00",IF((V28-U28)&lt;=$M$1,(V28-U28),IF((V28-U28)&gt;=$M$1,(V28-U28)-$N$1,IF((V28-U28)&gt;$O$1,(V28-U28)-$P$1))))</f>
        <v>0</v>
      </c>
      <c r="X28" s="19"/>
      <c r="Y28" s="20"/>
      <c r="Z28" s="223">
        <f>IF(ISERROR(IF((Y28-X28)&lt;=$M$1,(Y28-X28),IF((Y28-X28)&gt;=$M$1,(Y28-X28)-$N$1,IF((Y28-X28)&gt;$O$1,(Y28-X28)-$P$1)))),"00:00",IF((Y28-X28)&lt;=$M$1,(Y28-X28),IF((Y28-X28)&gt;=$M$1,(Y28-X28)-$N$1,IF((Y28-X28)&gt;$O$1,(Y28-X28)-$P$1))))</f>
        <v>0</v>
      </c>
      <c r="AA28" s="19"/>
      <c r="AB28" s="20"/>
      <c r="AC28" s="223">
        <f>IF(ISERROR(IF((AB28-AA28)&lt;=$M$1,(AB28-AA28),IF((AB28-AA28)&gt;=$M$1,(AB28-AA28)-$N$1,IF((AB28-AA28)&gt;$O$1,(AB28-AA28)-$P$1)))),"00:00",IF((AB28-AA28)&lt;=$M$1,(AB28-AA28),IF((AB28-AA28)&gt;=$M$1,(AB28-AA28)-$N$1,IF((AB28-AA28)&gt;$O$1,(AB28-AA28)-$P$1))))</f>
        <v>0</v>
      </c>
      <c r="AD28" s="19"/>
      <c r="AE28" s="20"/>
      <c r="AF28" s="223">
        <f>IF(ISERROR(IF((AE28-AD28)&lt;=$M$1,(AE28-AD28),IF((AE28-AD28)&gt;=$M$1,(AE28-AD28)-$N$1,IF((AE28-AD28)&gt;$O$1,(AE28-AD28)-$P$1)))),"00:00",IF((AE28-AD28)&lt;=$M$1,(AE28-AD28),IF((AE28-AD28)&gt;=$M$1,(AE28-AD28)-$N$1,IF((AE28-AD28)&gt;$O$1,(AE28-AD28)-$P$1))))</f>
        <v>0</v>
      </c>
      <c r="AG28" s="19"/>
      <c r="AH28" s="20"/>
      <c r="AI28" s="223">
        <f>IF(ISERROR(IF((AH28-AG28)&lt;=$M$1,(AH28-AG28),IF((AH28-AG28)&gt;=$M$1,(AH28-AG28)-$N$1,IF((AH28-AG28)&gt;$O$1,(AH28-AG28)-$P$1)))),"00:00",IF((AH28-AG28)&lt;=$M$1,(AH28-AG28),IF((AH28-AG28)&gt;=$M$1,(AH28-AG28)-$N$1,IF((AH28-AG28)&gt;$O$1,(AH28-AG28)-$P$1))))</f>
        <v>0</v>
      </c>
      <c r="AJ28" s="19"/>
      <c r="AK28" s="20"/>
      <c r="AL28" s="223">
        <f>IF(ISERROR(IF((AK28-AJ28)&lt;=$M$1,(AK28-AJ28),IF((AK28-AJ28)&gt;=$M$1,(AK28-AJ28)-$N$1,IF((AK28-AJ28)&gt;$O$1,(AK28-AJ28)-$P$1)))),"00:00",IF((AK28-AJ28)&lt;=$M$1,(AK28-AJ28),IF((AK28-AJ28)&gt;=$M$1,(AK28-AJ28)-$N$1,IF((AK28-AJ28)&gt;$O$1,(AK28-AJ28)-$P$1))))</f>
        <v>0</v>
      </c>
      <c r="AM28" s="19"/>
      <c r="AN28" s="20"/>
      <c r="AO28" s="223">
        <f>IF(ISERROR(IF((AN28-AM28)&lt;=$M$1,(AN28-AM28),IF((AN28-AM28)&gt;=$M$1,(AN28-AM28)-$N$1,IF((AN28-AM28)&gt;$O$1,(AN28-AM28)-$P$1)))),"00:00",IF((AN28-AM28)&lt;=$M$1,(AN28-AM28),IF((AN28-AM28)&gt;=$M$1,(AN28-AM28)-$N$1,IF((AN28-AM28)&gt;$O$1,(AN28-AM28)-$P$1))))</f>
        <v>0</v>
      </c>
      <c r="AP28" s="19"/>
      <c r="AQ28" s="20"/>
      <c r="AR28" s="223">
        <f>IF(ISERROR(IF((AQ28-AP28)&lt;=$M$1,(AQ28-AP28),IF((AQ28-AP28)&gt;=$M$1,(AQ28-AP28)-$N$1,IF((AQ28-AP28)&gt;$O$1,(AQ28-AP28)-$P$1)))),"00:00",IF((AQ28-AP28)&lt;=$M$1,(AQ28-AP28),IF((AQ28-AP28)&gt;=$M$1,(AQ28-AP28)-$N$1,IF((AQ28-AP28)&gt;$O$1,(AQ28-AP28)-$P$1))))</f>
        <v>0</v>
      </c>
      <c r="AS28" s="19"/>
      <c r="AT28" s="20"/>
      <c r="AU28" s="223">
        <f>IF(ISERROR(IF((AT28-AS28)&lt;=$M$1,(AT28-AS28),IF((AT28-AS28)&gt;=$M$1,(AT28-AS28)-$N$1,IF((AT28-AS28)&gt;$O$1,(AT28-AS28)-$P$1)))),"00:00",IF((AT28-AS28)&lt;=$M$1,(AT28-AS28),IF((AT28-AS28)&gt;=$M$1,(AT28-AS28)-$N$1,IF((AT28-AS28)&gt;$O$1,(AT28-AS28)-$P$1))))</f>
        <v>0</v>
      </c>
      <c r="AV28" s="19"/>
      <c r="AW28" s="20"/>
      <c r="AX28" s="223">
        <f>IF(ISERROR(IF((AW28-AV28)&lt;=$M$1,(AW28-AV28),IF((AW28-AV28)&gt;=$M$1,(AW28-AV28)-$N$1,IF((AW28-AV28)&gt;$O$1,(AW28-AV28)-$P$1)))),"00:00",IF((AW28-AV28)&lt;=$M$1,(AW28-AV28),IF((AW28-AV28)&gt;=$M$1,(AW28-AV28)-$N$1,IF((AW28-AV28)&gt;$O$1,(AW28-AV28)-$P$1))))</f>
        <v>0</v>
      </c>
      <c r="AY28" s="19"/>
      <c r="AZ28" s="20"/>
      <c r="BA28" s="223">
        <f>IF(ISERROR(IF((AZ28-AY28)&lt;=$M$1,(AZ28-AY28),IF((AZ28-AY28)&gt;=$M$1,(AZ28-AY28)-$N$1,IF((AZ28-AY28)&gt;$O$1,(AZ28-AY28)-$P$1)))),"00:00",IF((AZ28-AY28)&lt;=$M$1,(AZ28-AY28),IF((AZ28-AY28)&gt;=$M$1,(AZ28-AY28)-$N$1,IF((AZ28-AY28)&gt;$O$1,(AZ28-AY28)-$P$1))))</f>
        <v>0</v>
      </c>
      <c r="BB28" s="19"/>
      <c r="BC28" s="20"/>
      <c r="BD28" s="223">
        <f>IF(ISERROR(IF((BC28-BB28)&lt;=$M$1,(BC28-BB28),IF((BC28-BB28)&gt;=$M$1,(BC28-BB28)-$N$1,IF((BC28-BB28)&gt;$O$1,(BC28-BB28)-$P$1)))),"00:00",IF((BC28-BB28)&lt;=$M$1,(BC28-BB28),IF((BC28-BB28)&gt;=$M$1,(BC28-BB28)-$N$1,IF((BC28-BB28)&gt;$O$1,(BC28-BB28)-$P$1))))</f>
        <v>0</v>
      </c>
      <c r="BE28" s="19"/>
      <c r="BF28" s="20"/>
      <c r="BG28" s="223">
        <f>IF(ISERROR(IF((BF28-BE28)&lt;=$M$1,(BF28-BE28),IF((BF28-BE28)&gt;=$M$1,(BF28-BE28)-$N$1,IF((BF28-BE28)&gt;$O$1,(BF28-BE28)-$P$1)))),"00:00",IF((BF28-BE28)&lt;=$M$1,(BF28-BE28),IF((BF28-BE28)&gt;=$M$1,(BF28-BE28)-$N$1,IF((BF28-BE28)&gt;$O$1,(BF28-BE28)-$P$1))))</f>
        <v>0</v>
      </c>
      <c r="BH28" s="19"/>
      <c r="BI28" s="20"/>
      <c r="BJ28" s="223">
        <f>IF(ISERROR(IF((BI28-BH28)&lt;=$M$1,(BI28-BH28),IF((BI28-BH28)&gt;=$M$1,(BI28-BH28)-$N$1,IF((BI28-BH28)&gt;$O$1,(BI28-BH28)-$P$1)))),"00:00",IF((BI28-BH28)&lt;=$M$1,(BI28-BH28),IF((BI28-BH28)&gt;=$M$1,(BI28-BH28)-$N$1,IF((BI28-BH28)&gt;$O$1,(BI28-BH28)-$P$1))))</f>
        <v>0</v>
      </c>
      <c r="BK28" s="19"/>
      <c r="BL28" s="20"/>
      <c r="BM28" s="223">
        <f>IF(ISERROR(IF((BL28-BK28)&lt;=$M$1,(BL28-BK28),IF((BL28-BK28)&gt;=$M$1,(BL28-BK28)-$N$1,IF((BL28-BK28)&gt;$O$1,(BL28-BK28)-$P$1)))),"00:00",IF((BL28-BK28)&lt;=$M$1,(BL28-BK28),IF((BL28-BK28)&gt;=$M$1,(BL28-BK28)-$N$1,IF((BL28-BK28)&gt;$O$1,(BL28-BK28)-$P$1))))</f>
        <v>0</v>
      </c>
      <c r="BN28" s="19"/>
      <c r="BO28" s="20"/>
      <c r="BP28" s="223">
        <f>IF(ISERROR(IF((BO28-BN28)&lt;=$M$1,(BO28-BN28),IF((BO28-BN28)&gt;=$M$1,(BO28-BN28)-$N$1,IF((BO28-BN28)&gt;$O$1,(BO28-BN28)-$P$1)))),"00:00",IF((BO28-BN28)&lt;=$M$1,(BO28-BN28),IF((BO28-BN28)&gt;=$M$1,(BO28-BN28)-$N$1,IF((BO28-BN28)&gt;$O$1,(BO28-BN28)-$P$1))))</f>
        <v>0</v>
      </c>
      <c r="BQ28" s="19"/>
      <c r="BR28" s="20"/>
      <c r="BS28" s="223">
        <f>IF(ISERROR(IF((BR28-BQ28)&lt;=$M$1,(BR28-BQ28),IF((BR28-BQ28)&gt;=$M$1,(BR28-BQ28)-$N$1,IF((BR28-BQ28)&gt;$O$1,(BR28-BQ28)-$P$1)))),"00:00",IF((BR28-BQ28)&lt;=$M$1,(BR28-BQ28),IF((BR28-BQ28)&gt;=$M$1,(BR28-BQ28)-$N$1,IF((BR28-BQ28)&gt;$O$1,(BR28-BQ28)-$P$1))))</f>
        <v>0</v>
      </c>
      <c r="BT28" s="19"/>
      <c r="BU28" s="20"/>
      <c r="BV28" s="223">
        <f>IF(ISERROR(IF((BU28-BT28)&lt;=$M$1,(BU28-BT28),IF((BU28-BT28)&gt;=$M$1,(BU28-BT28)-$N$1,IF((BU28-BT28)&gt;$O$1,(BU28-BT28)-$P$1)))),"00:00",IF((BU28-BT28)&lt;=$M$1,(BU28-BT28),IF((BU28-BT28)&gt;=$M$1,(BU28-BT28)-$N$1,IF((BU28-BT28)&gt;$O$1,(BU28-BT28)-$P$1))))</f>
        <v>0</v>
      </c>
      <c r="BW28" s="19"/>
      <c r="BX28" s="20"/>
      <c r="BY28" s="223">
        <f>IF(ISERROR(IF((BX28-BW28)&lt;=$M$1,(BX28-BW28),IF((BX28-BW28)&gt;=$M$1,(BX28-BW28)-$N$1,IF((BX28-BW28)&gt;$O$1,(BX28-BW28)-$P$1)))),"00:00",IF((BX28-BW28)&lt;=$M$1,(BX28-BW28),IF((BX28-BW28)&gt;=$M$1,(BX28-BW28)-$N$1,IF((BX28-BW28)&gt;$O$1,(BX28-BW28)-$P$1))))</f>
        <v>0</v>
      </c>
      <c r="BZ28" s="19"/>
      <c r="CA28" s="20"/>
      <c r="CB28" s="223">
        <f>IF(ISERROR(IF((CA28-BZ28)&lt;=$M$1,(CA28-BZ28),IF((CA28-BZ28)&gt;=$M$1,(CA28-BZ28)-$N$1,IF((CA28-BZ28)&gt;$O$1,(CA28-BZ28)-$P$1)))),"00:00",IF((CA28-BZ28)&lt;=$M$1,(CA28-BZ28),IF((CA28-BZ28)&gt;=$M$1,(CA28-BZ28)-$N$1,IF((CA28-BZ28)&gt;$O$1,(CA28-BZ28)-$P$1))))</f>
        <v>0</v>
      </c>
      <c r="CC28" s="19"/>
      <c r="CD28" s="20"/>
      <c r="CE28" s="223">
        <f>IF(ISERROR(IF((CD28-CC28)&lt;=$M$1,(CD28-CC28),IF((CD28-CC28)&gt;=$M$1,(CD28-CC28)-$N$1,IF((CD28-CC28)&gt;$O$1,(CD28-CC28)-$P$1)))),"00:00",IF((CD28-CC28)&lt;=$M$1,(CD28-CC28),IF((CD28-CC28)&gt;=$M$1,(CD28-CC28)-$N$1,IF((CD28-CC28)&gt;$O$1,(CD28-CC28)-$P$1))))</f>
        <v>0</v>
      </c>
      <c r="CF28" s="19"/>
      <c r="CG28" s="20"/>
      <c r="CH28" s="223">
        <f>IF(ISERROR(IF((CG28-CF28)&lt;=$M$1,(CG28-CF28),IF((CG28-CF28)&gt;=$M$1,(CG28-CF28)-$N$1,IF((CG28-CF28)&gt;$O$1,(CG28-CF28)-$P$1)))),"00:00",IF((CG28-CF28)&lt;=$M$1,(CG28-CF28),IF((CG28-CF28)&gt;=$M$1,(CG28-CF28)-$N$1,IF((CG28-CF28)&gt;$O$1,(CG28-CF28)-$P$1))))</f>
        <v>0</v>
      </c>
      <c r="CI28" s="19"/>
      <c r="CJ28" s="20"/>
      <c r="CK28" s="223">
        <f>IF(ISERROR(IF((CJ28-CI28)&lt;=$M$1,(CJ28-CI28),IF((CJ28-CI28)&gt;=$M$1,(CJ28-CI28)-$N$1,IF((CJ28-CI28)&gt;$O$1,(CJ28-CI28)-$P$1)))),"00:00",IF((CJ28-CI28)&lt;=$M$1,(CJ28-CI28),IF((CJ28-CI28)&gt;=$M$1,(CJ28-CI28)-$N$1,IF((CJ28-CI28)&gt;$O$1,(CJ28-CI28)-$P$1))))</f>
        <v>0</v>
      </c>
      <c r="CL28" s="19"/>
      <c r="CM28" s="20"/>
      <c r="CN28" s="223">
        <f>IF(ISERROR(IF((CM28-CL28)&lt;=$M$1,(CM28-CL28),IF((CM28-CL28)&gt;=$M$1,(CM28-CL28)-$N$1,IF((CM28-CL28)&gt;$O$1,(CM28-CL28)-$P$1)))),"00:00",IF((CM28-CL28)&lt;=$M$1,(CM28-CL28),IF((CM28-CL28)&gt;=$M$1,(CM28-CL28)-$N$1,IF((CM28-CL28)&gt;$O$1,(CM28-CL28)-$P$1))))</f>
        <v>0</v>
      </c>
      <c r="CO28" s="19"/>
      <c r="CP28" s="20"/>
      <c r="CQ28" s="223">
        <f>IF(ISERROR(IF((CP28-CO28)&lt;=$M$1,(CP28-CO28),IF((CP28-CO28)&gt;=$M$1,(CP28-CO28)-$N$1,IF((CP28-CO28)&gt;$O$1,(CP28-CO28)-$P$1)))),"00:00",IF((CP28-CO28)&lt;=$M$1,(CP28-CO28),IF((CP28-CO28)&gt;=$M$1,(CP28-CO28)-$N$1,IF((CP28-CO28)&gt;$O$1,(CP28-CO28)-$P$1))))</f>
        <v>0</v>
      </c>
      <c r="CR28" s="19"/>
      <c r="CS28" s="20"/>
      <c r="CT28" s="223">
        <f>IF(ISERROR(IF((CS28-CR28)&lt;=$M$1,(CS28-CR28),IF((CS28-CR28)&gt;=$M$1,(CS28-CR28)-$N$1,IF((CS28-CR28)&gt;$O$1,(CS28-CR28)-$P$1)))),"00:00",IF((CS28-CR28)&lt;=$M$1,(CS28-CR28),IF((CS28-CR28)&gt;=$M$1,(CS28-CR28)-$N$1,IF((CS28-CR28)&gt;$O$1,(CS28-CR28)-$P$1))))</f>
        <v>0</v>
      </c>
      <c r="CU28" s="19"/>
      <c r="CV28" s="20"/>
      <c r="CW28" s="223">
        <f>IF(ISERROR(IF((CV28-CU28)&lt;=$M$1,(CV28-CU28),IF((CV28-CU28)&gt;=$M$1,(CV28-CU28)-$N$1,IF((CV28-CU28)&gt;$O$1,(CV28-CU28)-$P$1)))),"00:00",IF((CV28-CU28)&lt;=$M$1,(CV28-CU28),IF((CV28-CU28)&gt;=$M$1,(CV28-CU28)-$N$1,IF((CV28-CU28)&gt;$O$1,(CV28-CU28)-$P$1))))</f>
        <v>0</v>
      </c>
      <c r="CX28" s="5"/>
    </row>
  </sheetData>
  <sheetProtection sort="0" autoFilter="0"/>
  <autoFilter ref="B3:B28"/>
  <mergeCells count="218">
    <mergeCell ref="AM24:AN24"/>
    <mergeCell ref="AP24:AQ24"/>
    <mergeCell ref="O24:P24"/>
    <mergeCell ref="R24:S24"/>
    <mergeCell ref="U24:V24"/>
    <mergeCell ref="X24:Y24"/>
    <mergeCell ref="AA24:AB24"/>
    <mergeCell ref="A24:A25"/>
    <mergeCell ref="CL24:CM24"/>
    <mergeCell ref="I24:J24"/>
    <mergeCell ref="L24:M24"/>
    <mergeCell ref="CO24:CP24"/>
    <mergeCell ref="CR24:CS24"/>
    <mergeCell ref="CU24:CV24"/>
    <mergeCell ref="A27:A28"/>
    <mergeCell ref="H27:H28"/>
    <mergeCell ref="BW24:BX24"/>
    <mergeCell ref="BZ24:CA24"/>
    <mergeCell ref="CC24:CD24"/>
    <mergeCell ref="CF24:CG24"/>
    <mergeCell ref="CI24:CJ24"/>
    <mergeCell ref="BH24:BI24"/>
    <mergeCell ref="BK24:BL24"/>
    <mergeCell ref="BN24:BO24"/>
    <mergeCell ref="BQ24:BR24"/>
    <mergeCell ref="BT24:BU24"/>
    <mergeCell ref="AS24:AT24"/>
    <mergeCell ref="AV24:AW24"/>
    <mergeCell ref="AY24:AZ24"/>
    <mergeCell ref="BB24:BC24"/>
    <mergeCell ref="BE24:BF24"/>
    <mergeCell ref="AD24:AE24"/>
    <mergeCell ref="AG24:AH24"/>
    <mergeCell ref="AJ24:AK24"/>
    <mergeCell ref="H24:H25"/>
    <mergeCell ref="CU19:CV19"/>
    <mergeCell ref="A22:A23"/>
    <mergeCell ref="H22:H23"/>
    <mergeCell ref="BW19:BX19"/>
    <mergeCell ref="BZ19:CA19"/>
    <mergeCell ref="CC19:CD19"/>
    <mergeCell ref="CF19:CG19"/>
    <mergeCell ref="CI19:CJ19"/>
    <mergeCell ref="BH19:BI19"/>
    <mergeCell ref="BK19:BL19"/>
    <mergeCell ref="BN19:BO19"/>
    <mergeCell ref="BQ19:BR19"/>
    <mergeCell ref="BT19:BU19"/>
    <mergeCell ref="AS19:AT19"/>
    <mergeCell ref="AV19:AW19"/>
    <mergeCell ref="AY19:AZ19"/>
    <mergeCell ref="BB19:BC19"/>
    <mergeCell ref="BE19:BF19"/>
    <mergeCell ref="X19:Y19"/>
    <mergeCell ref="AA19:AB19"/>
    <mergeCell ref="A19:A20"/>
    <mergeCell ref="CU14:CV14"/>
    <mergeCell ref="A17:A18"/>
    <mergeCell ref="H17:H18"/>
    <mergeCell ref="BW14:BX14"/>
    <mergeCell ref="BZ14:CA14"/>
    <mergeCell ref="CC14:CD14"/>
    <mergeCell ref="CF14:CG14"/>
    <mergeCell ref="CI14:CJ14"/>
    <mergeCell ref="BH14:BI14"/>
    <mergeCell ref="BK14:BL14"/>
    <mergeCell ref="BN14:BO14"/>
    <mergeCell ref="BQ14:BR14"/>
    <mergeCell ref="BT14:BU14"/>
    <mergeCell ref="AS14:AT14"/>
    <mergeCell ref="AV14:AW14"/>
    <mergeCell ref="AY14:AZ14"/>
    <mergeCell ref="BB14:BC14"/>
    <mergeCell ref="BE14:BF14"/>
    <mergeCell ref="AD14:AE14"/>
    <mergeCell ref="AG14:AH14"/>
    <mergeCell ref="AJ14:AK14"/>
    <mergeCell ref="AM14:AN14"/>
    <mergeCell ref="AP14:AQ14"/>
    <mergeCell ref="A14:A15"/>
    <mergeCell ref="H19:H20"/>
    <mergeCell ref="I19:J19"/>
    <mergeCell ref="L19:M19"/>
    <mergeCell ref="CL14:CM14"/>
    <mergeCell ref="CO14:CP14"/>
    <mergeCell ref="CR14:CS14"/>
    <mergeCell ref="AD19:AE19"/>
    <mergeCell ref="AG19:AH19"/>
    <mergeCell ref="AJ19:AK19"/>
    <mergeCell ref="AM19:AN19"/>
    <mergeCell ref="AP19:AQ19"/>
    <mergeCell ref="O19:P19"/>
    <mergeCell ref="R19:S19"/>
    <mergeCell ref="U19:V19"/>
    <mergeCell ref="AA14:AB14"/>
    <mergeCell ref="H14:H15"/>
    <mergeCell ref="I14:J14"/>
    <mergeCell ref="L14:M14"/>
    <mergeCell ref="CL19:CM19"/>
    <mergeCell ref="CO19:CP19"/>
    <mergeCell ref="CR19:CS19"/>
    <mergeCell ref="CU9:CV9"/>
    <mergeCell ref="A12:A13"/>
    <mergeCell ref="H12:H13"/>
    <mergeCell ref="BW9:BX9"/>
    <mergeCell ref="BZ9:CA9"/>
    <mergeCell ref="CC9:CD9"/>
    <mergeCell ref="CF9:CG9"/>
    <mergeCell ref="CI9:CJ9"/>
    <mergeCell ref="BH9:BI9"/>
    <mergeCell ref="BK9:BL9"/>
    <mergeCell ref="BN9:BO9"/>
    <mergeCell ref="BQ9:BR9"/>
    <mergeCell ref="BT9:BU9"/>
    <mergeCell ref="AS9:AT9"/>
    <mergeCell ref="AV9:AW9"/>
    <mergeCell ref="AY9:AZ9"/>
    <mergeCell ref="BB9:BC9"/>
    <mergeCell ref="AG9:AH9"/>
    <mergeCell ref="AJ9:AK9"/>
    <mergeCell ref="O9:P9"/>
    <mergeCell ref="A9:A10"/>
    <mergeCell ref="H9:H10"/>
    <mergeCell ref="I9:J9"/>
    <mergeCell ref="L9:M9"/>
    <mergeCell ref="A7:A8"/>
    <mergeCell ref="A4:A5"/>
    <mergeCell ref="U4:V4"/>
    <mergeCell ref="H4:H5"/>
    <mergeCell ref="BE9:BF9"/>
    <mergeCell ref="AD9:AE9"/>
    <mergeCell ref="R9:S9"/>
    <mergeCell ref="U9:V9"/>
    <mergeCell ref="X9:Y9"/>
    <mergeCell ref="AA9:AB9"/>
    <mergeCell ref="AY4:AZ4"/>
    <mergeCell ref="BT4:BU4"/>
    <mergeCell ref="R4:S4"/>
    <mergeCell ref="CL9:CM9"/>
    <mergeCell ref="CO9:CP9"/>
    <mergeCell ref="CR9:CS9"/>
    <mergeCell ref="BN4:BO4"/>
    <mergeCell ref="BQ4:BR4"/>
    <mergeCell ref="CR4:CS4"/>
    <mergeCell ref="AM9:AN9"/>
    <mergeCell ref="AP9:AQ9"/>
    <mergeCell ref="BH4:BI4"/>
    <mergeCell ref="BK4:BL4"/>
    <mergeCell ref="CU4:CV4"/>
    <mergeCell ref="BW4:BX4"/>
    <mergeCell ref="BZ4:CA4"/>
    <mergeCell ref="CC4:CD4"/>
    <mergeCell ref="CF4:CG4"/>
    <mergeCell ref="CI4:CJ4"/>
    <mergeCell ref="CL4:CM4"/>
    <mergeCell ref="BE4:BF4"/>
    <mergeCell ref="CO4:CP4"/>
    <mergeCell ref="AJ1:AK1"/>
    <mergeCell ref="R1:S1"/>
    <mergeCell ref="O3:Q3"/>
    <mergeCell ref="R3:T3"/>
    <mergeCell ref="I3:K3"/>
    <mergeCell ref="H7:H8"/>
    <mergeCell ref="O14:P14"/>
    <mergeCell ref="R14:S14"/>
    <mergeCell ref="U14:V14"/>
    <mergeCell ref="X14:Y14"/>
    <mergeCell ref="I2:K2"/>
    <mergeCell ref="L2:N2"/>
    <mergeCell ref="BK2:BM2"/>
    <mergeCell ref="X4:Y4"/>
    <mergeCell ref="AA4:AB4"/>
    <mergeCell ref="AD4:AE4"/>
    <mergeCell ref="AG4:AH4"/>
    <mergeCell ref="AJ4:AK4"/>
    <mergeCell ref="L4:M4"/>
    <mergeCell ref="O4:P4"/>
    <mergeCell ref="I4:J4"/>
    <mergeCell ref="L3:N3"/>
    <mergeCell ref="U2:W2"/>
    <mergeCell ref="R2:T2"/>
    <mergeCell ref="BH3:BJ3"/>
    <mergeCell ref="BB4:BC4"/>
    <mergeCell ref="AV3:AX3"/>
    <mergeCell ref="AY3:BA3"/>
    <mergeCell ref="AD3:AF3"/>
    <mergeCell ref="AS3:AU3"/>
    <mergeCell ref="AM4:AN4"/>
    <mergeCell ref="AP4:AQ4"/>
    <mergeCell ref="AS4:AT4"/>
    <mergeCell ref="AV4:AW4"/>
    <mergeCell ref="CC2:CE2"/>
    <mergeCell ref="CF2:CH2"/>
    <mergeCell ref="AM2:AO2"/>
    <mergeCell ref="BE3:BG3"/>
    <mergeCell ref="BB3:BD3"/>
    <mergeCell ref="CF3:CH3"/>
    <mergeCell ref="BK3:BM3"/>
    <mergeCell ref="BN3:BP3"/>
    <mergeCell ref="BW3:BY3"/>
    <mergeCell ref="BQ3:BS3"/>
    <mergeCell ref="BZ3:CB3"/>
    <mergeCell ref="CC3:CE3"/>
    <mergeCell ref="AP3:AR3"/>
    <mergeCell ref="AP2:AR2"/>
    <mergeCell ref="BH2:BJ2"/>
    <mergeCell ref="BT3:BV3"/>
    <mergeCell ref="CU3:CW3"/>
    <mergeCell ref="CO3:CQ3"/>
    <mergeCell ref="CR3:CT3"/>
    <mergeCell ref="AA3:AC3"/>
    <mergeCell ref="U3:W3"/>
    <mergeCell ref="X3:Z3"/>
    <mergeCell ref="AJ3:AL3"/>
    <mergeCell ref="AM3:AO3"/>
    <mergeCell ref="AG3:AI3"/>
    <mergeCell ref="CL3:CN3"/>
    <mergeCell ref="CI3:CK3"/>
  </mergeCells>
  <phoneticPr fontId="3" type="noConversion"/>
  <conditionalFormatting sqref="I6:K7 K5">
    <cfRule type="expression" dxfId="180" priority="3324">
      <formula>NOT(ISNUMBER(SEARCH("=",Contenu(I5))))</formula>
    </cfRule>
  </conditionalFormatting>
  <conditionalFormatting sqref="N5:N7">
    <cfRule type="expression" dxfId="179" priority="3320">
      <formula>NOT(ISNUMBER(SEARCH("=",Contenu(N5))))</formula>
    </cfRule>
  </conditionalFormatting>
  <conditionalFormatting sqref="O5:Q7">
    <cfRule type="expression" dxfId="178" priority="3319">
      <formula>NOT(ISNUMBER(SEARCH("=",Contenu(O5))))</formula>
    </cfRule>
  </conditionalFormatting>
  <conditionalFormatting sqref="R5:T7">
    <cfRule type="expression" dxfId="177" priority="3318">
      <formula>NOT(ISNUMBER(SEARCH("=",Contenu(R5))))</formula>
    </cfRule>
  </conditionalFormatting>
  <conditionalFormatting sqref="U5:W7">
    <cfRule type="expression" dxfId="176" priority="3317">
      <formula>NOT(ISNUMBER(SEARCH("=",Contenu(U5))))</formula>
    </cfRule>
  </conditionalFormatting>
  <conditionalFormatting sqref="X5:Z7">
    <cfRule type="expression" dxfId="175" priority="3315">
      <formula>NOT(ISNUMBER(SEARCH("=",Contenu(X5))))</formula>
    </cfRule>
  </conditionalFormatting>
  <conditionalFormatting sqref="AC5:AC7">
    <cfRule type="expression" dxfId="174" priority="3314">
      <formula>NOT(ISNUMBER(SEARCH("=",Contenu(AC5))))</formula>
    </cfRule>
  </conditionalFormatting>
  <conditionalFormatting sqref="AD5:AF7">
    <cfRule type="expression" dxfId="173" priority="3313">
      <formula>NOT(ISNUMBER(SEARCH("=",Contenu(AD5))))</formula>
    </cfRule>
  </conditionalFormatting>
  <conditionalFormatting sqref="AG5:AI7">
    <cfRule type="expression" dxfId="172" priority="3312">
      <formula>NOT(ISNUMBER(SEARCH("=",Contenu(AG5))))</formula>
    </cfRule>
  </conditionalFormatting>
  <conditionalFormatting sqref="AJ5:AL7">
    <cfRule type="expression" dxfId="171" priority="3311">
      <formula>NOT(ISNUMBER(SEARCH("=",Contenu(AJ5))))</formula>
    </cfRule>
  </conditionalFormatting>
  <conditionalFormatting sqref="AM5:AO7">
    <cfRule type="expression" dxfId="170" priority="3310">
      <formula>NOT(ISNUMBER(SEARCH("=",Contenu(AM5))))</formula>
    </cfRule>
  </conditionalFormatting>
  <conditionalFormatting sqref="AP5:AR7">
    <cfRule type="expression" dxfId="169" priority="3309">
      <formula>NOT(ISNUMBER(SEARCH("=",Contenu(AP5))))</formula>
    </cfRule>
  </conditionalFormatting>
  <conditionalFormatting sqref="AS5:AU7">
    <cfRule type="expression" dxfId="168" priority="3308">
      <formula>NOT(ISNUMBER(SEARCH("=",Contenu(AS5))))</formula>
    </cfRule>
  </conditionalFormatting>
  <conditionalFormatting sqref="AV5:AX7">
    <cfRule type="expression" dxfId="167" priority="3307">
      <formula>NOT(ISNUMBER(SEARCH("=",Contenu(AV5))))</formula>
    </cfRule>
  </conditionalFormatting>
  <conditionalFormatting sqref="AY5:BA7">
    <cfRule type="expression" dxfId="166" priority="3306">
      <formula>NOT(ISNUMBER(SEARCH("=",Contenu(AY5))))</formula>
    </cfRule>
  </conditionalFormatting>
  <conditionalFormatting sqref="BB5:BD7">
    <cfRule type="expression" dxfId="165" priority="3305">
      <formula>NOT(ISNUMBER(SEARCH("=",Contenu(BB5))))</formula>
    </cfRule>
  </conditionalFormatting>
  <conditionalFormatting sqref="BE5:BG7">
    <cfRule type="expression" dxfId="164" priority="3304">
      <formula>NOT(ISNUMBER(SEARCH("=",Contenu(BE5))))</formula>
    </cfRule>
  </conditionalFormatting>
  <conditionalFormatting sqref="BH5:BJ7">
    <cfRule type="expression" dxfId="163" priority="3303">
      <formula>NOT(ISNUMBER(SEARCH("=",Contenu(BH5))))</formula>
    </cfRule>
  </conditionalFormatting>
  <conditionalFormatting sqref="BK5:BM7">
    <cfRule type="expression" dxfId="162" priority="3302">
      <formula>NOT(ISNUMBER(SEARCH("=",Contenu(BK5))))</formula>
    </cfRule>
  </conditionalFormatting>
  <conditionalFormatting sqref="BN5:BP7">
    <cfRule type="expression" dxfId="161" priority="3301">
      <formula>NOT(ISNUMBER(SEARCH("=",Contenu(BN5))))</formula>
    </cfRule>
  </conditionalFormatting>
  <conditionalFormatting sqref="BQ5:BQ7">
    <cfRule type="expression" dxfId="160" priority="3300">
      <formula>NOT(ISNUMBER(SEARCH("=",Contenu(BQ5))))</formula>
    </cfRule>
  </conditionalFormatting>
  <conditionalFormatting sqref="CW5:CW7">
    <cfRule type="expression" dxfId="159" priority="3287">
      <formula>NOT(ISNUMBER(SEARCH("=",Contenu(CW5))))</formula>
    </cfRule>
  </conditionalFormatting>
  <conditionalFormatting sqref="CW10:CW12">
    <cfRule type="expression" dxfId="158" priority="3256">
      <formula>NOT(ISNUMBER(SEARCH("=",Contenu(CW10))))</formula>
    </cfRule>
  </conditionalFormatting>
  <conditionalFormatting sqref="CW15:CW17">
    <cfRule type="expression" dxfId="157" priority="3225">
      <formula>NOT(ISNUMBER(SEARCH("=",Contenu(CW15))))</formula>
    </cfRule>
  </conditionalFormatting>
  <conditionalFormatting sqref="CW20:CW22">
    <cfRule type="expression" dxfId="156" priority="3194">
      <formula>NOT(ISNUMBER(SEARCH("=",Contenu(CW20))))</formula>
    </cfRule>
  </conditionalFormatting>
  <conditionalFormatting sqref="CW25:CW27">
    <cfRule type="expression" dxfId="155" priority="3163">
      <formula>NOT(ISNUMBER(SEARCH("=",Contenu(CW25))))</formula>
    </cfRule>
  </conditionalFormatting>
  <conditionalFormatting sqref="R10:T12">
    <cfRule type="expression" dxfId="154" priority="180">
      <formula>NOT(ISNUMBER(SEARCH("=",Contenu(R10))))</formula>
    </cfRule>
  </conditionalFormatting>
  <conditionalFormatting sqref="U10:W12">
    <cfRule type="expression" dxfId="153" priority="179">
      <formula>NOT(ISNUMBER(SEARCH("=",Contenu(U10))))</formula>
    </cfRule>
  </conditionalFormatting>
  <conditionalFormatting sqref="X10:Z12">
    <cfRule type="expression" dxfId="152" priority="178">
      <formula>NOT(ISNUMBER(SEARCH("=",Contenu(X10))))</formula>
    </cfRule>
  </conditionalFormatting>
  <conditionalFormatting sqref="AC10:AC12">
    <cfRule type="expression" dxfId="151" priority="177">
      <formula>NOT(ISNUMBER(SEARCH("=",Contenu(AC10))))</formula>
    </cfRule>
  </conditionalFormatting>
  <conditionalFormatting sqref="AD10:AF12">
    <cfRule type="expression" dxfId="150" priority="176">
      <formula>NOT(ISNUMBER(SEARCH("=",Contenu(AD10))))</formula>
    </cfRule>
  </conditionalFormatting>
  <conditionalFormatting sqref="AG10:AI12">
    <cfRule type="expression" dxfId="149" priority="175">
      <formula>NOT(ISNUMBER(SEARCH("=",Contenu(AG10))))</formula>
    </cfRule>
  </conditionalFormatting>
  <conditionalFormatting sqref="AJ10:AL12">
    <cfRule type="expression" dxfId="148" priority="174">
      <formula>NOT(ISNUMBER(SEARCH("=",Contenu(AJ10))))</formula>
    </cfRule>
  </conditionalFormatting>
  <conditionalFormatting sqref="AM10:AO12">
    <cfRule type="expression" dxfId="147" priority="173">
      <formula>NOT(ISNUMBER(SEARCH("=",Contenu(AM10))))</formula>
    </cfRule>
  </conditionalFormatting>
  <conditionalFormatting sqref="AP10:AR12">
    <cfRule type="expression" dxfId="146" priority="172">
      <formula>NOT(ISNUMBER(SEARCH("=",Contenu(AP10))))</formula>
    </cfRule>
  </conditionalFormatting>
  <conditionalFormatting sqref="I5:J5">
    <cfRule type="expression" dxfId="145" priority="197">
      <formula>NOT(ISNUMBER(SEARCH("=",Contenu(I5))))</formula>
    </cfRule>
  </conditionalFormatting>
  <conditionalFormatting sqref="BR5:BS7">
    <cfRule type="expression" dxfId="144" priority="195">
      <formula>NOT(ISNUMBER(SEARCH("=",Contenu(BR5))))</formula>
    </cfRule>
  </conditionalFormatting>
  <conditionalFormatting sqref="BT5:BV7">
    <cfRule type="expression" dxfId="143" priority="194">
      <formula>NOT(ISNUMBER(SEARCH("=",Contenu(BT5))))</formula>
    </cfRule>
  </conditionalFormatting>
  <conditionalFormatting sqref="BW5:BY7">
    <cfRule type="expression" dxfId="142" priority="193">
      <formula>NOT(ISNUMBER(SEARCH("=",Contenu(BW5))))</formula>
    </cfRule>
  </conditionalFormatting>
  <conditionalFormatting sqref="BZ5:CB7">
    <cfRule type="expression" dxfId="141" priority="192">
      <formula>NOT(ISNUMBER(SEARCH("=",Contenu(BZ5))))</formula>
    </cfRule>
  </conditionalFormatting>
  <conditionalFormatting sqref="CC5:CE7">
    <cfRule type="expression" dxfId="140" priority="191">
      <formula>NOT(ISNUMBER(SEARCH("=",Contenu(CC5))))</formula>
    </cfRule>
  </conditionalFormatting>
  <conditionalFormatting sqref="CF5:CH7">
    <cfRule type="expression" dxfId="139" priority="190">
      <formula>NOT(ISNUMBER(SEARCH("=",Contenu(CF5))))</formula>
    </cfRule>
  </conditionalFormatting>
  <conditionalFormatting sqref="CI5:CK7">
    <cfRule type="expression" dxfId="138" priority="189">
      <formula>NOT(ISNUMBER(SEARCH("=",Contenu(CI5))))</formula>
    </cfRule>
  </conditionalFormatting>
  <conditionalFormatting sqref="CL5:CN7">
    <cfRule type="expression" dxfId="137" priority="188">
      <formula>NOT(ISNUMBER(SEARCH("=",Contenu(CL5))))</formula>
    </cfRule>
  </conditionalFormatting>
  <conditionalFormatting sqref="CO5:CQ7">
    <cfRule type="expression" dxfId="136" priority="187">
      <formula>NOT(ISNUMBER(SEARCH("=",Contenu(CO5))))</formula>
    </cfRule>
  </conditionalFormatting>
  <conditionalFormatting sqref="CR5:CT7">
    <cfRule type="expression" dxfId="135" priority="186">
      <formula>NOT(ISNUMBER(SEARCH("=",Contenu(CR5))))</formula>
    </cfRule>
  </conditionalFormatting>
  <conditionalFormatting sqref="CU5:CV7">
    <cfRule type="expression" dxfId="134" priority="185">
      <formula>NOT(ISNUMBER(SEARCH("=",Contenu(CU5))))</formula>
    </cfRule>
  </conditionalFormatting>
  <conditionalFormatting sqref="AA5:AB7">
    <cfRule type="expression" dxfId="133" priority="184">
      <formula>NOT(ISNUMBER(SEARCH("=",Contenu(AA5))))</formula>
    </cfRule>
  </conditionalFormatting>
  <conditionalFormatting sqref="I11:K12 K10">
    <cfRule type="expression" dxfId="132" priority="183">
      <formula>NOT(ISNUMBER(SEARCH("=",Contenu(I10))))</formula>
    </cfRule>
  </conditionalFormatting>
  <conditionalFormatting sqref="L11:N12 N10">
    <cfRule type="expression" dxfId="131" priority="182">
      <formula>NOT(ISNUMBER(SEARCH("=",Contenu(L10))))</formula>
    </cfRule>
  </conditionalFormatting>
  <conditionalFormatting sqref="O10:Q12">
    <cfRule type="expression" dxfId="130" priority="181">
      <formula>NOT(ISNUMBER(SEARCH("=",Contenu(O10))))</formula>
    </cfRule>
  </conditionalFormatting>
  <conditionalFormatting sqref="AS10:AU12">
    <cfRule type="expression" dxfId="129" priority="171">
      <formula>NOT(ISNUMBER(SEARCH("=",Contenu(AS10))))</formula>
    </cfRule>
  </conditionalFormatting>
  <conditionalFormatting sqref="AV10:AX12">
    <cfRule type="expression" dxfId="128" priority="170">
      <formula>NOT(ISNUMBER(SEARCH("=",Contenu(AV10))))</formula>
    </cfRule>
  </conditionalFormatting>
  <conditionalFormatting sqref="AY10:BA12">
    <cfRule type="expression" dxfId="127" priority="169">
      <formula>NOT(ISNUMBER(SEARCH("=",Contenu(AY10))))</formula>
    </cfRule>
  </conditionalFormatting>
  <conditionalFormatting sqref="BB10:BD12">
    <cfRule type="expression" dxfId="126" priority="168">
      <formula>NOT(ISNUMBER(SEARCH("=",Contenu(BB10))))</formula>
    </cfRule>
  </conditionalFormatting>
  <conditionalFormatting sqref="BE10:BG12">
    <cfRule type="expression" dxfId="125" priority="167">
      <formula>NOT(ISNUMBER(SEARCH("=",Contenu(BE10))))</formula>
    </cfRule>
  </conditionalFormatting>
  <conditionalFormatting sqref="BH10:BJ12">
    <cfRule type="expression" dxfId="124" priority="166">
      <formula>NOT(ISNUMBER(SEARCH("=",Contenu(BH10))))</formula>
    </cfRule>
  </conditionalFormatting>
  <conditionalFormatting sqref="BK10:BM12">
    <cfRule type="expression" dxfId="123" priority="165">
      <formula>NOT(ISNUMBER(SEARCH("=",Contenu(BK10))))</formula>
    </cfRule>
  </conditionalFormatting>
  <conditionalFormatting sqref="BN10:BP12">
    <cfRule type="expression" dxfId="122" priority="164">
      <formula>NOT(ISNUMBER(SEARCH("=",Contenu(BN10))))</formula>
    </cfRule>
  </conditionalFormatting>
  <conditionalFormatting sqref="BQ10:BQ12">
    <cfRule type="expression" dxfId="121" priority="163">
      <formula>NOT(ISNUMBER(SEARCH("=",Contenu(BQ10))))</formula>
    </cfRule>
  </conditionalFormatting>
  <conditionalFormatting sqref="I10:J10">
    <cfRule type="expression" dxfId="120" priority="162">
      <formula>NOT(ISNUMBER(SEARCH("=",Contenu(I10))))</formula>
    </cfRule>
  </conditionalFormatting>
  <conditionalFormatting sqref="L10:M10">
    <cfRule type="expression" dxfId="119" priority="161">
      <formula>NOT(ISNUMBER(SEARCH("=",Contenu(L10))))</formula>
    </cfRule>
  </conditionalFormatting>
  <conditionalFormatting sqref="BR10:BS12">
    <cfRule type="expression" dxfId="118" priority="160">
      <formula>NOT(ISNUMBER(SEARCH("=",Contenu(BR10))))</formula>
    </cfRule>
  </conditionalFormatting>
  <conditionalFormatting sqref="BT10:BV12">
    <cfRule type="expression" dxfId="117" priority="159">
      <formula>NOT(ISNUMBER(SEARCH("=",Contenu(BT10))))</formula>
    </cfRule>
  </conditionalFormatting>
  <conditionalFormatting sqref="BW10:BY12">
    <cfRule type="expression" dxfId="116" priority="158">
      <formula>NOT(ISNUMBER(SEARCH("=",Contenu(BW10))))</formula>
    </cfRule>
  </conditionalFormatting>
  <conditionalFormatting sqref="BZ10:CB12">
    <cfRule type="expression" dxfId="115" priority="157">
      <formula>NOT(ISNUMBER(SEARCH("=",Contenu(BZ10))))</formula>
    </cfRule>
  </conditionalFormatting>
  <conditionalFormatting sqref="CC10:CE12">
    <cfRule type="expression" dxfId="114" priority="156">
      <formula>NOT(ISNUMBER(SEARCH("=",Contenu(CC10))))</formula>
    </cfRule>
  </conditionalFormatting>
  <conditionalFormatting sqref="CF10:CH12">
    <cfRule type="expression" dxfId="113" priority="155">
      <formula>NOT(ISNUMBER(SEARCH("=",Contenu(CF10))))</formula>
    </cfRule>
  </conditionalFormatting>
  <conditionalFormatting sqref="CI10:CK12">
    <cfRule type="expression" dxfId="112" priority="154">
      <formula>NOT(ISNUMBER(SEARCH("=",Contenu(CI10))))</formula>
    </cfRule>
  </conditionalFormatting>
  <conditionalFormatting sqref="CL10:CN12">
    <cfRule type="expression" dxfId="111" priority="153">
      <formula>NOT(ISNUMBER(SEARCH("=",Contenu(CL10))))</formula>
    </cfRule>
  </conditionalFormatting>
  <conditionalFormatting sqref="CO10:CQ12">
    <cfRule type="expression" dxfId="110" priority="152">
      <formula>NOT(ISNUMBER(SEARCH("=",Contenu(CO10))))</formula>
    </cfRule>
  </conditionalFormatting>
  <conditionalFormatting sqref="CR10:CT12">
    <cfRule type="expression" dxfId="109" priority="151">
      <formula>NOT(ISNUMBER(SEARCH("=",Contenu(CR10))))</formula>
    </cfRule>
  </conditionalFormatting>
  <conditionalFormatting sqref="CU10:CV12">
    <cfRule type="expression" dxfId="108" priority="150">
      <formula>NOT(ISNUMBER(SEARCH("=",Contenu(CU10))))</formula>
    </cfRule>
  </conditionalFormatting>
  <conditionalFormatting sqref="AA10:AB12">
    <cfRule type="expression" dxfId="107" priority="149">
      <formula>NOT(ISNUMBER(SEARCH("=",Contenu(AA10))))</formula>
    </cfRule>
  </conditionalFormatting>
  <conditionalFormatting sqref="I16:K17 K15">
    <cfRule type="expression" dxfId="106" priority="148">
      <formula>NOT(ISNUMBER(SEARCH("=",Contenu(I15))))</formula>
    </cfRule>
  </conditionalFormatting>
  <conditionalFormatting sqref="L16:N17 N15">
    <cfRule type="expression" dxfId="105" priority="147">
      <formula>NOT(ISNUMBER(SEARCH("=",Contenu(L15))))</formula>
    </cfRule>
  </conditionalFormatting>
  <conditionalFormatting sqref="O15:Q17">
    <cfRule type="expression" dxfId="104" priority="146">
      <formula>NOT(ISNUMBER(SEARCH("=",Contenu(O15))))</formula>
    </cfRule>
  </conditionalFormatting>
  <conditionalFormatting sqref="R15:T17">
    <cfRule type="expression" dxfId="103" priority="145">
      <formula>NOT(ISNUMBER(SEARCH("=",Contenu(R15))))</formula>
    </cfRule>
  </conditionalFormatting>
  <conditionalFormatting sqref="U15:W17">
    <cfRule type="expression" dxfId="102" priority="144">
      <formula>NOT(ISNUMBER(SEARCH("=",Contenu(U15))))</formula>
    </cfRule>
  </conditionalFormatting>
  <conditionalFormatting sqref="X15:Z17">
    <cfRule type="expression" dxfId="101" priority="143">
      <formula>NOT(ISNUMBER(SEARCH("=",Contenu(X15))))</formula>
    </cfRule>
  </conditionalFormatting>
  <conditionalFormatting sqref="AC15:AC17">
    <cfRule type="expression" dxfId="100" priority="142">
      <formula>NOT(ISNUMBER(SEARCH("=",Contenu(AC15))))</formula>
    </cfRule>
  </conditionalFormatting>
  <conditionalFormatting sqref="AD15:AF17">
    <cfRule type="expression" dxfId="99" priority="141">
      <formula>NOT(ISNUMBER(SEARCH("=",Contenu(AD15))))</formula>
    </cfRule>
  </conditionalFormatting>
  <conditionalFormatting sqref="AG15:AI17">
    <cfRule type="expression" dxfId="98" priority="140">
      <formula>NOT(ISNUMBER(SEARCH("=",Contenu(AG15))))</formula>
    </cfRule>
  </conditionalFormatting>
  <conditionalFormatting sqref="AJ15:AL17">
    <cfRule type="expression" dxfId="97" priority="139">
      <formula>NOT(ISNUMBER(SEARCH("=",Contenu(AJ15))))</formula>
    </cfRule>
  </conditionalFormatting>
  <conditionalFormatting sqref="AM15:AO17">
    <cfRule type="expression" dxfId="96" priority="138">
      <formula>NOT(ISNUMBER(SEARCH("=",Contenu(AM15))))</formula>
    </cfRule>
  </conditionalFormatting>
  <conditionalFormatting sqref="AP15:AR17">
    <cfRule type="expression" dxfId="95" priority="137">
      <formula>NOT(ISNUMBER(SEARCH("=",Contenu(AP15))))</formula>
    </cfRule>
  </conditionalFormatting>
  <conditionalFormatting sqref="AS15:AU17">
    <cfRule type="expression" dxfId="94" priority="136">
      <formula>NOT(ISNUMBER(SEARCH("=",Contenu(AS15))))</formula>
    </cfRule>
  </conditionalFormatting>
  <conditionalFormatting sqref="AV15:AX17">
    <cfRule type="expression" dxfId="93" priority="135">
      <formula>NOT(ISNUMBER(SEARCH("=",Contenu(AV15))))</formula>
    </cfRule>
  </conditionalFormatting>
  <conditionalFormatting sqref="AY15:BA17">
    <cfRule type="expression" dxfId="92" priority="134">
      <formula>NOT(ISNUMBER(SEARCH("=",Contenu(AY15))))</formula>
    </cfRule>
  </conditionalFormatting>
  <conditionalFormatting sqref="BB15:BD17">
    <cfRule type="expression" dxfId="91" priority="133">
      <formula>NOT(ISNUMBER(SEARCH("=",Contenu(BB15))))</formula>
    </cfRule>
  </conditionalFormatting>
  <conditionalFormatting sqref="BE15:BG17">
    <cfRule type="expression" dxfId="90" priority="132">
      <formula>NOT(ISNUMBER(SEARCH("=",Contenu(BE15))))</formula>
    </cfRule>
  </conditionalFormatting>
  <conditionalFormatting sqref="BH15:BJ17">
    <cfRule type="expression" dxfId="89" priority="131">
      <formula>NOT(ISNUMBER(SEARCH("=",Contenu(BH15))))</formula>
    </cfRule>
  </conditionalFormatting>
  <conditionalFormatting sqref="BK15:BM17">
    <cfRule type="expression" dxfId="88" priority="130">
      <formula>NOT(ISNUMBER(SEARCH("=",Contenu(BK15))))</formula>
    </cfRule>
  </conditionalFormatting>
  <conditionalFormatting sqref="BN15:BP17">
    <cfRule type="expression" dxfId="87" priority="129">
      <formula>NOT(ISNUMBER(SEARCH("=",Contenu(BN15))))</formula>
    </cfRule>
  </conditionalFormatting>
  <conditionalFormatting sqref="BQ15:BQ17">
    <cfRule type="expression" dxfId="86" priority="128">
      <formula>NOT(ISNUMBER(SEARCH("=",Contenu(BQ15))))</formula>
    </cfRule>
  </conditionalFormatting>
  <conditionalFormatting sqref="I15:J15">
    <cfRule type="expression" dxfId="85" priority="127">
      <formula>NOT(ISNUMBER(SEARCH("=",Contenu(I15))))</formula>
    </cfRule>
  </conditionalFormatting>
  <conditionalFormatting sqref="L15:M15">
    <cfRule type="expression" dxfId="84" priority="126">
      <formula>NOT(ISNUMBER(SEARCH("=",Contenu(L15))))</formula>
    </cfRule>
  </conditionalFormatting>
  <conditionalFormatting sqref="BR15:BS17">
    <cfRule type="expression" dxfId="83" priority="125">
      <formula>NOT(ISNUMBER(SEARCH("=",Contenu(BR15))))</formula>
    </cfRule>
  </conditionalFormatting>
  <conditionalFormatting sqref="BT15:BV17">
    <cfRule type="expression" dxfId="82" priority="124">
      <formula>NOT(ISNUMBER(SEARCH("=",Contenu(BT15))))</formula>
    </cfRule>
  </conditionalFormatting>
  <conditionalFormatting sqref="BW15:BY17">
    <cfRule type="expression" dxfId="81" priority="123">
      <formula>NOT(ISNUMBER(SEARCH("=",Contenu(BW15))))</formula>
    </cfRule>
  </conditionalFormatting>
  <conditionalFormatting sqref="BZ15:CB17">
    <cfRule type="expression" dxfId="80" priority="122">
      <formula>NOT(ISNUMBER(SEARCH("=",Contenu(BZ15))))</formula>
    </cfRule>
  </conditionalFormatting>
  <conditionalFormatting sqref="CC15:CE17">
    <cfRule type="expression" dxfId="79" priority="121">
      <formula>NOT(ISNUMBER(SEARCH("=",Contenu(CC15))))</formula>
    </cfRule>
  </conditionalFormatting>
  <conditionalFormatting sqref="CF15:CH17">
    <cfRule type="expression" dxfId="78" priority="120">
      <formula>NOT(ISNUMBER(SEARCH("=",Contenu(CF15))))</formula>
    </cfRule>
  </conditionalFormatting>
  <conditionalFormatting sqref="CI15:CK17">
    <cfRule type="expression" dxfId="77" priority="119">
      <formula>NOT(ISNUMBER(SEARCH("=",Contenu(CI15))))</formula>
    </cfRule>
  </conditionalFormatting>
  <conditionalFormatting sqref="CL15:CN17">
    <cfRule type="expression" dxfId="76" priority="118">
      <formula>NOT(ISNUMBER(SEARCH("=",Contenu(CL15))))</formula>
    </cfRule>
  </conditionalFormatting>
  <conditionalFormatting sqref="CO15:CQ17">
    <cfRule type="expression" dxfId="75" priority="117">
      <formula>NOT(ISNUMBER(SEARCH("=",Contenu(CO15))))</formula>
    </cfRule>
  </conditionalFormatting>
  <conditionalFormatting sqref="CR15:CT17">
    <cfRule type="expression" dxfId="74" priority="116">
      <formula>NOT(ISNUMBER(SEARCH("=",Contenu(CR15))))</formula>
    </cfRule>
  </conditionalFormatting>
  <conditionalFormatting sqref="CU15:CV17">
    <cfRule type="expression" dxfId="73" priority="115">
      <formula>NOT(ISNUMBER(SEARCH("=",Contenu(CU15))))</formula>
    </cfRule>
  </conditionalFormatting>
  <conditionalFormatting sqref="AA15:AB17">
    <cfRule type="expression" dxfId="72" priority="114">
      <formula>NOT(ISNUMBER(SEARCH("=",Contenu(AA15))))</formula>
    </cfRule>
  </conditionalFormatting>
  <conditionalFormatting sqref="I21:K22 K20">
    <cfRule type="expression" dxfId="71" priority="113">
      <formula>NOT(ISNUMBER(SEARCH("=",Contenu(I20))))</formula>
    </cfRule>
  </conditionalFormatting>
  <conditionalFormatting sqref="L21:N22 N20">
    <cfRule type="expression" dxfId="70" priority="112">
      <formula>NOT(ISNUMBER(SEARCH("=",Contenu(L20))))</formula>
    </cfRule>
  </conditionalFormatting>
  <conditionalFormatting sqref="O20:Q22">
    <cfRule type="expression" dxfId="69" priority="111">
      <formula>NOT(ISNUMBER(SEARCH("=",Contenu(O20))))</formula>
    </cfRule>
  </conditionalFormatting>
  <conditionalFormatting sqref="R20:T22">
    <cfRule type="expression" dxfId="68" priority="110">
      <formula>NOT(ISNUMBER(SEARCH("=",Contenu(R20))))</formula>
    </cfRule>
  </conditionalFormatting>
  <conditionalFormatting sqref="U20:W22">
    <cfRule type="expression" dxfId="67" priority="109">
      <formula>NOT(ISNUMBER(SEARCH("=",Contenu(U20))))</formula>
    </cfRule>
  </conditionalFormatting>
  <conditionalFormatting sqref="X20:Z22">
    <cfRule type="expression" dxfId="66" priority="108">
      <formula>NOT(ISNUMBER(SEARCH("=",Contenu(X20))))</formula>
    </cfRule>
  </conditionalFormatting>
  <conditionalFormatting sqref="AC20:AC22">
    <cfRule type="expression" dxfId="65" priority="107">
      <formula>NOT(ISNUMBER(SEARCH("=",Contenu(AC20))))</formula>
    </cfRule>
  </conditionalFormatting>
  <conditionalFormatting sqref="AD20:AF22">
    <cfRule type="expression" dxfId="64" priority="106">
      <formula>NOT(ISNUMBER(SEARCH("=",Contenu(AD20))))</formula>
    </cfRule>
  </conditionalFormatting>
  <conditionalFormatting sqref="AG20:AI22">
    <cfRule type="expression" dxfId="63" priority="105">
      <formula>NOT(ISNUMBER(SEARCH("=",Contenu(AG20))))</formula>
    </cfRule>
  </conditionalFormatting>
  <conditionalFormatting sqref="AJ20:AL22">
    <cfRule type="expression" dxfId="62" priority="104">
      <formula>NOT(ISNUMBER(SEARCH("=",Contenu(AJ20))))</formula>
    </cfRule>
  </conditionalFormatting>
  <conditionalFormatting sqref="AM20:AO22">
    <cfRule type="expression" dxfId="61" priority="103">
      <formula>NOT(ISNUMBER(SEARCH("=",Contenu(AM20))))</formula>
    </cfRule>
  </conditionalFormatting>
  <conditionalFormatting sqref="AP20:AR22">
    <cfRule type="expression" dxfId="60" priority="102">
      <formula>NOT(ISNUMBER(SEARCH("=",Contenu(AP20))))</formula>
    </cfRule>
  </conditionalFormatting>
  <conditionalFormatting sqref="AS20:AU22">
    <cfRule type="expression" dxfId="59" priority="101">
      <formula>NOT(ISNUMBER(SEARCH("=",Contenu(AS20))))</formula>
    </cfRule>
  </conditionalFormatting>
  <conditionalFormatting sqref="AV20:AX22">
    <cfRule type="expression" dxfId="58" priority="100">
      <formula>NOT(ISNUMBER(SEARCH("=",Contenu(AV20))))</formula>
    </cfRule>
  </conditionalFormatting>
  <conditionalFormatting sqref="AY20:BA22">
    <cfRule type="expression" dxfId="57" priority="99">
      <formula>NOT(ISNUMBER(SEARCH("=",Contenu(AY20))))</formula>
    </cfRule>
  </conditionalFormatting>
  <conditionalFormatting sqref="BB20:BD22">
    <cfRule type="expression" dxfId="56" priority="98">
      <formula>NOT(ISNUMBER(SEARCH("=",Contenu(BB20))))</formula>
    </cfRule>
  </conditionalFormatting>
  <conditionalFormatting sqref="BE20:BG22">
    <cfRule type="expression" dxfId="55" priority="97">
      <formula>NOT(ISNUMBER(SEARCH("=",Contenu(BE20))))</formula>
    </cfRule>
  </conditionalFormatting>
  <conditionalFormatting sqref="BH20:BJ22">
    <cfRule type="expression" dxfId="54" priority="96">
      <formula>NOT(ISNUMBER(SEARCH("=",Contenu(BH20))))</formula>
    </cfRule>
  </conditionalFormatting>
  <conditionalFormatting sqref="BK20:BM22">
    <cfRule type="expression" dxfId="53" priority="95">
      <formula>NOT(ISNUMBER(SEARCH("=",Contenu(BK20))))</formula>
    </cfRule>
  </conditionalFormatting>
  <conditionalFormatting sqref="BN20:BP22">
    <cfRule type="expression" dxfId="52" priority="94">
      <formula>NOT(ISNUMBER(SEARCH("=",Contenu(BN20))))</formula>
    </cfRule>
  </conditionalFormatting>
  <conditionalFormatting sqref="BQ20:BQ22">
    <cfRule type="expression" dxfId="51" priority="93">
      <formula>NOT(ISNUMBER(SEARCH("=",Contenu(BQ20))))</formula>
    </cfRule>
  </conditionalFormatting>
  <conditionalFormatting sqref="I20:J20">
    <cfRule type="expression" dxfId="50" priority="92">
      <formula>NOT(ISNUMBER(SEARCH("=",Contenu(I20))))</formula>
    </cfRule>
  </conditionalFormatting>
  <conditionalFormatting sqref="L20:M20">
    <cfRule type="expression" dxfId="49" priority="91">
      <formula>NOT(ISNUMBER(SEARCH("=",Contenu(L20))))</formula>
    </cfRule>
  </conditionalFormatting>
  <conditionalFormatting sqref="BR20:BS22">
    <cfRule type="expression" dxfId="48" priority="90">
      <formula>NOT(ISNUMBER(SEARCH("=",Contenu(BR20))))</formula>
    </cfRule>
  </conditionalFormatting>
  <conditionalFormatting sqref="BT20:BV22">
    <cfRule type="expression" dxfId="47" priority="89">
      <formula>NOT(ISNUMBER(SEARCH("=",Contenu(BT20))))</formula>
    </cfRule>
  </conditionalFormatting>
  <conditionalFormatting sqref="BW20:BY22">
    <cfRule type="expression" dxfId="46" priority="88">
      <formula>NOT(ISNUMBER(SEARCH("=",Contenu(BW20))))</formula>
    </cfRule>
  </conditionalFormatting>
  <conditionalFormatting sqref="BZ20:CB22">
    <cfRule type="expression" dxfId="45" priority="87">
      <formula>NOT(ISNUMBER(SEARCH("=",Contenu(BZ20))))</formula>
    </cfRule>
  </conditionalFormatting>
  <conditionalFormatting sqref="CC20:CE22">
    <cfRule type="expression" dxfId="44" priority="86">
      <formula>NOT(ISNUMBER(SEARCH("=",Contenu(CC20))))</formula>
    </cfRule>
  </conditionalFormatting>
  <conditionalFormatting sqref="CF20:CH22">
    <cfRule type="expression" dxfId="43" priority="85">
      <formula>NOT(ISNUMBER(SEARCH("=",Contenu(CF20))))</formula>
    </cfRule>
  </conditionalFormatting>
  <conditionalFormatting sqref="CI20:CK22">
    <cfRule type="expression" dxfId="42" priority="84">
      <formula>NOT(ISNUMBER(SEARCH("=",Contenu(CI20))))</formula>
    </cfRule>
  </conditionalFormatting>
  <conditionalFormatting sqref="CL20:CN22">
    <cfRule type="expression" dxfId="41" priority="83">
      <formula>NOT(ISNUMBER(SEARCH("=",Contenu(CL20))))</formula>
    </cfRule>
  </conditionalFormatting>
  <conditionalFormatting sqref="CO20:CQ22">
    <cfRule type="expression" dxfId="40" priority="82">
      <formula>NOT(ISNUMBER(SEARCH("=",Contenu(CO20))))</formula>
    </cfRule>
  </conditionalFormatting>
  <conditionalFormatting sqref="CR20:CT22">
    <cfRule type="expression" dxfId="39" priority="81">
      <formula>NOT(ISNUMBER(SEARCH("=",Contenu(CR20))))</formula>
    </cfRule>
  </conditionalFormatting>
  <conditionalFormatting sqref="CU20:CV22">
    <cfRule type="expression" dxfId="38" priority="80">
      <formula>NOT(ISNUMBER(SEARCH("=",Contenu(CU20))))</formula>
    </cfRule>
  </conditionalFormatting>
  <conditionalFormatting sqref="AA20:AB22">
    <cfRule type="expression" dxfId="37" priority="79">
      <formula>NOT(ISNUMBER(SEARCH("=",Contenu(AA20))))</formula>
    </cfRule>
  </conditionalFormatting>
  <conditionalFormatting sqref="I26:K27 K25">
    <cfRule type="expression" dxfId="36" priority="78">
      <formula>NOT(ISNUMBER(SEARCH("=",Contenu(I25))))</formula>
    </cfRule>
  </conditionalFormatting>
  <conditionalFormatting sqref="L26:N27 N25">
    <cfRule type="expression" dxfId="35" priority="77">
      <formula>NOT(ISNUMBER(SEARCH("=",Contenu(L25))))</formula>
    </cfRule>
  </conditionalFormatting>
  <conditionalFormatting sqref="O25:Q27">
    <cfRule type="expression" dxfId="34" priority="76">
      <formula>NOT(ISNUMBER(SEARCH("=",Contenu(O25))))</formula>
    </cfRule>
  </conditionalFormatting>
  <conditionalFormatting sqref="R25:T27">
    <cfRule type="expression" dxfId="33" priority="75">
      <formula>NOT(ISNUMBER(SEARCH("=",Contenu(R25))))</formula>
    </cfRule>
  </conditionalFormatting>
  <conditionalFormatting sqref="U25:W27">
    <cfRule type="expression" dxfId="32" priority="74">
      <formula>NOT(ISNUMBER(SEARCH("=",Contenu(U25))))</formula>
    </cfRule>
  </conditionalFormatting>
  <conditionalFormatting sqref="X25:Z27">
    <cfRule type="expression" dxfId="31" priority="73">
      <formula>NOT(ISNUMBER(SEARCH("=",Contenu(X25))))</formula>
    </cfRule>
  </conditionalFormatting>
  <conditionalFormatting sqref="AC25:AC27">
    <cfRule type="expression" dxfId="30" priority="72">
      <formula>NOT(ISNUMBER(SEARCH("=",Contenu(AC25))))</formula>
    </cfRule>
  </conditionalFormatting>
  <conditionalFormatting sqref="AD25:AF27">
    <cfRule type="expression" dxfId="29" priority="71">
      <formula>NOT(ISNUMBER(SEARCH("=",Contenu(AD25))))</formula>
    </cfRule>
  </conditionalFormatting>
  <conditionalFormatting sqref="AG25:AI27">
    <cfRule type="expression" dxfId="28" priority="70">
      <formula>NOT(ISNUMBER(SEARCH("=",Contenu(AG25))))</formula>
    </cfRule>
  </conditionalFormatting>
  <conditionalFormatting sqref="AJ25:AL27">
    <cfRule type="expression" dxfId="27" priority="69">
      <formula>NOT(ISNUMBER(SEARCH("=",Contenu(AJ25))))</formula>
    </cfRule>
  </conditionalFormatting>
  <conditionalFormatting sqref="AM25:AO27">
    <cfRule type="expression" dxfId="26" priority="68">
      <formula>NOT(ISNUMBER(SEARCH("=",Contenu(AM25))))</formula>
    </cfRule>
  </conditionalFormatting>
  <conditionalFormatting sqref="AP25:AR27">
    <cfRule type="expression" dxfId="25" priority="67">
      <formula>NOT(ISNUMBER(SEARCH("=",Contenu(AP25))))</formula>
    </cfRule>
  </conditionalFormatting>
  <conditionalFormatting sqref="AS25:AU27">
    <cfRule type="expression" dxfId="24" priority="66">
      <formula>NOT(ISNUMBER(SEARCH("=",Contenu(AS25))))</formula>
    </cfRule>
  </conditionalFormatting>
  <conditionalFormatting sqref="AV25:AX27">
    <cfRule type="expression" dxfId="23" priority="65">
      <formula>NOT(ISNUMBER(SEARCH("=",Contenu(AV25))))</formula>
    </cfRule>
  </conditionalFormatting>
  <conditionalFormatting sqref="AY25:BA27">
    <cfRule type="expression" dxfId="22" priority="64">
      <formula>NOT(ISNUMBER(SEARCH("=",Contenu(AY25))))</formula>
    </cfRule>
  </conditionalFormatting>
  <conditionalFormatting sqref="BB25:BD27">
    <cfRule type="expression" dxfId="21" priority="63">
      <formula>NOT(ISNUMBER(SEARCH("=",Contenu(BB25))))</formula>
    </cfRule>
  </conditionalFormatting>
  <conditionalFormatting sqref="BE25:BG27">
    <cfRule type="expression" dxfId="20" priority="62">
      <formula>NOT(ISNUMBER(SEARCH("=",Contenu(BE25))))</formula>
    </cfRule>
  </conditionalFormatting>
  <conditionalFormatting sqref="BH25:BJ27">
    <cfRule type="expression" dxfId="19" priority="61">
      <formula>NOT(ISNUMBER(SEARCH("=",Contenu(BH25))))</formula>
    </cfRule>
  </conditionalFormatting>
  <conditionalFormatting sqref="BK25:BM27">
    <cfRule type="expression" dxfId="18" priority="60">
      <formula>NOT(ISNUMBER(SEARCH("=",Contenu(BK25))))</formula>
    </cfRule>
  </conditionalFormatting>
  <conditionalFormatting sqref="BN25:BP27">
    <cfRule type="expression" dxfId="17" priority="59">
      <formula>NOT(ISNUMBER(SEARCH("=",Contenu(BN25))))</formula>
    </cfRule>
  </conditionalFormatting>
  <conditionalFormatting sqref="BQ25:BQ27">
    <cfRule type="expression" dxfId="16" priority="58">
      <formula>NOT(ISNUMBER(SEARCH("=",Contenu(BQ25))))</formula>
    </cfRule>
  </conditionalFormatting>
  <conditionalFormatting sqref="I25:J25">
    <cfRule type="expression" dxfId="15" priority="57">
      <formula>NOT(ISNUMBER(SEARCH("=",Contenu(I25))))</formula>
    </cfRule>
  </conditionalFormatting>
  <conditionalFormatting sqref="L25:M25">
    <cfRule type="expression" dxfId="14" priority="56">
      <formula>NOT(ISNUMBER(SEARCH("=",Contenu(L25))))</formula>
    </cfRule>
  </conditionalFormatting>
  <conditionalFormatting sqref="BR25:BS27">
    <cfRule type="expression" dxfId="13" priority="55">
      <formula>NOT(ISNUMBER(SEARCH("=",Contenu(BR25))))</formula>
    </cfRule>
  </conditionalFormatting>
  <conditionalFormatting sqref="BT25:BV27">
    <cfRule type="expression" dxfId="12" priority="54">
      <formula>NOT(ISNUMBER(SEARCH("=",Contenu(BT25))))</formula>
    </cfRule>
  </conditionalFormatting>
  <conditionalFormatting sqref="BW25:BY27">
    <cfRule type="expression" dxfId="11" priority="53">
      <formula>NOT(ISNUMBER(SEARCH("=",Contenu(BW25))))</formula>
    </cfRule>
  </conditionalFormatting>
  <conditionalFormatting sqref="BZ25:CB27">
    <cfRule type="expression" dxfId="10" priority="52">
      <formula>NOT(ISNUMBER(SEARCH("=",Contenu(BZ25))))</formula>
    </cfRule>
  </conditionalFormatting>
  <conditionalFormatting sqref="CC25:CE27">
    <cfRule type="expression" dxfId="9" priority="51">
      <formula>NOT(ISNUMBER(SEARCH("=",Contenu(CC25))))</formula>
    </cfRule>
  </conditionalFormatting>
  <conditionalFormatting sqref="CF25:CH27">
    <cfRule type="expression" dxfId="8" priority="50">
      <formula>NOT(ISNUMBER(SEARCH("=",Contenu(CF25))))</formula>
    </cfRule>
  </conditionalFormatting>
  <conditionalFormatting sqref="CI25:CK27">
    <cfRule type="expression" dxfId="7" priority="49">
      <formula>NOT(ISNUMBER(SEARCH("=",Contenu(CI25))))</formula>
    </cfRule>
  </conditionalFormatting>
  <conditionalFormatting sqref="CL25:CN27">
    <cfRule type="expression" dxfId="6" priority="48">
      <formula>NOT(ISNUMBER(SEARCH("=",Contenu(CL25))))</formula>
    </cfRule>
  </conditionalFormatting>
  <conditionalFormatting sqref="CO25:CQ27">
    <cfRule type="expression" dxfId="5" priority="47">
      <formula>NOT(ISNUMBER(SEARCH("=",Contenu(CO25))))</formula>
    </cfRule>
  </conditionalFormatting>
  <conditionalFormatting sqref="CR25:CT27">
    <cfRule type="expression" dxfId="4" priority="46">
      <formula>NOT(ISNUMBER(SEARCH("=",Contenu(CR25))))</formula>
    </cfRule>
  </conditionalFormatting>
  <conditionalFormatting sqref="CU25:CV27">
    <cfRule type="expression" dxfId="3" priority="45">
      <formula>NOT(ISNUMBER(SEARCH("=",Contenu(CU25))))</formula>
    </cfRule>
  </conditionalFormatting>
  <conditionalFormatting sqref="AA25:AB27">
    <cfRule type="expression" dxfId="2" priority="44">
      <formula>NOT(ISNUMBER(SEARCH("=",Contenu(AA25))))</formula>
    </cfRule>
  </conditionalFormatting>
  <conditionalFormatting sqref="L6:M7">
    <cfRule type="expression" dxfId="1" priority="2">
      <formula>NOT(ISNUMBER(SEARCH("=",Contenu(L6))))</formula>
    </cfRule>
  </conditionalFormatting>
  <conditionalFormatting sqref="L5:M5">
    <cfRule type="expression" dxfId="0" priority="1">
      <formula>NOT(ISNUMBER(SEARCH("=",Contenu(L5))))</formula>
    </cfRule>
  </conditionalFormatting>
  <printOptions horizontalCentered="1"/>
  <pageMargins left="0" right="0" top="0.39370078740157483" bottom="0.45" header="0.15748031496062992" footer="0.15748031496062992"/>
  <pageSetup paperSize="8" scale="21" fitToHeight="2" orientation="landscape" r:id="rId1"/>
  <headerFooter alignWithMargins="0">
    <oddFooter>&amp;RDernière mise à jour:&amp;D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Recap</vt:lpstr>
      <vt:lpstr>Pers</vt:lpstr>
      <vt:lpstr>Serv</vt:lpstr>
      <vt:lpstr>Jan</vt:lpstr>
      <vt:lpstr>Age</vt:lpstr>
      <vt:lpstr>Jan!Criteres</vt:lpstr>
      <vt:lpstr>Janv</vt:lpstr>
      <vt:lpstr>Journalier</vt:lpstr>
      <vt:lpstr>Personnel</vt:lpstr>
      <vt:lpstr>Recap</vt:lpstr>
      <vt:lpstr>Service</vt:lpstr>
      <vt:lpstr>Taux</vt:lpstr>
      <vt:lpstr>Pers!Zone_d_impression</vt:lpstr>
    </vt:vector>
  </TitlesOfParts>
  <Company>Ville de Nyon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Grivel.Y</dc:creator>
  <cp:lastModifiedBy>guy</cp:lastModifiedBy>
  <cp:lastPrinted>2013-11-11T14:13:43Z</cp:lastPrinted>
  <dcterms:created xsi:type="dcterms:W3CDTF">2012-08-23T15:06:01Z</dcterms:created>
  <dcterms:modified xsi:type="dcterms:W3CDTF">2013-11-18T10:00:07Z</dcterms:modified>
</cp:coreProperties>
</file>