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19440" windowHeight="7905" activeTab="2"/>
  </bookViews>
  <sheets>
    <sheet name="Feuil1" sheetId="1" r:id="rId1"/>
    <sheet name="Feuil2" sheetId="2" r:id="rId2"/>
    <sheet name="Test" sheetId="3" r:id="rId3"/>
  </sheets>
  <definedNames>
    <definedName name="Déroule">Feuil2!$A$1:$A$13</definedName>
  </definedNames>
  <calcPr calcId="125725"/>
</workbook>
</file>

<file path=xl/calcChain.xml><?xml version="1.0" encoding="utf-8"?>
<calcChain xmlns="http://schemas.openxmlformats.org/spreadsheetml/2006/main">
  <c r="I17" i="3"/>
  <c r="I19"/>
  <c r="H20"/>
  <c r="H19"/>
  <c r="I18"/>
  <c r="H18"/>
  <c r="I20"/>
  <c r="H17"/>
  <c r="H35"/>
  <c r="G35"/>
  <c r="F35"/>
  <c r="E35"/>
  <c r="H34"/>
  <c r="G34"/>
  <c r="F34"/>
  <c r="E34"/>
  <c r="H33"/>
  <c r="G33"/>
  <c r="F33"/>
  <c r="E33"/>
  <c r="H32"/>
  <c r="G32"/>
  <c r="F32"/>
  <c r="E32"/>
  <c r="H31"/>
  <c r="H36" s="1"/>
  <c r="G31"/>
  <c r="G36" s="1"/>
  <c r="F31"/>
  <c r="E31"/>
  <c r="E36" s="1"/>
  <c r="H27"/>
  <c r="H29" s="1"/>
  <c r="G27"/>
  <c r="G29" s="1"/>
  <c r="F27"/>
  <c r="F29" s="1"/>
  <c r="E27"/>
  <c r="E29" s="1"/>
  <c r="H25"/>
  <c r="G25"/>
  <c r="F25"/>
  <c r="E25"/>
  <c r="H23"/>
  <c r="G23"/>
  <c r="F23"/>
  <c r="E23"/>
  <c r="F36" l="1"/>
  <c r="E34" i="1"/>
  <c r="E35" l="1"/>
  <c r="H23"/>
  <c r="G23"/>
  <c r="F23"/>
  <c r="E23"/>
  <c r="H27"/>
  <c r="G27"/>
  <c r="F27"/>
  <c r="E27"/>
  <c r="E25"/>
  <c r="E31"/>
  <c r="H25"/>
  <c r="G25"/>
  <c r="F25"/>
  <c r="H35"/>
  <c r="G35"/>
  <c r="F35"/>
  <c r="E33" l="1"/>
  <c r="H31" l="1"/>
  <c r="G31"/>
  <c r="F31"/>
  <c r="H34" l="1"/>
  <c r="G34"/>
  <c r="F34"/>
  <c r="F33"/>
  <c r="H33" l="1"/>
  <c r="G33"/>
  <c r="H32"/>
  <c r="H36" s="1"/>
  <c r="G32"/>
  <c r="G36" s="1"/>
  <c r="F32"/>
  <c r="F36" s="1"/>
  <c r="E32"/>
  <c r="E36" s="1"/>
  <c r="H29" l="1"/>
  <c r="G29"/>
  <c r="F29"/>
  <c r="E29"/>
</calcChain>
</file>

<file path=xl/sharedStrings.xml><?xml version="1.0" encoding="utf-8"?>
<sst xmlns="http://schemas.openxmlformats.org/spreadsheetml/2006/main" count="131" uniqueCount="58">
  <si>
    <t>Référence 1</t>
  </si>
  <si>
    <t>Référence 2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</si>
  <si>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</si>
  <si>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</si>
  <si>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</si>
  <si>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</si>
  <si>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</si>
  <si>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</si>
  <si>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</si>
  <si>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Cahier des charges</t>
  </si>
  <si>
    <t>NOTE 1</t>
  </si>
  <si>
    <t>NOTE 2</t>
  </si>
  <si>
    <t>NOTE 3</t>
  </si>
  <si>
    <t>NOTE 4</t>
  </si>
  <si>
    <t>NOTE 5</t>
  </si>
  <si>
    <t>NOTE 6</t>
  </si>
  <si>
    <t>NOTE 8</t>
  </si>
  <si>
    <t>NOTE 9</t>
  </si>
  <si>
    <t>NOTE 10</t>
  </si>
  <si>
    <t>Référence 11</t>
  </si>
  <si>
    <t>NOTE 11</t>
  </si>
  <si>
    <t>NOTE 12</t>
  </si>
  <si>
    <t>NOTE 13</t>
  </si>
  <si>
    <t>NOTE 14</t>
  </si>
  <si>
    <t>EVAL OK</t>
  </si>
  <si>
    <t>EVAL NOK</t>
  </si>
  <si>
    <t>NON EVALUE</t>
  </si>
  <si>
    <t>Nombres de points à checker</t>
  </si>
  <si>
    <t>Nombres de points au jalon</t>
  </si>
  <si>
    <t>Nombres de points checkés au jalon</t>
  </si>
  <si>
    <t xml:space="preserve">Taux Réalisé/Total </t>
  </si>
  <si>
    <t>Tout les points à checker</t>
  </si>
  <si>
    <t>Tout les points qui ont déjà étaient traités ( Qui ont une note)</t>
  </si>
  <si>
    <t>Tout les points à checker au jalon (Ce qui correspond à tout les point sauf les titres/synthèses de ceux-ci) ET</t>
  </si>
  <si>
    <t>Référence Nième</t>
  </si>
  <si>
    <t>Référence autre</t>
  </si>
  <si>
    <t>non prévu</t>
  </si>
  <si>
    <t>-</t>
  </si>
  <si>
    <t>Nombre de case verte / nombre de cases colorées de la colonne sans les titres ou synthèse</t>
  </si>
  <si>
    <t>Synthèse 1</t>
  </si>
  <si>
    <t>sauf les points où c'est marqué non prévu (c'est-à-dire pas à faire)</t>
  </si>
  <si>
    <t>Nombre de case orange / nombre de cases colorées de la colonne sans les titres ou synthèse</t>
  </si>
  <si>
    <t>Nombre de case rouge / nombre de cases colorées de la colonne sans les titres ou synthèse</t>
  </si>
  <si>
    <t>Nombre de case vide ou 0 / nombre de cases colorées de la colonne sans les titres ou synthèse</t>
  </si>
  <si>
    <t>Nombre de points checkés au jalon / Nombre de points au jalon</t>
  </si>
  <si>
    <t>non prevu</t>
  </si>
  <si>
    <t>Référence 12</t>
  </si>
  <si>
    <t>A FAIRE</t>
  </si>
  <si>
    <t>TOTAL</t>
  </si>
  <si>
    <t>NON VU</t>
  </si>
  <si>
    <t>NON PREVU</t>
  </si>
  <si>
    <t>Décalage par rapport à 7</t>
  </si>
  <si>
    <t>Rouge</t>
  </si>
  <si>
    <t>Mini</t>
  </si>
  <si>
    <t>Maxi</t>
  </si>
  <si>
    <t>Orange</t>
  </si>
  <si>
    <t>Vert</t>
  </si>
  <si>
    <t>Bleu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</si>
</sst>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1" xfId="1" applyFont="1" applyBorder="1" applyAlignment="1">
      <alignment vertic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9" fontId="0" fillId="0" borderId="0" xfId="0" applyNumberFormat="1" applyFill="1" applyBorder="1" applyAlignment="1">
      <alignment horizontal="center" vertical="center"/>
    </xf>
    <xf numFmtId="0" fontId="2" fillId="0" borderId="0" xfId="0" applyFont="1"/>
    <xf numFmtId="164" fontId="0" fillId="0" borderId="1" xfId="0" applyNumberFormat="1" applyBorder="1" applyAlignment="1">
      <alignment horizontal="center" vertical="center"/>
    </xf>
    <xf numFmtId="0" fontId="0" fillId="6" borderId="1" xfId="0" applyFill="1" applyBorder="1"/>
    <xf numFmtId="164" fontId="0" fillId="6" borderId="1" xfId="0" applyNumberFormat="1" applyFill="1" applyBorder="1" applyAlignment="1">
      <alignment horizontal="center" vertical="center"/>
    </xf>
    <xf numFmtId="164" fontId="0" fillId="6" borderId="1" xfId="1" applyNumberFormat="1" applyFont="1" applyFill="1" applyBorder="1" applyAlignment="1">
      <alignment horizontal="center" vertical="center"/>
    </xf>
    <xf numFmtId="0" fontId="0" fillId="7" borderId="1" xfId="0" applyFill="1" applyBorder="1"/>
    <xf numFmtId="164" fontId="0" fillId="7" borderId="1" xfId="1" applyNumberFormat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1" applyNumberFormat="1" applyFont="1" applyFill="1" applyBorder="1" applyAlignment="1">
      <alignment horizontal="center" vertical="center"/>
    </xf>
    <xf numFmtId="164" fontId="0" fillId="11" borderId="1" xfId="1" applyNumberFormat="1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3" fillId="8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12" borderId="1" xfId="0" applyFill="1" applyBorder="1"/>
    <xf numFmtId="0" fontId="0" fillId="13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Normal" xfId="0" builtinId="0"/>
    <cellStyle name="Pourcentage" xfId="1" builtinId="5"/>
  </cellStyles>
  <dxfs count="72">
    <dxf>
      <fill>
        <patternFill>
          <bgColor rgb="FF0070C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FF99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17</xdr:row>
      <xdr:rowOff>38100</xdr:rowOff>
    </xdr:from>
    <xdr:to>
      <xdr:col>5</xdr:col>
      <xdr:colOff>581025</xdr:colOff>
      <xdr:row>17</xdr:row>
      <xdr:rowOff>152400</xdr:rowOff>
    </xdr:to>
    <xdr:sp macro="" textlink="">
      <xdr:nvSpPr>
        <xdr:cNvPr id="2" name="Flèche droite 1"/>
        <xdr:cNvSpPr/>
      </xdr:nvSpPr>
      <xdr:spPr>
        <a:xfrm>
          <a:off x="4010025" y="3286125"/>
          <a:ext cx="381000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9"/>
  <sheetViews>
    <sheetView workbookViewId="0">
      <selection sqref="A1:XFD1048576"/>
    </sheetView>
  </sheetViews>
  <sheetFormatPr baseColWidth="10" defaultRowHeight="15"/>
  <sheetData>
    <row r="1" spans="1:17">
      <c r="A1" s="3"/>
      <c r="B1" s="3"/>
      <c r="C1" s="3" t="s">
        <v>9</v>
      </c>
      <c r="D1" s="3"/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3" t="s">
        <v>16</v>
      </c>
      <c r="L1" s="3" t="s">
        <v>17</v>
      </c>
      <c r="M1" s="3" t="s">
        <v>18</v>
      </c>
      <c r="N1" s="3" t="s">
        <v>20</v>
      </c>
      <c r="O1" s="3" t="s">
        <v>21</v>
      </c>
      <c r="P1" s="3" t="s">
        <v>22</v>
      </c>
      <c r="Q1" s="3" t="s">
        <v>23</v>
      </c>
    </row>
    <row r="2" spans="1:17">
      <c r="A2" s="35" t="s">
        <v>39</v>
      </c>
      <c r="B2" s="35"/>
      <c r="C2" s="34">
        <v>4</v>
      </c>
      <c r="D2" s="34"/>
      <c r="E2" s="4">
        <v>4</v>
      </c>
      <c r="F2" s="4">
        <v>4.5</v>
      </c>
      <c r="G2" s="4">
        <v>5</v>
      </c>
      <c r="H2" s="4">
        <v>5.5</v>
      </c>
      <c r="I2" s="4">
        <v>6</v>
      </c>
      <c r="J2" s="4">
        <v>6.5</v>
      </c>
      <c r="K2" s="4">
        <v>7</v>
      </c>
      <c r="L2" s="4">
        <v>7.5</v>
      </c>
      <c r="M2" s="4">
        <v>8</v>
      </c>
      <c r="N2" s="4">
        <v>8.5</v>
      </c>
      <c r="O2" s="4">
        <v>9</v>
      </c>
      <c r="P2" s="4">
        <v>9.5</v>
      </c>
      <c r="Q2" s="4">
        <v>10</v>
      </c>
    </row>
    <row r="3" spans="1:17">
      <c r="A3" s="35" t="s">
        <v>0</v>
      </c>
      <c r="B3" s="35"/>
      <c r="C3" s="34">
        <v>4.5</v>
      </c>
      <c r="D3" s="34"/>
      <c r="E3" s="4">
        <v>4</v>
      </c>
      <c r="F3" s="4">
        <v>4.5</v>
      </c>
      <c r="G3" s="4">
        <v>5</v>
      </c>
      <c r="H3" s="4">
        <v>5.5</v>
      </c>
      <c r="I3" s="4">
        <v>6</v>
      </c>
      <c r="J3" s="4">
        <v>6.5</v>
      </c>
      <c r="K3" s="4">
        <v>7</v>
      </c>
      <c r="L3" s="4">
        <v>7.5</v>
      </c>
      <c r="M3" s="4">
        <v>8</v>
      </c>
      <c r="N3" s="4">
        <v>8.5</v>
      </c>
      <c r="O3" s="4">
        <v>9</v>
      </c>
      <c r="P3" s="4">
        <v>9.5</v>
      </c>
      <c r="Q3" s="4">
        <v>10</v>
      </c>
    </row>
    <row r="4" spans="1:17">
      <c r="A4" s="35" t="s">
        <v>1</v>
      </c>
      <c r="B4" s="35"/>
      <c r="C4" s="34">
        <v>5</v>
      </c>
      <c r="D4" s="34"/>
      <c r="E4" s="4">
        <v>4</v>
      </c>
      <c r="F4" s="4">
        <v>4.5</v>
      </c>
      <c r="G4" s="4">
        <v>5</v>
      </c>
      <c r="H4" s="4">
        <v>5.5</v>
      </c>
      <c r="I4" s="4">
        <v>6</v>
      </c>
      <c r="J4" s="4">
        <v>6.5</v>
      </c>
      <c r="K4" s="4">
        <v>7</v>
      </c>
      <c r="L4" s="4">
        <v>7.5</v>
      </c>
      <c r="M4" s="4">
        <v>8</v>
      </c>
      <c r="N4" s="4">
        <v>8.5</v>
      </c>
      <c r="O4" s="4">
        <v>9</v>
      </c>
      <c r="P4" s="4">
        <v>9.5</v>
      </c>
      <c r="Q4" s="4">
        <v>10</v>
      </c>
    </row>
    <row r="5" spans="1:17">
      <c r="A5" s="35" t="s">
        <v>2</v>
      </c>
      <c r="B5" s="35"/>
      <c r="C5" s="34">
        <v>5.5</v>
      </c>
      <c r="D5" s="34"/>
      <c r="E5" s="4">
        <v>4</v>
      </c>
      <c r="F5" s="4">
        <v>4.5</v>
      </c>
      <c r="G5" s="4">
        <v>5</v>
      </c>
      <c r="H5" s="4">
        <v>5.5</v>
      </c>
      <c r="I5" s="4">
        <v>6</v>
      </c>
      <c r="J5" s="4">
        <v>6.5</v>
      </c>
      <c r="K5" s="4">
        <v>7</v>
      </c>
      <c r="L5" s="4">
        <v>7.5</v>
      </c>
      <c r="M5" s="4">
        <v>8</v>
      </c>
      <c r="N5" s="4">
        <v>8.5</v>
      </c>
      <c r="O5" s="4">
        <v>9</v>
      </c>
      <c r="P5" s="4">
        <v>9.5</v>
      </c>
      <c r="Q5" s="4">
        <v>10</v>
      </c>
    </row>
    <row r="6" spans="1:17">
      <c r="A6" s="35" t="s">
        <v>3</v>
      </c>
      <c r="B6" s="35"/>
      <c r="C6" s="34">
        <v>6</v>
      </c>
      <c r="D6" s="34"/>
      <c r="E6" s="4">
        <v>4</v>
      </c>
      <c r="F6" s="4">
        <v>4.5</v>
      </c>
      <c r="G6" s="4">
        <v>5</v>
      </c>
      <c r="H6" s="4">
        <v>5.5</v>
      </c>
      <c r="I6" s="4">
        <v>6</v>
      </c>
      <c r="J6" s="4">
        <v>6.5</v>
      </c>
      <c r="K6" s="4">
        <v>7</v>
      </c>
      <c r="L6" s="4">
        <v>7.5</v>
      </c>
      <c r="M6" s="4">
        <v>8</v>
      </c>
      <c r="N6" s="4">
        <v>8.5</v>
      </c>
      <c r="O6" s="4">
        <v>9</v>
      </c>
      <c r="P6" s="4">
        <v>9.5</v>
      </c>
      <c r="Q6" s="4">
        <v>10</v>
      </c>
    </row>
    <row r="7" spans="1:17">
      <c r="A7" s="35" t="s">
        <v>4</v>
      </c>
      <c r="B7" s="35"/>
      <c r="C7" s="34">
        <v>6.5</v>
      </c>
      <c r="D7" s="34"/>
      <c r="E7" s="4">
        <v>4</v>
      </c>
      <c r="F7" s="4">
        <v>4.5</v>
      </c>
      <c r="G7" s="4">
        <v>5</v>
      </c>
      <c r="H7" s="4">
        <v>5.5</v>
      </c>
      <c r="I7" s="4">
        <v>6</v>
      </c>
      <c r="J7" s="4">
        <v>6.5</v>
      </c>
      <c r="K7" s="4">
        <v>7</v>
      </c>
      <c r="L7" s="4">
        <v>7.5</v>
      </c>
      <c r="M7" s="4">
        <v>8</v>
      </c>
      <c r="N7" s="4">
        <v>8.5</v>
      </c>
      <c r="O7" s="4">
        <v>9</v>
      </c>
      <c r="P7" s="4">
        <v>9.5</v>
      </c>
      <c r="Q7" s="4">
        <v>10</v>
      </c>
    </row>
    <row r="8" spans="1:17">
      <c r="A8" s="35" t="s">
        <v>5</v>
      </c>
      <c r="B8" s="35"/>
      <c r="C8" s="34">
        <v>7</v>
      </c>
      <c r="D8" s="34"/>
      <c r="E8" s="4">
        <v>4</v>
      </c>
      <c r="F8" s="4">
        <v>4.5</v>
      </c>
      <c r="G8" s="4">
        <v>5</v>
      </c>
      <c r="H8" s="4">
        <v>5.5</v>
      </c>
      <c r="I8" s="4">
        <v>6</v>
      </c>
      <c r="J8" s="4">
        <v>6.5</v>
      </c>
      <c r="K8" s="4">
        <v>7</v>
      </c>
      <c r="L8" s="4">
        <v>7.5</v>
      </c>
      <c r="M8" s="4">
        <v>8</v>
      </c>
      <c r="N8" s="4">
        <v>8.5</v>
      </c>
      <c r="O8" s="4">
        <v>9</v>
      </c>
      <c r="P8" s="4">
        <v>9.5</v>
      </c>
      <c r="Q8" s="4">
        <v>10</v>
      </c>
    </row>
    <row r="9" spans="1:17">
      <c r="A9" s="35" t="s">
        <v>6</v>
      </c>
      <c r="B9" s="35"/>
      <c r="C9" s="34">
        <v>7.5</v>
      </c>
      <c r="D9" s="34"/>
      <c r="E9" s="4">
        <v>4</v>
      </c>
      <c r="F9" s="4">
        <v>4.5</v>
      </c>
      <c r="G9" s="4">
        <v>5</v>
      </c>
      <c r="H9" s="4">
        <v>5.5</v>
      </c>
      <c r="I9" s="4">
        <v>6</v>
      </c>
      <c r="J9" s="4">
        <v>6.5</v>
      </c>
      <c r="K9" s="4">
        <v>7</v>
      </c>
      <c r="L9" s="4">
        <v>7.5</v>
      </c>
      <c r="M9" s="4">
        <v>8</v>
      </c>
      <c r="N9" s="4">
        <v>8.5</v>
      </c>
      <c r="O9" s="4">
        <v>9</v>
      </c>
      <c r="P9" s="4">
        <v>9.5</v>
      </c>
      <c r="Q9" s="4">
        <v>10</v>
      </c>
    </row>
    <row r="10" spans="1:17">
      <c r="A10" s="35" t="s">
        <v>7</v>
      </c>
      <c r="B10" s="35"/>
      <c r="C10" s="34">
        <v>8</v>
      </c>
      <c r="D10" s="34"/>
      <c r="E10" s="4">
        <v>4</v>
      </c>
      <c r="F10" s="4">
        <v>4.5</v>
      </c>
      <c r="G10" s="4">
        <v>5</v>
      </c>
      <c r="H10" s="4">
        <v>5.5</v>
      </c>
      <c r="I10" s="4">
        <v>6</v>
      </c>
      <c r="J10" s="4">
        <v>6.5</v>
      </c>
      <c r="K10" s="4">
        <v>7</v>
      </c>
      <c r="L10" s="4">
        <v>7.5</v>
      </c>
      <c r="M10" s="4">
        <v>8</v>
      </c>
      <c r="N10" s="4">
        <v>8.5</v>
      </c>
      <c r="O10" s="4">
        <v>9</v>
      </c>
      <c r="P10" s="4">
        <v>9.5</v>
      </c>
      <c r="Q10" s="4">
        <v>10</v>
      </c>
    </row>
    <row r="11" spans="1:17">
      <c r="A11" s="35" t="s">
        <v>8</v>
      </c>
      <c r="B11" s="35"/>
      <c r="C11" s="34">
        <v>8.5</v>
      </c>
      <c r="D11" s="34"/>
      <c r="E11" s="4">
        <v>4</v>
      </c>
      <c r="F11" s="4">
        <v>4.5</v>
      </c>
      <c r="G11" s="4">
        <v>5</v>
      </c>
      <c r="H11" s="4">
        <v>5.5</v>
      </c>
      <c r="I11" s="4">
        <v>6</v>
      </c>
      <c r="J11" s="4">
        <v>6.5</v>
      </c>
      <c r="K11" s="4">
        <v>7</v>
      </c>
      <c r="L11" s="4">
        <v>7.5</v>
      </c>
      <c r="M11" s="4">
        <v>8</v>
      </c>
      <c r="N11" s="4">
        <v>8.5</v>
      </c>
      <c r="O11" s="4">
        <v>9</v>
      </c>
      <c r="P11" s="4">
        <v>9.5</v>
      </c>
      <c r="Q11" s="4">
        <v>10</v>
      </c>
    </row>
    <row r="12" spans="1:17">
      <c r="A12" s="35" t="s">
        <v>19</v>
      </c>
      <c r="B12" s="35"/>
      <c r="C12" s="34">
        <v>9</v>
      </c>
      <c r="D12" s="34"/>
      <c r="E12" s="4">
        <v>0</v>
      </c>
      <c r="F12" s="4">
        <v>4.5</v>
      </c>
      <c r="G12" s="4">
        <v>5</v>
      </c>
      <c r="H12" s="4">
        <v>5.5</v>
      </c>
      <c r="I12" s="4">
        <v>6</v>
      </c>
      <c r="J12" s="4">
        <v>6.5</v>
      </c>
      <c r="K12" s="4">
        <v>7</v>
      </c>
      <c r="L12" s="4">
        <v>7.5</v>
      </c>
      <c r="M12" s="4">
        <v>8</v>
      </c>
      <c r="N12" s="4">
        <v>8.5</v>
      </c>
      <c r="O12" s="4">
        <v>9</v>
      </c>
      <c r="P12" s="4">
        <v>9.5</v>
      </c>
      <c r="Q12" s="4">
        <v>10</v>
      </c>
    </row>
    <row r="13" spans="1:17">
      <c r="A13" s="35" t="s">
        <v>46</v>
      </c>
      <c r="B13" s="35"/>
      <c r="C13" s="34">
        <v>9</v>
      </c>
      <c r="D13" s="34"/>
      <c r="E13" s="4" t="s">
        <v>45</v>
      </c>
      <c r="F13" s="4">
        <v>4.5</v>
      </c>
      <c r="G13" s="4">
        <v>5</v>
      </c>
      <c r="H13" s="4">
        <v>5.5</v>
      </c>
      <c r="I13" s="4">
        <v>6</v>
      </c>
      <c r="J13" s="4">
        <v>6.5</v>
      </c>
      <c r="K13" s="4">
        <v>7</v>
      </c>
      <c r="L13" s="4">
        <v>7.5</v>
      </c>
      <c r="M13" s="4">
        <v>8</v>
      </c>
      <c r="N13" s="4">
        <v>8.5</v>
      </c>
      <c r="O13" s="4">
        <v>9</v>
      </c>
      <c r="P13" s="4">
        <v>9.5</v>
      </c>
      <c r="Q13" s="4">
        <v>10</v>
      </c>
    </row>
    <row r="14" spans="1:17">
      <c r="A14" s="35" t="s">
        <v>34</v>
      </c>
      <c r="B14" s="35"/>
      <c r="C14" s="34">
        <v>7</v>
      </c>
      <c r="D14" s="34"/>
      <c r="E14" s="4" t="s">
        <v>36</v>
      </c>
      <c r="F14" s="4">
        <v>4.5</v>
      </c>
      <c r="G14" s="4">
        <v>5</v>
      </c>
      <c r="H14" s="4">
        <v>5.5</v>
      </c>
      <c r="I14" s="4">
        <v>6</v>
      </c>
      <c r="J14" s="4">
        <v>6.5</v>
      </c>
      <c r="K14" s="4">
        <v>7</v>
      </c>
      <c r="L14" s="4">
        <v>7.5</v>
      </c>
      <c r="M14" s="4">
        <v>8</v>
      </c>
      <c r="N14" s="4">
        <v>8.5</v>
      </c>
      <c r="O14" s="4">
        <v>9</v>
      </c>
      <c r="P14" s="4">
        <v>9.5</v>
      </c>
      <c r="Q14" s="4">
        <v>10</v>
      </c>
    </row>
    <row r="15" spans="1:17">
      <c r="A15" s="35" t="s">
        <v>35</v>
      </c>
      <c r="B15" s="35"/>
      <c r="C15" s="34">
        <v>9</v>
      </c>
      <c r="D15" s="34"/>
      <c r="E15" s="4">
        <v>0</v>
      </c>
      <c r="F15" s="4">
        <v>4.5</v>
      </c>
      <c r="G15" s="4">
        <v>5</v>
      </c>
      <c r="H15" s="4">
        <v>5.5</v>
      </c>
      <c r="I15" s="4">
        <v>6</v>
      </c>
      <c r="J15" s="4">
        <v>6.5</v>
      </c>
      <c r="K15" s="4">
        <v>7</v>
      </c>
      <c r="L15" s="4">
        <v>7.5</v>
      </c>
      <c r="M15" s="4">
        <v>8</v>
      </c>
      <c r="N15" s="4">
        <v>8.5</v>
      </c>
      <c r="O15" s="4">
        <v>9</v>
      </c>
      <c r="P15" s="4">
        <v>9.5</v>
      </c>
      <c r="Q15" s="4">
        <v>10</v>
      </c>
    </row>
    <row r="17" spans="1:10">
      <c r="A17" s="5"/>
    </row>
    <row r="22" spans="1:10">
      <c r="B22" s="5"/>
      <c r="E22" s="4" t="s">
        <v>10</v>
      </c>
      <c r="F22" s="4" t="s">
        <v>11</v>
      </c>
      <c r="G22" s="4" t="s">
        <v>12</v>
      </c>
      <c r="H22" s="4" t="s">
        <v>13</v>
      </c>
    </row>
    <row r="23" spans="1:10">
      <c r="B23" s="6" t="s">
        <v>27</v>
      </c>
      <c r="C23" s="6"/>
      <c r="D23" s="4"/>
      <c r="E23" s="29">
        <f>(COUNTA(E$2:E$15)+COUNTBLANK(E$2:E$15))</f>
        <v>14</v>
      </c>
      <c r="F23" s="29">
        <f t="shared" ref="F23:H23" si="0">(COUNTA(F$2:F$15)+COUNTBLANK(F$2:F$15))</f>
        <v>14</v>
      </c>
      <c r="G23" s="29">
        <f t="shared" si="0"/>
        <v>14</v>
      </c>
      <c r="H23" s="29">
        <f t="shared" si="0"/>
        <v>14</v>
      </c>
      <c r="I23" s="1" t="s">
        <v>37</v>
      </c>
      <c r="J23" t="s">
        <v>31</v>
      </c>
    </row>
    <row r="24" spans="1:10">
      <c r="B24" s="28"/>
      <c r="C24" s="28"/>
      <c r="D24" s="28"/>
      <c r="E24" s="28"/>
      <c r="F24" s="28"/>
      <c r="G24" s="28"/>
      <c r="H24" s="25"/>
    </row>
    <row r="25" spans="1:10">
      <c r="B25" s="3" t="s">
        <v>28</v>
      </c>
      <c r="C25" s="3"/>
      <c r="D25" s="4"/>
      <c r="E25" s="22">
        <f>(COUNT(E$2:E$15)+COUNTBLANK(E$2:E$15))</f>
        <v>12</v>
      </c>
      <c r="F25" s="22">
        <f t="shared" ref="F25:H25" si="1">(COUNT(F$2:F$15)+COUNTBLANK(F$2:F$15))</f>
        <v>14</v>
      </c>
      <c r="G25" s="22">
        <f t="shared" si="1"/>
        <v>14</v>
      </c>
      <c r="H25" s="22">
        <f t="shared" si="1"/>
        <v>14</v>
      </c>
      <c r="I25" s="1" t="s">
        <v>37</v>
      </c>
      <c r="J25" t="s">
        <v>33</v>
      </c>
    </row>
    <row r="26" spans="1:10">
      <c r="B26" s="28"/>
      <c r="C26" s="28"/>
      <c r="D26" s="28"/>
      <c r="E26" s="28"/>
      <c r="F26" s="28"/>
      <c r="G26" s="28"/>
      <c r="H26" s="28"/>
      <c r="J26" t="s">
        <v>40</v>
      </c>
    </row>
    <row r="27" spans="1:10">
      <c r="B27" s="3" t="s">
        <v>29</v>
      </c>
      <c r="C27" s="3"/>
      <c r="D27" s="4"/>
      <c r="E27" s="23">
        <f>SUMPRODUCT((E$2:E$15&gt;=(0.0001))*(E$2:E$15&lt;=(10)))</f>
        <v>10</v>
      </c>
      <c r="F27" s="23">
        <f t="shared" ref="F27:H27" si="2">SUMPRODUCT((F$2:F$15&gt;=(0.0001))*(F$2:F$15&lt;=(10)))</f>
        <v>14</v>
      </c>
      <c r="G27" s="23">
        <f t="shared" si="2"/>
        <v>14</v>
      </c>
      <c r="H27" s="23">
        <f t="shared" si="2"/>
        <v>14</v>
      </c>
      <c r="I27" s="2" t="s">
        <v>37</v>
      </c>
      <c r="J27" t="s">
        <v>32</v>
      </c>
    </row>
    <row r="28" spans="1:10">
      <c r="B28" s="28"/>
      <c r="C28" s="28"/>
      <c r="D28" s="28"/>
      <c r="E28" s="28"/>
      <c r="F28" s="28"/>
      <c r="G28" s="28"/>
      <c r="H28" s="28"/>
    </row>
    <row r="29" spans="1:10">
      <c r="B29" s="35" t="s">
        <v>30</v>
      </c>
      <c r="C29" s="35"/>
      <c r="D29" s="35"/>
      <c r="E29" s="24">
        <f>E27/E25</f>
        <v>0.83333333333333337</v>
      </c>
      <c r="F29" s="24">
        <f>F27/F25</f>
        <v>1</v>
      </c>
      <c r="G29" s="24">
        <f>G27/G25</f>
        <v>1</v>
      </c>
      <c r="H29" s="24">
        <f>H27/H25</f>
        <v>1</v>
      </c>
      <c r="I29" s="1" t="s">
        <v>37</v>
      </c>
      <c r="J29" t="s">
        <v>44</v>
      </c>
    </row>
    <row r="30" spans="1:10">
      <c r="B30" s="26"/>
      <c r="C30" s="26"/>
      <c r="D30" s="26"/>
      <c r="E30" s="26"/>
      <c r="F30" s="26"/>
      <c r="G30" s="26"/>
      <c r="H30" s="26"/>
      <c r="I30" s="1"/>
    </row>
    <row r="31" spans="1:10">
      <c r="B31" s="26"/>
      <c r="C31" s="27"/>
      <c r="D31" s="7" t="s">
        <v>24</v>
      </c>
      <c r="E31" s="21">
        <f>SUMPRODUCT((E$2:E$15&gt;=($C$2:$C$15))*(E$2:E$15&lt;=(10)))/COUNTA(E$2:E$15)</f>
        <v>7.1428571428571425E-2</v>
      </c>
      <c r="F31" s="21">
        <f t="shared" ref="F31:H31" si="3">SUMPRODUCT((F$2:F$15&gt;=($C$2:$C$15))*(F$2:F$15&lt;=(10)))/COUNTA(F$2:F$15)</f>
        <v>0.14285714285714285</v>
      </c>
      <c r="G31" s="21">
        <f t="shared" si="3"/>
        <v>0.21428571428571427</v>
      </c>
      <c r="H31" s="21">
        <f t="shared" si="3"/>
        <v>0.2857142857142857</v>
      </c>
      <c r="I31" s="1" t="s">
        <v>37</v>
      </c>
      <c r="J31" t="s">
        <v>38</v>
      </c>
    </row>
    <row r="32" spans="1:10">
      <c r="B32" s="26"/>
      <c r="C32" s="27"/>
      <c r="D32" s="8" t="s">
        <v>25</v>
      </c>
      <c r="E32" s="20">
        <f>SUMPRODUCT((E$2:E$15&gt;=($C$2:$C$15-1))*(E$2:E$15&lt;=($C$2:$C$15-0.01)))/COUNTA(E$2:E$15)</f>
        <v>0.14285714285714285</v>
      </c>
      <c r="F32" s="20">
        <f t="shared" ref="F32:H32" si="4">SUMPRODUCT((F$2:F$15&gt;=($C$2:$C$15-1))*(F$2:F$15&lt;=($C$2:$C$15-0.01)))/COUNTA(F$2:F$15)</f>
        <v>0.14285714285714285</v>
      </c>
      <c r="G32" s="20">
        <f t="shared" si="4"/>
        <v>0.14285714285714285</v>
      </c>
      <c r="H32" s="20">
        <f t="shared" si="4"/>
        <v>0.14285714285714285</v>
      </c>
      <c r="I32" s="1" t="s">
        <v>37</v>
      </c>
      <c r="J32" t="s">
        <v>41</v>
      </c>
    </row>
    <row r="33" spans="2:10">
      <c r="B33" s="26"/>
      <c r="C33" s="27"/>
      <c r="D33" s="9" t="s">
        <v>25</v>
      </c>
      <c r="E33" s="19">
        <f>SUMPRODUCT((E$2:E$15&gt;=(0.01))*(E$2:E$15&lt;=($C$2:$C$15-1.01)))/COUNTA(E$2:E$15)</f>
        <v>0.5</v>
      </c>
      <c r="F33" s="19">
        <f>SUMPRODUCT((F$2:F$15&gt;=(0.01))*(F$2:F$15&lt;=($C$2:$C$15-1.01)))/COUNTA(F$2:F$15)</f>
        <v>0.7142857142857143</v>
      </c>
      <c r="G33" s="19">
        <f t="shared" ref="G33:H33" si="5">SUMPRODUCT((G$2:G$15&gt;=(0.01))*(G$2:G$15&lt;=($C$2:$C$15-1.01)))/COUNTA(G$2:G$15)</f>
        <v>0.6428571428571429</v>
      </c>
      <c r="H33" s="19">
        <f t="shared" si="5"/>
        <v>0.5714285714285714</v>
      </c>
      <c r="I33" s="1" t="s">
        <v>37</v>
      </c>
      <c r="J33" t="s">
        <v>42</v>
      </c>
    </row>
    <row r="34" spans="2:10">
      <c r="B34" s="26"/>
      <c r="C34" s="27"/>
      <c r="D34" s="10" t="s">
        <v>47</v>
      </c>
      <c r="E34" s="13">
        <f>SUMPRODUCT(--(E$2:E$15=(0)))/COUNTA(E$2:E$15)</f>
        <v>0.14285714285714285</v>
      </c>
      <c r="F34" s="13">
        <f>SUMPRODUCT(--(F$2:F$15=(0)))/COUNTA(F$2:F$15)</f>
        <v>0</v>
      </c>
      <c r="G34" s="13">
        <f>SUMPRODUCT(--(G$2:G$15=(0)))/COUNTA(G$2:G$15)</f>
        <v>0</v>
      </c>
      <c r="H34" s="13">
        <f>SUMPRODUCT(--(H$2:H$15=(0)))/COUNTA(H$2:H$15)</f>
        <v>0</v>
      </c>
      <c r="I34" s="1" t="s">
        <v>37</v>
      </c>
      <c r="J34" t="s">
        <v>43</v>
      </c>
    </row>
    <row r="35" spans="2:10">
      <c r="B35" s="26"/>
      <c r="C35" s="27"/>
      <c r="D35" s="17" t="s">
        <v>26</v>
      </c>
      <c r="E35" s="18">
        <f>(COUNTIF(E$2:E$15,"non prevu")+COUNTIF(E$2:E$15,"non prévu"))/(COUNTA(E$2:E$15)+COUNTIF(E$2:E$15,"non prevu")+COUNTIF(E$2:E$15,"non prévu"))</f>
        <v>0.125</v>
      </c>
      <c r="F35" s="18">
        <f t="shared" ref="F35:H35" si="6">(COUNTIF(F$2:F$15,"non prevu")+COUNTIF(F$2:F$15,"non prévu"))/(COUNTA(F$2:F$15)+COUNTIF(F$2:F$15,"non prevu")+COUNTIF(F$2:F$15,"non prévu"))</f>
        <v>0</v>
      </c>
      <c r="G35" s="18">
        <f t="shared" si="6"/>
        <v>0</v>
      </c>
      <c r="H35" s="18">
        <f t="shared" si="6"/>
        <v>0</v>
      </c>
    </row>
    <row r="36" spans="2:10">
      <c r="B36" s="26"/>
      <c r="C36" s="27"/>
      <c r="D36" s="14" t="s">
        <v>48</v>
      </c>
      <c r="E36" s="15">
        <f>SUM(E31:E35)</f>
        <v>0.98214285714285721</v>
      </c>
      <c r="F36" s="16">
        <f t="shared" ref="F36:H36" si="7">SUM(F31:F35)</f>
        <v>1</v>
      </c>
      <c r="G36" s="16">
        <f t="shared" si="7"/>
        <v>1</v>
      </c>
      <c r="H36" s="16">
        <f t="shared" si="7"/>
        <v>1</v>
      </c>
    </row>
    <row r="38" spans="2:10">
      <c r="E38" s="11"/>
    </row>
    <row r="39" spans="2:10" ht="46.5">
      <c r="B39" s="12"/>
    </row>
  </sheetData>
  <mergeCells count="29">
    <mergeCell ref="C15:D15"/>
    <mergeCell ref="B29:D29"/>
    <mergeCell ref="A15:B15"/>
    <mergeCell ref="C7:D7"/>
    <mergeCell ref="C8:D8"/>
    <mergeCell ref="C9:D9"/>
    <mergeCell ref="A7:B7"/>
    <mergeCell ref="A13:B13"/>
    <mergeCell ref="C13:D13"/>
    <mergeCell ref="A12:B12"/>
    <mergeCell ref="C12:D12"/>
    <mergeCell ref="A14:B14"/>
    <mergeCell ref="C14:D14"/>
    <mergeCell ref="C6:D6"/>
    <mergeCell ref="C10:D10"/>
    <mergeCell ref="C11:D11"/>
    <mergeCell ref="A2:B2"/>
    <mergeCell ref="A3:B3"/>
    <mergeCell ref="A4:B4"/>
    <mergeCell ref="A5:B5"/>
    <mergeCell ref="A6:B6"/>
    <mergeCell ref="C2:D2"/>
    <mergeCell ref="C3:D3"/>
    <mergeCell ref="C4:D4"/>
    <mergeCell ref="C5:D5"/>
    <mergeCell ref="A8:B8"/>
    <mergeCell ref="A9:B9"/>
    <mergeCell ref="A10:B10"/>
    <mergeCell ref="A11:B11"/>
  </mergeCells>
  <conditionalFormatting sqref="E2:N2 P2:Q2">
    <cfRule type="cellIs" dxfId="71" priority="85" operator="between">
      <formula>0.01</formula>
      <formula>$C2-1.01</formula>
    </cfRule>
    <cfRule type="cellIs" dxfId="70" priority="86" operator="between">
      <formula>$C2+1.51</formula>
      <formula>10</formula>
    </cfRule>
    <cfRule type="cellIs" dxfId="69" priority="87" operator="between">
      <formula>$C2-0.01</formula>
      <formula>$C2-1</formula>
    </cfRule>
    <cfRule type="cellIs" dxfId="68" priority="88" operator="between">
      <formula>$C2</formula>
      <formula>$C2+1.5</formula>
    </cfRule>
  </conditionalFormatting>
  <conditionalFormatting sqref="P3:Q14 E3:G7 I3:N14 I15:Q15 E8:E15 G8:G15">
    <cfRule type="cellIs" dxfId="67" priority="61" operator="between">
      <formula>0.01</formula>
      <formula>$C3-1.01</formula>
    </cfRule>
    <cfRule type="cellIs" dxfId="66" priority="62" operator="between">
      <formula>$C3+1.51</formula>
      <formula>10</formula>
    </cfRule>
    <cfRule type="cellIs" dxfId="65" priority="63" operator="between">
      <formula>$C3-0.01</formula>
      <formula>$C3-1</formula>
    </cfRule>
    <cfRule type="cellIs" dxfId="64" priority="64" operator="between">
      <formula>$C3</formula>
      <formula>$C3+1.5</formula>
    </cfRule>
  </conditionalFormatting>
  <conditionalFormatting sqref="O2:O14">
    <cfRule type="cellIs" dxfId="63" priority="57" operator="between">
      <formula>0.01</formula>
      <formula>$C2-1.01</formula>
    </cfRule>
    <cfRule type="cellIs" dxfId="62" priority="58" operator="between">
      <formula>$C2+1.51</formula>
      <formula>10</formula>
    </cfRule>
    <cfRule type="cellIs" dxfId="61" priority="59" operator="between">
      <formula>$C2-0.01</formula>
      <formula>$C2-1</formula>
    </cfRule>
    <cfRule type="cellIs" dxfId="60" priority="60" operator="between">
      <formula>$C2</formula>
      <formula>$C2+1.5</formula>
    </cfRule>
  </conditionalFormatting>
  <conditionalFormatting sqref="H3">
    <cfRule type="cellIs" dxfId="59" priority="53" operator="between">
      <formula>0.01</formula>
      <formula>$C3-1.01</formula>
    </cfRule>
    <cfRule type="cellIs" dxfId="58" priority="54" operator="between">
      <formula>$C3+1.51</formula>
      <formula>10</formula>
    </cfRule>
    <cfRule type="cellIs" dxfId="57" priority="55" operator="between">
      <formula>$C3-0.01</formula>
      <formula>$C3-1</formula>
    </cfRule>
    <cfRule type="cellIs" dxfId="56" priority="56" operator="between">
      <formula>$C3</formula>
      <formula>$C3+1.5</formula>
    </cfRule>
  </conditionalFormatting>
  <conditionalFormatting sqref="H4">
    <cfRule type="cellIs" dxfId="55" priority="49" operator="between">
      <formula>0.01</formula>
      <formula>$C4-1.01</formula>
    </cfRule>
    <cfRule type="cellIs" dxfId="54" priority="50" operator="between">
      <formula>$C4+1.51</formula>
      <formula>10</formula>
    </cfRule>
    <cfRule type="cellIs" dxfId="53" priority="51" operator="between">
      <formula>$C4-0.01</formula>
      <formula>$C4-1</formula>
    </cfRule>
    <cfRule type="cellIs" dxfId="52" priority="52" operator="between">
      <formula>$C4</formula>
      <formula>$C4+1.5</formula>
    </cfRule>
  </conditionalFormatting>
  <conditionalFormatting sqref="H5">
    <cfRule type="cellIs" dxfId="51" priority="45" operator="between">
      <formula>0.01</formula>
      <formula>$C5-1.01</formula>
    </cfRule>
    <cfRule type="cellIs" dxfId="50" priority="46" operator="between">
      <formula>$C5+1.51</formula>
      <formula>10</formula>
    </cfRule>
    <cfRule type="cellIs" dxfId="49" priority="47" operator="between">
      <formula>$C5-0.01</formula>
      <formula>$C5-1</formula>
    </cfRule>
    <cfRule type="cellIs" dxfId="48" priority="48" operator="between">
      <formula>$C5</formula>
      <formula>$C5+1.5</formula>
    </cfRule>
  </conditionalFormatting>
  <conditionalFormatting sqref="H6">
    <cfRule type="cellIs" dxfId="47" priority="41" operator="between">
      <formula>0.01</formula>
      <formula>$C6-1.01</formula>
    </cfRule>
    <cfRule type="cellIs" dxfId="46" priority="42" operator="between">
      <formula>$C6+1.51</formula>
      <formula>10</formula>
    </cfRule>
    <cfRule type="cellIs" dxfId="45" priority="43" operator="between">
      <formula>$C6-0.01</formula>
      <formula>$C6-1</formula>
    </cfRule>
    <cfRule type="cellIs" dxfId="44" priority="44" operator="between">
      <formula>$C6</formula>
      <formula>$C6+1.5</formula>
    </cfRule>
  </conditionalFormatting>
  <conditionalFormatting sqref="H7">
    <cfRule type="cellIs" dxfId="43" priority="37" operator="between">
      <formula>0.01</formula>
      <formula>$C7-1.01</formula>
    </cfRule>
    <cfRule type="cellIs" dxfId="42" priority="38" operator="between">
      <formula>$C7+1.51</formula>
      <formula>10</formula>
    </cfRule>
    <cfRule type="cellIs" dxfId="41" priority="39" operator="between">
      <formula>$C7-0.01</formula>
      <formula>$C7-1</formula>
    </cfRule>
    <cfRule type="cellIs" dxfId="40" priority="40" operator="between">
      <formula>$C7</formula>
      <formula>$C7+1.5</formula>
    </cfRule>
  </conditionalFormatting>
  <conditionalFormatting sqref="H8">
    <cfRule type="cellIs" dxfId="39" priority="33" operator="between">
      <formula>0.01</formula>
      <formula>$C8-1.01</formula>
    </cfRule>
    <cfRule type="cellIs" dxfId="38" priority="34" operator="between">
      <formula>$C8+1.51</formula>
      <formula>10</formula>
    </cfRule>
    <cfRule type="cellIs" dxfId="37" priority="35" operator="between">
      <formula>$C8-0.01</formula>
      <formula>$C8-1</formula>
    </cfRule>
    <cfRule type="cellIs" dxfId="36" priority="36" operator="between">
      <formula>$C8</formula>
      <formula>$C8+1.5</formula>
    </cfRule>
  </conditionalFormatting>
  <conditionalFormatting sqref="H9">
    <cfRule type="cellIs" dxfId="35" priority="29" operator="between">
      <formula>0.01</formula>
      <formula>$C9-1.01</formula>
    </cfRule>
    <cfRule type="cellIs" dxfId="34" priority="30" operator="between">
      <formula>$C9+1.51</formula>
      <formula>10</formula>
    </cfRule>
    <cfRule type="cellIs" dxfId="33" priority="31" operator="between">
      <formula>$C9-0.01</formula>
      <formula>$C9-1</formula>
    </cfRule>
    <cfRule type="cellIs" dxfId="32" priority="32" operator="between">
      <formula>$C9</formula>
      <formula>$C9+1.5</formula>
    </cfRule>
  </conditionalFormatting>
  <conditionalFormatting sqref="H10">
    <cfRule type="cellIs" dxfId="31" priority="25" operator="between">
      <formula>0.01</formula>
      <formula>$C10-1.01</formula>
    </cfRule>
    <cfRule type="cellIs" dxfId="30" priority="26" operator="between">
      <formula>$C10+1.51</formula>
      <formula>10</formula>
    </cfRule>
    <cfRule type="cellIs" dxfId="29" priority="27" operator="between">
      <formula>$C10-0.01</formula>
      <formula>$C10-1</formula>
    </cfRule>
    <cfRule type="cellIs" dxfId="28" priority="28" operator="between">
      <formula>$C10</formula>
      <formula>$C10+1.5</formula>
    </cfRule>
  </conditionalFormatting>
  <conditionalFormatting sqref="H11">
    <cfRule type="cellIs" dxfId="27" priority="21" operator="between">
      <formula>0.01</formula>
      <formula>$C11-1.01</formula>
    </cfRule>
    <cfRule type="cellIs" dxfId="26" priority="22" operator="between">
      <formula>$C11+1.51</formula>
      <formula>10</formula>
    </cfRule>
    <cfRule type="cellIs" dxfId="25" priority="23" operator="between">
      <formula>$C11-0.01</formula>
      <formula>$C11-1</formula>
    </cfRule>
    <cfRule type="cellIs" dxfId="24" priority="24" operator="between">
      <formula>$C11</formula>
      <formula>$C11+1.5</formula>
    </cfRule>
  </conditionalFormatting>
  <conditionalFormatting sqref="H12">
    <cfRule type="cellIs" dxfId="23" priority="17" operator="between">
      <formula>0.01</formula>
      <formula>$C12-1.01</formula>
    </cfRule>
    <cfRule type="cellIs" dxfId="22" priority="18" operator="between">
      <formula>$C12+1.51</formula>
      <formula>10</formula>
    </cfRule>
    <cfRule type="cellIs" dxfId="21" priority="19" operator="between">
      <formula>$C12-0.01</formula>
      <formula>$C12-1</formula>
    </cfRule>
    <cfRule type="cellIs" dxfId="20" priority="20" operator="between">
      <formula>$C12</formula>
      <formula>$C12+1.5</formula>
    </cfRule>
  </conditionalFormatting>
  <conditionalFormatting sqref="H13">
    <cfRule type="cellIs" dxfId="19" priority="13" operator="between">
      <formula>0.01</formula>
      <formula>$C13-1.01</formula>
    </cfRule>
    <cfRule type="cellIs" dxfId="18" priority="14" operator="between">
      <formula>$C13+1.51</formula>
      <formula>10</formula>
    </cfRule>
    <cfRule type="cellIs" dxfId="17" priority="15" operator="between">
      <formula>$C13-0.01</formula>
      <formula>$C13-1</formula>
    </cfRule>
    <cfRule type="cellIs" dxfId="16" priority="16" operator="between">
      <formula>$C13</formula>
      <formula>$C13+1.5</formula>
    </cfRule>
  </conditionalFormatting>
  <conditionalFormatting sqref="H14">
    <cfRule type="cellIs" dxfId="15" priority="9" operator="between">
      <formula>0.01</formula>
      <formula>$C14-1.01</formula>
    </cfRule>
    <cfRule type="cellIs" dxfId="14" priority="10" operator="between">
      <formula>$C14+1.51</formula>
      <formula>10</formula>
    </cfRule>
    <cfRule type="cellIs" dxfId="13" priority="11" operator="between">
      <formula>$C14-0.01</formula>
      <formula>$C14-1</formula>
    </cfRule>
    <cfRule type="cellIs" dxfId="12" priority="12" operator="between">
      <formula>$C14</formula>
      <formula>$C14+1.5</formula>
    </cfRule>
  </conditionalFormatting>
  <conditionalFormatting sqref="H15">
    <cfRule type="cellIs" dxfId="11" priority="5" operator="between">
      <formula>0.01</formula>
      <formula>$C15-1.01</formula>
    </cfRule>
    <cfRule type="cellIs" dxfId="10" priority="6" operator="between">
      <formula>$C15+1.51</formula>
      <formula>10</formula>
    </cfRule>
    <cfRule type="cellIs" dxfId="9" priority="7" operator="between">
      <formula>$C15-0.01</formula>
      <formula>$C15-1</formula>
    </cfRule>
    <cfRule type="cellIs" dxfId="8" priority="8" operator="between">
      <formula>$C15</formula>
      <formula>$C15+1.5</formula>
    </cfRule>
  </conditionalFormatting>
  <conditionalFormatting sqref="F8:F15">
    <cfRule type="cellIs" dxfId="7" priority="1" operator="between">
      <formula>0.01</formula>
      <formula>$C8-1.01</formula>
    </cfRule>
    <cfRule type="cellIs" dxfId="6" priority="2" operator="between">
      <formula>$C8+1.51</formula>
      <formula>10</formula>
    </cfRule>
    <cfRule type="cellIs" dxfId="5" priority="3" operator="between">
      <formula>$C8-0.01</formula>
      <formula>$C8-1</formula>
    </cfRule>
    <cfRule type="cellIs" dxfId="4" priority="4" operator="between">
      <formula>$C8</formula>
      <formula>$C8+1.5</formula>
    </cfRule>
  </conditionalFormatting>
  <dataValidations count="1">
    <dataValidation type="list" allowBlank="1" showInputMessage="1" showErrorMessage="1" sqref="O2:O15">
      <formula1>Déroule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3"/>
  <sheetViews>
    <sheetView workbookViewId="0">
      <selection activeCell="E11" sqref="E10:E11"/>
    </sheetView>
  </sheetViews>
  <sheetFormatPr baseColWidth="10" defaultRowHeight="15"/>
  <sheetData>
    <row r="1" spans="1:1">
      <c r="A1">
        <v>0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  <row r="12" spans="1:1">
      <c r="A12" t="s">
        <v>49</v>
      </c>
    </row>
    <row r="13" spans="1:1">
      <c r="A1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39"/>
  <sheetViews>
    <sheetView tabSelected="1" topLeftCell="C1" workbookViewId="0">
      <selection activeCell="E18" sqref="E18"/>
    </sheetView>
  </sheetViews>
  <sheetFormatPr baseColWidth="10" defaultRowHeight="15"/>
  <sheetData>
    <row r="1" spans="1:17">
      <c r="A1" s="3"/>
      <c r="B1" s="3"/>
      <c r="C1" s="3" t="s">
        <v>9</v>
      </c>
      <c r="D1" s="3"/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3" t="s">
        <v>16</v>
      </c>
      <c r="L1" s="3" t="s">
        <v>17</v>
      </c>
      <c r="M1" s="3" t="s">
        <v>18</v>
      </c>
      <c r="N1" s="3" t="s">
        <v>20</v>
      </c>
      <c r="O1" s="3" t="s">
        <v>21</v>
      </c>
      <c r="P1" s="3" t="s">
        <v>22</v>
      </c>
      <c r="Q1" s="3" t="s">
        <v>23</v>
      </c>
    </row>
    <row r="2" spans="1:17">
      <c r="A2" s="35" t="s">
        <v>39</v>
      </c>
      <c r="B2" s="35"/>
      <c r="C2" s="34">
        <v>4</v>
      </c>
      <c r="D2" s="34"/>
      <c r="E2" s="4">
        <v>4</v>
      </c>
      <c r="F2" s="4">
        <v>4.5</v>
      </c>
      <c r="G2" s="4">
        <v>5</v>
      </c>
      <c r="H2" s="4">
        <v>5.5</v>
      </c>
      <c r="I2" s="4">
        <v>6</v>
      </c>
      <c r="J2" s="4">
        <v>6.5</v>
      </c>
      <c r="K2" s="4">
        <v>7</v>
      </c>
      <c r="L2" s="4">
        <v>7.5</v>
      </c>
      <c r="M2" s="4">
        <v>8</v>
      </c>
      <c r="N2" s="4">
        <v>8.5</v>
      </c>
      <c r="O2" s="4">
        <v>9</v>
      </c>
      <c r="P2" s="4">
        <v>9.5</v>
      </c>
      <c r="Q2" s="4">
        <v>10</v>
      </c>
    </row>
    <row r="3" spans="1:17">
      <c r="A3" s="35" t="s">
        <v>0</v>
      </c>
      <c r="B3" s="35"/>
      <c r="C3" s="34">
        <v>4.5</v>
      </c>
      <c r="D3" s="34"/>
      <c r="E3" s="4">
        <v>4</v>
      </c>
      <c r="F3" s="4">
        <v>4.5</v>
      </c>
      <c r="G3" s="4">
        <v>5</v>
      </c>
      <c r="H3" s="4">
        <v>5.5</v>
      </c>
      <c r="I3" s="4">
        <v>6</v>
      </c>
      <c r="J3" s="4">
        <v>6.5</v>
      </c>
      <c r="K3" s="4">
        <v>7</v>
      </c>
      <c r="L3" s="4">
        <v>7.5</v>
      </c>
      <c r="M3" s="4">
        <v>8</v>
      </c>
      <c r="N3" s="4">
        <v>8.5</v>
      </c>
      <c r="O3" s="4">
        <v>9</v>
      </c>
      <c r="P3" s="4">
        <v>9.5</v>
      </c>
      <c r="Q3" s="4">
        <v>10</v>
      </c>
    </row>
    <row r="4" spans="1:17">
      <c r="A4" s="35" t="s">
        <v>1</v>
      </c>
      <c r="B4" s="35"/>
      <c r="C4" s="34">
        <v>5</v>
      </c>
      <c r="D4" s="34"/>
      <c r="E4" s="4">
        <v>4</v>
      </c>
      <c r="F4" s="4">
        <v>4.5</v>
      </c>
      <c r="G4" s="4">
        <v>5</v>
      </c>
      <c r="H4" s="4">
        <v>5.5</v>
      </c>
      <c r="I4" s="4">
        <v>6</v>
      </c>
      <c r="J4" s="4">
        <v>6.5</v>
      </c>
      <c r="K4" s="4">
        <v>7</v>
      </c>
      <c r="L4" s="4">
        <v>7.5</v>
      </c>
      <c r="M4" s="4">
        <v>8</v>
      </c>
      <c r="N4" s="4">
        <v>8.5</v>
      </c>
      <c r="O4" s="4">
        <v>9</v>
      </c>
      <c r="P4" s="4">
        <v>9.5</v>
      </c>
      <c r="Q4" s="4">
        <v>10</v>
      </c>
    </row>
    <row r="5" spans="1:17">
      <c r="A5" s="35" t="s">
        <v>2</v>
      </c>
      <c r="B5" s="35"/>
      <c r="C5" s="34">
        <v>5.5</v>
      </c>
      <c r="D5" s="34"/>
      <c r="E5" s="4">
        <v>4</v>
      </c>
      <c r="F5" s="4">
        <v>4.5</v>
      </c>
      <c r="G5" s="4">
        <v>5</v>
      </c>
      <c r="H5" s="4">
        <v>5.5</v>
      </c>
      <c r="I5" s="4">
        <v>6</v>
      </c>
      <c r="J5" s="4">
        <v>6.5</v>
      </c>
      <c r="K5" s="4">
        <v>7</v>
      </c>
      <c r="L5" s="4">
        <v>7.5</v>
      </c>
      <c r="M5" s="4">
        <v>8</v>
      </c>
      <c r="N5" s="4">
        <v>8.5</v>
      </c>
      <c r="O5" s="4">
        <v>9</v>
      </c>
      <c r="P5" s="4">
        <v>9.5</v>
      </c>
      <c r="Q5" s="4">
        <v>10</v>
      </c>
    </row>
    <row r="6" spans="1:17">
      <c r="A6" s="35" t="s">
        <v>3</v>
      </c>
      <c r="B6" s="35"/>
      <c r="C6" s="34">
        <v>6</v>
      </c>
      <c r="D6" s="34"/>
      <c r="E6" s="4">
        <v>4</v>
      </c>
      <c r="F6" s="4">
        <v>4.5</v>
      </c>
      <c r="G6" s="4">
        <v>5</v>
      </c>
      <c r="H6" s="4">
        <v>5.5</v>
      </c>
      <c r="I6" s="4">
        <v>6</v>
      </c>
      <c r="J6" s="4">
        <v>6.5</v>
      </c>
      <c r="K6" s="4">
        <v>7</v>
      </c>
      <c r="L6" s="4">
        <v>7.5</v>
      </c>
      <c r="M6" s="4">
        <v>8</v>
      </c>
      <c r="N6" s="4">
        <v>8.5</v>
      </c>
      <c r="O6" s="4">
        <v>9</v>
      </c>
      <c r="P6" s="4">
        <v>9.5</v>
      </c>
      <c r="Q6" s="4">
        <v>10</v>
      </c>
    </row>
    <row r="7" spans="1:17">
      <c r="A7" s="35" t="s">
        <v>4</v>
      </c>
      <c r="B7" s="35"/>
      <c r="C7" s="34">
        <v>6.5</v>
      </c>
      <c r="D7" s="34"/>
      <c r="E7" s="4">
        <v>4</v>
      </c>
      <c r="F7" s="4">
        <v>4.5</v>
      </c>
      <c r="G7" s="4">
        <v>5</v>
      </c>
      <c r="H7" s="4">
        <v>5.5</v>
      </c>
      <c r="I7" s="4">
        <v>6</v>
      </c>
      <c r="J7" s="4">
        <v>6.5</v>
      </c>
      <c r="K7" s="4">
        <v>7</v>
      </c>
      <c r="L7" s="4">
        <v>7.5</v>
      </c>
      <c r="M7" s="4">
        <v>8</v>
      </c>
      <c r="N7" s="4">
        <v>8.5</v>
      </c>
      <c r="O7" s="4">
        <v>9</v>
      </c>
      <c r="P7" s="4">
        <v>9.5</v>
      </c>
      <c r="Q7" s="4">
        <v>10</v>
      </c>
    </row>
    <row r="8" spans="1:17">
      <c r="A8" s="35" t="s">
        <v>5</v>
      </c>
      <c r="B8" s="35"/>
      <c r="C8" s="34">
        <v>7</v>
      </c>
      <c r="D8" s="34"/>
      <c r="E8" s="4">
        <v>4</v>
      </c>
      <c r="F8" s="4">
        <v>4.5</v>
      </c>
      <c r="G8" s="4">
        <v>5</v>
      </c>
      <c r="H8" s="4">
        <v>5.5</v>
      </c>
      <c r="I8" s="4">
        <v>6</v>
      </c>
      <c r="J8" s="4">
        <v>6.5</v>
      </c>
      <c r="K8" s="4">
        <v>7</v>
      </c>
      <c r="L8" s="4">
        <v>7.5</v>
      </c>
      <c r="M8" s="4">
        <v>8</v>
      </c>
      <c r="N8" s="4">
        <v>8.5</v>
      </c>
      <c r="O8" s="4">
        <v>9</v>
      </c>
      <c r="P8" s="4">
        <v>9.5</v>
      </c>
      <c r="Q8" s="4">
        <v>10</v>
      </c>
    </row>
    <row r="9" spans="1:17">
      <c r="A9" s="35" t="s">
        <v>6</v>
      </c>
      <c r="B9" s="35"/>
      <c r="C9" s="34">
        <v>7.5</v>
      </c>
      <c r="D9" s="34"/>
      <c r="E9" s="4">
        <v>4</v>
      </c>
      <c r="F9" s="4">
        <v>4.5</v>
      </c>
      <c r="G9" s="4">
        <v>5</v>
      </c>
      <c r="H9" s="4">
        <v>5.5</v>
      </c>
      <c r="I9" s="4">
        <v>6</v>
      </c>
      <c r="J9" s="4">
        <v>6.5</v>
      </c>
      <c r="K9" s="4">
        <v>7</v>
      </c>
      <c r="L9" s="4">
        <v>7.5</v>
      </c>
      <c r="M9" s="4">
        <v>8</v>
      </c>
      <c r="N9" s="4">
        <v>8.5</v>
      </c>
      <c r="O9" s="4">
        <v>9</v>
      </c>
      <c r="P9" s="4">
        <v>9.5</v>
      </c>
      <c r="Q9" s="4">
        <v>10</v>
      </c>
    </row>
    <row r="10" spans="1:17">
      <c r="A10" s="35" t="s">
        <v>7</v>
      </c>
      <c r="B10" s="35"/>
      <c r="C10" s="34">
        <v>8</v>
      </c>
      <c r="D10" s="34"/>
      <c r="E10" s="4">
        <v>4</v>
      </c>
      <c r="F10" s="4">
        <v>4.5</v>
      </c>
      <c r="G10" s="4">
        <v>5</v>
      </c>
      <c r="H10" s="4">
        <v>5.5</v>
      </c>
      <c r="I10" s="4">
        <v>6</v>
      </c>
      <c r="J10" s="4">
        <v>6.5</v>
      </c>
      <c r="K10" s="4">
        <v>7</v>
      </c>
      <c r="L10" s="4">
        <v>7.5</v>
      </c>
      <c r="M10" s="4">
        <v>8</v>
      </c>
      <c r="N10" s="4">
        <v>8.5</v>
      </c>
      <c r="O10" s="4">
        <v>9</v>
      </c>
      <c r="P10" s="4">
        <v>9.5</v>
      </c>
      <c r="Q10" s="4">
        <v>10</v>
      </c>
    </row>
    <row r="11" spans="1:17">
      <c r="A11" s="35" t="s">
        <v>8</v>
      </c>
      <c r="B11" s="35"/>
      <c r="C11" s="34">
        <v>8.5</v>
      </c>
      <c r="D11" s="34"/>
      <c r="E11" s="4">
        <v>4</v>
      </c>
      <c r="F11" s="4">
        <v>4.5</v>
      </c>
      <c r="G11" s="4">
        <v>5</v>
      </c>
      <c r="H11" s="4">
        <v>5.5</v>
      </c>
      <c r="I11" s="4">
        <v>6</v>
      </c>
      <c r="J11" s="4">
        <v>6.5</v>
      </c>
      <c r="K11" s="4">
        <v>7</v>
      </c>
      <c r="L11" s="4">
        <v>7.5</v>
      </c>
      <c r="M11" s="4">
        <v>8</v>
      </c>
      <c r="N11" s="4">
        <v>8.5</v>
      </c>
      <c r="O11" s="4">
        <v>9</v>
      </c>
      <c r="P11" s="4">
        <v>9.5</v>
      </c>
      <c r="Q11" s="4">
        <v>10</v>
      </c>
    </row>
    <row r="12" spans="1:17">
      <c r="A12" s="35" t="s">
        <v>19</v>
      </c>
      <c r="B12" s="35"/>
      <c r="C12" s="34">
        <v>9</v>
      </c>
      <c r="D12" s="34"/>
      <c r="E12" s="4">
        <v>0</v>
      </c>
      <c r="F12" s="4">
        <v>4.5</v>
      </c>
      <c r="G12" s="4">
        <v>5</v>
      </c>
      <c r="H12" s="4">
        <v>5.5</v>
      </c>
      <c r="I12" s="4">
        <v>6</v>
      </c>
      <c r="J12" s="4">
        <v>6.5</v>
      </c>
      <c r="K12" s="4">
        <v>7</v>
      </c>
      <c r="L12" s="4">
        <v>7.5</v>
      </c>
      <c r="M12" s="4">
        <v>8</v>
      </c>
      <c r="N12" s="4">
        <v>8.5</v>
      </c>
      <c r="O12" s="4">
        <v>9</v>
      </c>
      <c r="P12" s="4">
        <v>9.5</v>
      </c>
      <c r="Q12" s="4">
        <v>10</v>
      </c>
    </row>
    <row r="13" spans="1:17">
      <c r="A13" s="35" t="s">
        <v>46</v>
      </c>
      <c r="B13" s="35"/>
      <c r="C13" s="34">
        <v>9</v>
      </c>
      <c r="D13" s="34"/>
      <c r="E13" s="4" t="s">
        <v>45</v>
      </c>
      <c r="F13" s="4">
        <v>4.5</v>
      </c>
      <c r="G13" s="4">
        <v>5</v>
      </c>
      <c r="H13" s="4">
        <v>5.5</v>
      </c>
      <c r="I13" s="4">
        <v>6</v>
      </c>
      <c r="J13" s="4">
        <v>6.5</v>
      </c>
      <c r="K13" s="4">
        <v>7</v>
      </c>
      <c r="L13" s="4">
        <v>7.5</v>
      </c>
      <c r="M13" s="4">
        <v>8</v>
      </c>
      <c r="N13" s="4">
        <v>8.5</v>
      </c>
      <c r="O13" s="4">
        <v>9</v>
      </c>
      <c r="P13" s="4">
        <v>9.5</v>
      </c>
      <c r="Q13" s="4">
        <v>10</v>
      </c>
    </row>
    <row r="14" spans="1:17">
      <c r="A14" s="35" t="s">
        <v>34</v>
      </c>
      <c r="B14" s="35"/>
      <c r="C14" s="34">
        <v>7</v>
      </c>
      <c r="D14" s="34"/>
      <c r="E14" s="4" t="s">
        <v>36</v>
      </c>
      <c r="F14" s="4">
        <v>4.5</v>
      </c>
      <c r="G14" s="4">
        <v>5</v>
      </c>
      <c r="H14" s="4">
        <v>5.5</v>
      </c>
      <c r="I14" s="4">
        <v>6</v>
      </c>
      <c r="J14" s="4">
        <v>6.5</v>
      </c>
      <c r="K14" s="4">
        <v>7</v>
      </c>
      <c r="L14" s="4">
        <v>7.5</v>
      </c>
      <c r="M14" s="4">
        <v>8</v>
      </c>
      <c r="N14" s="4">
        <v>8.5</v>
      </c>
      <c r="O14" s="4">
        <v>9</v>
      </c>
      <c r="P14" s="4">
        <v>9.5</v>
      </c>
      <c r="Q14" s="4">
        <v>10</v>
      </c>
    </row>
    <row r="15" spans="1:17">
      <c r="A15" s="35" t="s">
        <v>35</v>
      </c>
      <c r="B15" s="35"/>
      <c r="C15" s="34">
        <v>9</v>
      </c>
      <c r="D15" s="34"/>
      <c r="E15" s="4">
        <v>0</v>
      </c>
      <c r="F15" s="4">
        <v>4.5</v>
      </c>
      <c r="G15" s="4">
        <v>5</v>
      </c>
      <c r="H15" s="4">
        <v>5.5</v>
      </c>
      <c r="I15" s="4">
        <v>6</v>
      </c>
      <c r="J15" s="4">
        <v>6.5</v>
      </c>
      <c r="K15" s="4">
        <v>7</v>
      </c>
      <c r="L15" s="4">
        <v>7.5</v>
      </c>
      <c r="M15" s="4">
        <v>8</v>
      </c>
      <c r="N15" s="4">
        <v>8.5</v>
      </c>
      <c r="O15" s="4">
        <v>9</v>
      </c>
      <c r="P15" s="4">
        <v>9.5</v>
      </c>
      <c r="Q15" s="4">
        <v>10</v>
      </c>
    </row>
    <row r="16" spans="1:17">
      <c r="H16" s="1" t="s">
        <v>53</v>
      </c>
      <c r="I16" s="1" t="s">
        <v>54</v>
      </c>
    </row>
    <row r="17" spans="1:10" ht="15.75" thickBot="1">
      <c r="A17" s="5"/>
      <c r="G17" s="9" t="s">
        <v>52</v>
      </c>
      <c r="H17" s="30">
        <f>0.5</f>
        <v>0.5</v>
      </c>
      <c r="I17" s="30">
        <f>$C8-1.01+$E$18/2</f>
        <v>6.49</v>
      </c>
    </row>
    <row r="18" spans="1:10" ht="15.75" thickBot="1">
      <c r="C18" s="36" t="s">
        <v>51</v>
      </c>
      <c r="D18" s="37"/>
      <c r="E18" s="31">
        <v>1</v>
      </c>
      <c r="G18" s="32" t="s">
        <v>55</v>
      </c>
      <c r="H18" s="30">
        <f>$C8-1+$E$18/2</f>
        <v>6.5</v>
      </c>
      <c r="I18" s="30">
        <f>$C8-0.01+$E$18/2</f>
        <v>7.49</v>
      </c>
    </row>
    <row r="19" spans="1:10">
      <c r="G19" s="7" t="s">
        <v>56</v>
      </c>
      <c r="H19" s="30">
        <f>$C8+$E$18/2</f>
        <v>7.5</v>
      </c>
      <c r="I19" s="30">
        <f>$C8+1.5+$E$18/2</f>
        <v>9</v>
      </c>
    </row>
    <row r="20" spans="1:10">
      <c r="G20" s="33" t="s">
        <v>57</v>
      </c>
      <c r="H20" s="30">
        <f>$C8+1.51+$E$18/2</f>
        <v>9.01</v>
      </c>
      <c r="I20" s="30">
        <f>10</f>
        <v>10</v>
      </c>
    </row>
    <row r="22" spans="1:10">
      <c r="B22" s="5"/>
      <c r="E22" s="4" t="s">
        <v>10</v>
      </c>
      <c r="F22" s="4" t="s">
        <v>11</v>
      </c>
      <c r="G22" s="4" t="s">
        <v>12</v>
      </c>
      <c r="H22" s="4" t="s">
        <v>13</v>
      </c>
    </row>
    <row r="23" spans="1:10">
      <c r="B23" s="6" t="s">
        <v>27</v>
      </c>
      <c r="C23" s="6"/>
      <c r="D23" s="4"/>
      <c r="E23" s="29">
        <f>(COUNTA(E$2:E$15)+COUNTBLANK(E$2:E$15))</f>
        <v>14</v>
      </c>
      <c r="F23" s="29">
        <f t="shared" ref="F23:H23" si="0">(COUNTA(F$2:F$15)+COUNTBLANK(F$2:F$15))</f>
        <v>14</v>
      </c>
      <c r="G23" s="29">
        <f t="shared" si="0"/>
        <v>14</v>
      </c>
      <c r="H23" s="29">
        <f t="shared" si="0"/>
        <v>14</v>
      </c>
      <c r="I23" s="1" t="s">
        <v>37</v>
      </c>
      <c r="J23" t="s">
        <v>31</v>
      </c>
    </row>
    <row r="24" spans="1:10">
      <c r="B24" s="28"/>
      <c r="C24" s="28"/>
      <c r="D24" s="28"/>
      <c r="E24" s="28"/>
      <c r="F24" s="28"/>
      <c r="G24" s="28"/>
      <c r="H24" s="25"/>
    </row>
    <row r="25" spans="1:10">
      <c r="B25" s="3" t="s">
        <v>28</v>
      </c>
      <c r="C25" s="3"/>
      <c r="D25" s="4"/>
      <c r="E25" s="22">
        <f>(COUNT(E$2:E$15)+COUNTBLANK(E$2:E$15))</f>
        <v>12</v>
      </c>
      <c r="F25" s="22">
        <f t="shared" ref="F25:H25" si="1">(COUNT(F$2:F$15)+COUNTBLANK(F$2:F$15))</f>
        <v>14</v>
      </c>
      <c r="G25" s="22">
        <f t="shared" si="1"/>
        <v>14</v>
      </c>
      <c r="H25" s="22">
        <f t="shared" si="1"/>
        <v>14</v>
      </c>
      <c r="I25" s="1" t="s">
        <v>37</v>
      </c>
      <c r="J25" t="s">
        <v>33</v>
      </c>
    </row>
    <row r="26" spans="1:10">
      <c r="B26" s="28"/>
      <c r="C26" s="28"/>
      <c r="D26" s="28"/>
      <c r="E26" s="28"/>
      <c r="F26" s="28"/>
      <c r="G26" s="28"/>
      <c r="H26" s="28"/>
      <c r="J26" t="s">
        <v>40</v>
      </c>
    </row>
    <row r="27" spans="1:10">
      <c r="B27" s="3" t="s">
        <v>29</v>
      </c>
      <c r="C27" s="3"/>
      <c r="D27" s="4"/>
      <c r="E27" s="23">
        <f>SUMPRODUCT((E$2:E$15&gt;=(0.0001))*(E$2:E$15&lt;=(10)))</f>
        <v>10</v>
      </c>
      <c r="F27" s="23">
        <f t="shared" ref="F27:H27" si="2">SUMPRODUCT((F$2:F$15&gt;=(0.0001))*(F$2:F$15&lt;=(10)))</f>
        <v>14</v>
      </c>
      <c r="G27" s="23">
        <f t="shared" si="2"/>
        <v>14</v>
      </c>
      <c r="H27" s="23">
        <f t="shared" si="2"/>
        <v>14</v>
      </c>
      <c r="I27" s="2" t="s">
        <v>37</v>
      </c>
      <c r="J27" t="s">
        <v>32</v>
      </c>
    </row>
    <row r="28" spans="1:10">
      <c r="B28" s="28"/>
      <c r="C28" s="28"/>
      <c r="D28" s="28"/>
      <c r="E28" s="28"/>
      <c r="F28" s="28"/>
      <c r="G28" s="28"/>
      <c r="H28" s="28"/>
    </row>
    <row r="29" spans="1:10">
      <c r="B29" s="35" t="s">
        <v>30</v>
      </c>
      <c r="C29" s="35"/>
      <c r="D29" s="35"/>
      <c r="E29" s="24">
        <f>E27/E25</f>
        <v>0.83333333333333337</v>
      </c>
      <c r="F29" s="24">
        <f>F27/F25</f>
        <v>1</v>
      </c>
      <c r="G29" s="24">
        <f>G27/G25</f>
        <v>1</v>
      </c>
      <c r="H29" s="24">
        <f>H27/H25</f>
        <v>1</v>
      </c>
      <c r="I29" s="1" t="s">
        <v>37</v>
      </c>
      <c r="J29" t="s">
        <v>44</v>
      </c>
    </row>
    <row r="30" spans="1:10">
      <c r="B30" s="26"/>
      <c r="C30" s="26"/>
      <c r="D30" s="26"/>
      <c r="E30" s="26"/>
      <c r="F30" s="26"/>
      <c r="G30" s="26"/>
      <c r="H30" s="26"/>
      <c r="I30" s="1"/>
    </row>
    <row r="31" spans="1:10">
      <c r="B31" s="26"/>
      <c r="C31" s="27"/>
      <c r="D31" s="7" t="s">
        <v>24</v>
      </c>
      <c r="E31" s="21">
        <f>SUMPRODUCT((E$2:E$15&gt;=($C$2:$C$15))*(E$2:E$15&lt;=(10)))/COUNTA(E$2:E$15)</f>
        <v>7.1428571428571425E-2</v>
      </c>
      <c r="F31" s="21">
        <f t="shared" ref="F31:H31" si="3">SUMPRODUCT((F$2:F$15&gt;=($C$2:$C$15))*(F$2:F$15&lt;=(10)))/COUNTA(F$2:F$15)</f>
        <v>0.14285714285714285</v>
      </c>
      <c r="G31" s="21">
        <f t="shared" si="3"/>
        <v>0.21428571428571427</v>
      </c>
      <c r="H31" s="21">
        <f t="shared" si="3"/>
        <v>0.2857142857142857</v>
      </c>
      <c r="I31" s="1" t="s">
        <v>37</v>
      </c>
      <c r="J31" t="s">
        <v>38</v>
      </c>
    </row>
    <row r="32" spans="1:10">
      <c r="B32" s="26"/>
      <c r="C32" s="27"/>
      <c r="D32" s="8" t="s">
        <v>25</v>
      </c>
      <c r="E32" s="20">
        <f>SUMPRODUCT((E$2:E$15&gt;=($C$2:$C$15-1))*(E$2:E$15&lt;=($C$2:$C$15-0.01)))/COUNTA(E$2:E$15)</f>
        <v>0.14285714285714285</v>
      </c>
      <c r="F32" s="20">
        <f t="shared" ref="F32:H32" si="4">SUMPRODUCT((F$2:F$15&gt;=($C$2:$C$15-1))*(F$2:F$15&lt;=($C$2:$C$15-0.01)))/COUNTA(F$2:F$15)</f>
        <v>0.14285714285714285</v>
      </c>
      <c r="G32" s="20">
        <f t="shared" si="4"/>
        <v>0.14285714285714285</v>
      </c>
      <c r="H32" s="20">
        <f t="shared" si="4"/>
        <v>0.14285714285714285</v>
      </c>
      <c r="I32" s="1" t="s">
        <v>37</v>
      </c>
      <c r="J32" t="s">
        <v>41</v>
      </c>
    </row>
    <row r="33" spans="2:10">
      <c r="B33" s="26"/>
      <c r="C33" s="27"/>
      <c r="D33" s="9" t="s">
        <v>25</v>
      </c>
      <c r="E33" s="19">
        <f>SUMPRODUCT((E$2:E$15&gt;=(0.01))*(E$2:E$15&lt;=($C$2:$C$15-1.01)))/COUNTA(E$2:E$15)</f>
        <v>0.5</v>
      </c>
      <c r="F33" s="19">
        <f>SUMPRODUCT((F$2:F$15&gt;=(0.01))*(F$2:F$15&lt;=($C$2:$C$15-1.01)))/COUNTA(F$2:F$15)</f>
        <v>0.7142857142857143</v>
      </c>
      <c r="G33" s="19">
        <f t="shared" ref="G33:H33" si="5">SUMPRODUCT((G$2:G$15&gt;=(0.01))*(G$2:G$15&lt;=($C$2:$C$15-1.01)))/COUNTA(G$2:G$15)</f>
        <v>0.6428571428571429</v>
      </c>
      <c r="H33" s="19">
        <f t="shared" si="5"/>
        <v>0.5714285714285714</v>
      </c>
      <c r="I33" s="1" t="s">
        <v>37</v>
      </c>
      <c r="J33" t="s">
        <v>42</v>
      </c>
    </row>
    <row r="34" spans="2:10">
      <c r="B34" s="26"/>
      <c r="C34" s="27"/>
      <c r="D34" s="10" t="s">
        <v>47</v>
      </c>
      <c r="E34" s="13">
        <f>SUMPRODUCT(--(E$2:E$15=(0)))/COUNTA(E$2:E$15)</f>
        <v>0.14285714285714285</v>
      </c>
      <c r="F34" s="13">
        <f>SUMPRODUCT(--(F$2:F$15=(0)))/COUNTA(F$2:F$15)</f>
        <v>0</v>
      </c>
      <c r="G34" s="13">
        <f>SUMPRODUCT(--(G$2:G$15=(0)))/COUNTA(G$2:G$15)</f>
        <v>0</v>
      </c>
      <c r="H34" s="13">
        <f>SUMPRODUCT(--(H$2:H$15=(0)))/COUNTA(H$2:H$15)</f>
        <v>0</v>
      </c>
      <c r="I34" s="1" t="s">
        <v>37</v>
      </c>
      <c r="J34" t="s">
        <v>43</v>
      </c>
    </row>
    <row r="35" spans="2:10">
      <c r="B35" s="26"/>
      <c r="C35" s="27"/>
      <c r="D35" s="17" t="s">
        <v>26</v>
      </c>
      <c r="E35" s="18">
        <f>(COUNTIF(E$2:E$15,"non prevu")+COUNTIF(E$2:E$15,"non prévu"))/(COUNTA(E$2:E$15)+COUNTIF(E$2:E$15,"non prevu")+COUNTIF(E$2:E$15,"non prévu"))</f>
        <v>0.125</v>
      </c>
      <c r="F35" s="18">
        <f t="shared" ref="F35:H35" si="6">(COUNTIF(F$2:F$15,"non prevu")+COUNTIF(F$2:F$15,"non prévu"))/(COUNTA(F$2:F$15)+COUNTIF(F$2:F$15,"non prevu")+COUNTIF(F$2:F$15,"non prévu"))</f>
        <v>0</v>
      </c>
      <c r="G35" s="18">
        <f t="shared" si="6"/>
        <v>0</v>
      </c>
      <c r="H35" s="18">
        <f t="shared" si="6"/>
        <v>0</v>
      </c>
    </row>
    <row r="36" spans="2:10">
      <c r="B36" s="26"/>
      <c r="C36" s="27"/>
      <c r="D36" s="14" t="s">
        <v>48</v>
      </c>
      <c r="E36" s="15">
        <f>SUM(E31:E35)</f>
        <v>0.98214285714285721</v>
      </c>
      <c r="F36" s="16">
        <f t="shared" ref="F36:H36" si="7">SUM(F31:F35)</f>
        <v>1</v>
      </c>
      <c r="G36" s="16">
        <f t="shared" si="7"/>
        <v>1</v>
      </c>
      <c r="H36" s="16">
        <f t="shared" si="7"/>
        <v>1</v>
      </c>
    </row>
    <row r="38" spans="2:10">
      <c r="E38" s="11"/>
    </row>
    <row r="39" spans="2:10" ht="46.5">
      <c r="B39" s="12"/>
    </row>
  </sheetData>
  <mergeCells count="30">
    <mergeCell ref="A2:B2"/>
    <mergeCell ref="C2:D2"/>
    <mergeCell ref="A3:B3"/>
    <mergeCell ref="C3:D3"/>
    <mergeCell ref="A4:B4"/>
    <mergeCell ref="C4:D4"/>
    <mergeCell ref="A5:B5"/>
    <mergeCell ref="C5:D5"/>
    <mergeCell ref="A6:B6"/>
    <mergeCell ref="C6:D6"/>
    <mergeCell ref="A7:B7"/>
    <mergeCell ref="C7:D7"/>
    <mergeCell ref="A8:B8"/>
    <mergeCell ref="C8:D8"/>
    <mergeCell ref="A9:B9"/>
    <mergeCell ref="C9:D9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B29:D29"/>
    <mergeCell ref="C18:D18"/>
  </mergeCells>
  <conditionalFormatting sqref="E2:Q15">
    <cfRule type="cellIs" dxfId="3" priority="1" operator="between">
      <formula>0.5</formula>
      <formula>$C2-1.01+$E$18/2</formula>
    </cfRule>
    <cfRule type="cellIs" dxfId="2" priority="2" operator="between">
      <formula>$C2-1+$E$18/2</formula>
      <formula>$C2-0.01+$E$18/2</formula>
    </cfRule>
    <cfRule type="cellIs" dxfId="1" priority="3" operator="between">
      <formula>$C2+$E$18/2</formula>
      <formula>$C2+1.5+$E$18/2</formula>
    </cfRule>
    <cfRule type="cellIs" dxfId="0" priority="4" operator="between">
      <formula>$C2+1.51+$E$18/2</formula>
      <formula>10</formula>
    </cfRule>
  </conditionalFormatting>
  <dataValidations disablePrompts="1" count="1">
    <dataValidation type="list" allowBlank="1" showInputMessage="1" showErrorMessage="1" sqref="O2:O15">
      <formula1>Déroule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Test</vt:lpstr>
      <vt:lpstr>Déroule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guy</cp:lastModifiedBy>
  <dcterms:created xsi:type="dcterms:W3CDTF">2013-04-11T12:32:13Z</dcterms:created>
  <dcterms:modified xsi:type="dcterms:W3CDTF">2013-04-22T07:59:05Z</dcterms:modified>
</cp:coreProperties>
</file>