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vyI">OFFSET([1]Feuil3!$A$20,0,[1]Feuil1!$V$26,1,1)</definedName>
    <definedName name="liste_lg">Feuil2!$A$1:$A$112</definedName>
    <definedName name="Pas_250">Feuil2!$D:$D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67" i="1" l="1"/>
  <c r="AG40" i="1"/>
  <c r="AG13" i="1"/>
  <c r="AK73" i="1" l="1"/>
  <c r="Q70" i="1"/>
  <c r="M69" i="1"/>
  <c r="N69" i="1" s="1"/>
  <c r="O69" i="1" s="1"/>
  <c r="AF67" i="1"/>
  <c r="AH70" i="1" s="1"/>
  <c r="AB67" i="1"/>
  <c r="M67" i="1"/>
  <c r="O67" i="1" s="1"/>
  <c r="O68" i="1" s="1"/>
  <c r="R67" i="1" s="1"/>
  <c r="M65" i="1"/>
  <c r="O65" i="1" s="1"/>
  <c r="AH71" i="1" l="1"/>
  <c r="AH68" i="1"/>
  <c r="AJ68" i="1" s="1"/>
  <c r="AK68" i="1" s="1"/>
  <c r="R66" i="1"/>
  <c r="W67" i="1"/>
  <c r="O66" i="1"/>
  <c r="R68" i="1" s="1"/>
  <c r="C75" i="1" s="1"/>
  <c r="X67" i="1"/>
  <c r="S66" i="1"/>
  <c r="O70" i="1"/>
  <c r="V67" i="1"/>
  <c r="AH67" i="1"/>
  <c r="AJ67" i="1" s="1"/>
  <c r="AK67" i="1" s="1"/>
  <c r="Q43" i="1"/>
  <c r="M42" i="1"/>
  <c r="N42" i="1" s="1"/>
  <c r="O42" i="1" s="1"/>
  <c r="AF40" i="1"/>
  <c r="AH43" i="1" s="1"/>
  <c r="AB40" i="1"/>
  <c r="M40" i="1"/>
  <c r="O40" i="1" s="1"/>
  <c r="M38" i="1"/>
  <c r="O38" i="1" s="1"/>
  <c r="AK19" i="1"/>
  <c r="C71" i="1" l="1"/>
  <c r="AD67" i="1"/>
  <c r="AI71" i="1" s="1"/>
  <c r="AJ71" i="1" s="1"/>
  <c r="AK71" i="1" s="1"/>
  <c r="Y67" i="1"/>
  <c r="AH69" i="1" s="1"/>
  <c r="AJ69" i="1" s="1"/>
  <c r="AK69" i="1" s="1"/>
  <c r="AC67" i="1"/>
  <c r="AI70" i="1" s="1"/>
  <c r="AJ70" i="1" s="1"/>
  <c r="AK70" i="1" s="1"/>
  <c r="S67" i="1"/>
  <c r="C73" i="1" s="1"/>
  <c r="R39" i="1"/>
  <c r="C44" i="1" s="1"/>
  <c r="W40" i="1"/>
  <c r="O39" i="1"/>
  <c r="R41" i="1" s="1"/>
  <c r="C48" i="1" s="1"/>
  <c r="O41" i="1"/>
  <c r="R40" i="1" s="1"/>
  <c r="V40" i="1"/>
  <c r="O43" i="1"/>
  <c r="S40" i="1" s="1"/>
  <c r="S39" i="1"/>
  <c r="X40" i="1"/>
  <c r="AH41" i="1"/>
  <c r="AJ41" i="1" s="1"/>
  <c r="AK41" i="1" s="1"/>
  <c r="AH44" i="1"/>
  <c r="AH40" i="1"/>
  <c r="AJ40" i="1"/>
  <c r="AK40" i="1" s="1"/>
  <c r="AK46" i="1"/>
  <c r="AF13" i="1"/>
  <c r="Q16" i="1"/>
  <c r="AB13" i="1"/>
  <c r="C46" i="1" l="1"/>
  <c r="Y40" i="1"/>
  <c r="AH42" i="1" s="1"/>
  <c r="AJ42" i="1" s="1"/>
  <c r="AK42" i="1" s="1"/>
  <c r="AD40" i="1"/>
  <c r="AI44" i="1" s="1"/>
  <c r="AJ44" i="1" s="1"/>
  <c r="AK44" i="1" s="1"/>
  <c r="AC40" i="1"/>
  <c r="AI43" i="1" s="1"/>
  <c r="AJ43" i="1" s="1"/>
  <c r="AK43" i="1" s="1"/>
  <c r="AH16" i="1"/>
  <c r="AH13" i="1"/>
  <c r="AJ13" i="1" s="1"/>
  <c r="AK13" i="1" s="1"/>
  <c r="AH14" i="1"/>
  <c r="AJ14" i="1" s="1"/>
  <c r="AK14" i="1" s="1"/>
  <c r="AH17" i="1"/>
  <c r="M13" i="1" l="1"/>
  <c r="O13" i="1" s="1"/>
  <c r="O14" i="1" l="1"/>
  <c r="R13" i="1" s="1"/>
  <c r="V13" i="1"/>
  <c r="M15" i="1"/>
  <c r="M11" i="1" l="1"/>
  <c r="O11" i="1" s="1"/>
  <c r="W13" i="1" s="1"/>
  <c r="N15" i="1"/>
  <c r="O15" i="1" s="1"/>
  <c r="X13" i="1" s="1"/>
  <c r="Y13" i="1" l="1"/>
  <c r="AH15" i="1" s="1"/>
  <c r="O12" i="1"/>
  <c r="AD13" i="1" s="1"/>
  <c r="AI17" i="1" s="1"/>
  <c r="O16" i="1"/>
  <c r="S12" i="1"/>
  <c r="R12" i="1"/>
  <c r="C17" i="1" s="1"/>
  <c r="AJ15" i="1" l="1"/>
  <c r="AK15" i="1" s="1"/>
  <c r="AJ17" i="1"/>
  <c r="AK17" i="1" s="1"/>
  <c r="R14" i="1"/>
  <c r="C21" i="1" s="1"/>
  <c r="S13" i="1"/>
  <c r="C19" i="1" s="1"/>
  <c r="AC13" i="1"/>
  <c r="AI16" i="1" s="1"/>
  <c r="AJ16" i="1" l="1"/>
  <c r="AK16" i="1" s="1"/>
</calcChain>
</file>

<file path=xl/sharedStrings.xml><?xml version="1.0" encoding="utf-8"?>
<sst xmlns="http://schemas.openxmlformats.org/spreadsheetml/2006/main" count="131" uniqueCount="39">
  <si>
    <t>N° AFFAIRE</t>
  </si>
  <si>
    <t>CLIENT</t>
  </si>
  <si>
    <t>N° REPERE</t>
  </si>
  <si>
    <t>TYPE DE CONVOYEUR</t>
  </si>
  <si>
    <t>LARGEUR DE BANDE</t>
  </si>
  <si>
    <t>LONGEUR TOTAL</t>
  </si>
  <si>
    <t>CAISSON INOX</t>
  </si>
  <si>
    <t>LONGUEURE DE CAISSON INOX</t>
  </si>
  <si>
    <t>DISTANCE CAISSON PE PIED / CAISSON INOX</t>
  </si>
  <si>
    <t>TBE</t>
  </si>
  <si>
    <t>CAISON DE PIED</t>
  </si>
  <si>
    <t>(QTE)</t>
  </si>
  <si>
    <t>CAISON DE TETE</t>
  </si>
  <si>
    <t>CAISON INTER DE 6000</t>
  </si>
  <si>
    <t>CAISON DE FERMETURE 1</t>
  </si>
  <si>
    <t>CAISON DE FERMETURE 2</t>
  </si>
  <si>
    <t>LG CAISSON INTER APRES INOX</t>
  </si>
  <si>
    <t>LG CAISSON INTER AV INOX</t>
  </si>
  <si>
    <t>LG CAISSON INTER</t>
  </si>
  <si>
    <t>lg caisson fermeture</t>
  </si>
  <si>
    <t>fer</t>
  </si>
  <si>
    <t>inter 6000</t>
  </si>
  <si>
    <t>tbe</t>
  </si>
  <si>
    <t>nbr et lg caisson de fermeture</t>
  </si>
  <si>
    <t>tete</t>
  </si>
  <si>
    <t>pied</t>
  </si>
  <si>
    <t>caisson inter</t>
  </si>
  <si>
    <t>fermeture 1</t>
  </si>
  <si>
    <t>fermeture 2</t>
  </si>
  <si>
    <t>savoir si j'ai des caisson inter</t>
  </si>
  <si>
    <t>codage des caissons</t>
  </si>
  <si>
    <t>?</t>
  </si>
  <si>
    <t>NON</t>
  </si>
  <si>
    <t>OUI</t>
  </si>
  <si>
    <t xml:space="preserve"> pour info &gt;type</t>
  </si>
  <si>
    <t>SOLE DE GLISSE</t>
  </si>
  <si>
    <t xml:space="preserve"> TETE INOX</t>
  </si>
  <si>
    <t xml:space="preserve">TYPE </t>
  </si>
  <si>
    <t>ROULEAUX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</si>
</sst>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4" xfId="0" applyBorder="1"/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b\Desktop\test%20nom%20tbu\old\FICHIER%20EXCEL%20AFFAIRE%20HOME\fichier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vy n1"/>
      <sheetName val="CVY N2"/>
      <sheetName val="CVY N3"/>
      <sheetName val="CVY N4"/>
      <sheetName val="CVY N5"/>
      <sheetName val="CVY N6"/>
      <sheetName val="CVY N7"/>
      <sheetName val="CVY N8"/>
      <sheetName val="CVY N9"/>
      <sheetName val="CVY N10"/>
      <sheetName val="CVY N11"/>
      <sheetName val="CVY N12"/>
      <sheetName val="CVY N13"/>
      <sheetName val="CVY N14"/>
      <sheetName val="CVY N15"/>
      <sheetName val="Feuil4"/>
      <sheetName val="Feuil3"/>
    </sheetNames>
    <sheetDataSet>
      <sheetData sheetId="0">
        <row r="26">
          <cell r="V26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L76"/>
  <sheetViews>
    <sheetView tabSelected="1" workbookViewId="0">
      <selection activeCell="G10" sqref="G10"/>
    </sheetView>
  </sheetViews>
  <sheetFormatPr baseColWidth="10" defaultRowHeight="14.4" x14ac:dyDescent="0.3"/>
  <cols>
    <col min="1" max="1" width="4.33203125" customWidth="1"/>
    <col min="2" max="2" width="24" customWidth="1"/>
    <col min="3" max="3" width="16.33203125" customWidth="1"/>
    <col min="4" max="4" width="20.5546875" customWidth="1"/>
    <col min="5" max="5" width="26.5546875" customWidth="1"/>
    <col min="6" max="6" width="22.6640625" customWidth="1"/>
    <col min="7" max="7" width="20.88671875" customWidth="1"/>
    <col min="8" max="8" width="25.44140625" customWidth="1"/>
    <col min="38" max="38" width="14.88671875" customWidth="1"/>
  </cols>
  <sheetData>
    <row r="1" spans="2:38" ht="15" thickBot="1" x14ac:dyDescent="0.35"/>
    <row r="2" spans="2:38" ht="15" thickBot="1" x14ac:dyDescent="0.35">
      <c r="B2" s="26" t="s">
        <v>1</v>
      </c>
      <c r="C2" s="27"/>
      <c r="D2" s="2"/>
    </row>
    <row r="3" spans="2:38" ht="15" thickBot="1" x14ac:dyDescent="0.35">
      <c r="B3" s="26"/>
      <c r="C3" s="27"/>
      <c r="D3" s="2"/>
    </row>
    <row r="4" spans="2:38" ht="15" thickBot="1" x14ac:dyDescent="0.35"/>
    <row r="5" spans="2:38" ht="15" thickBot="1" x14ac:dyDescent="0.35">
      <c r="B5" s="1" t="s">
        <v>0</v>
      </c>
      <c r="C5" s="26"/>
      <c r="D5" s="27"/>
    </row>
    <row r="6" spans="2:38" ht="15" thickBot="1" x14ac:dyDescent="0.35">
      <c r="B6" s="1" t="s">
        <v>2</v>
      </c>
      <c r="C6" s="26"/>
      <c r="D6" s="27"/>
    </row>
    <row r="8" spans="2:38" ht="30" customHeight="1" x14ac:dyDescent="0.3">
      <c r="B8" s="28" t="s">
        <v>37</v>
      </c>
      <c r="C8" s="28" t="s">
        <v>4</v>
      </c>
      <c r="D8" s="28" t="s">
        <v>5</v>
      </c>
      <c r="E8" s="24" t="s">
        <v>36</v>
      </c>
      <c r="F8" s="24" t="s">
        <v>6</v>
      </c>
      <c r="G8" s="28" t="s">
        <v>7</v>
      </c>
      <c r="H8" s="28" t="s">
        <v>8</v>
      </c>
    </row>
    <row r="9" spans="2:38" x14ac:dyDescent="0.3">
      <c r="B9" s="28"/>
      <c r="C9" s="28"/>
      <c r="D9" s="28"/>
      <c r="E9" s="24"/>
      <c r="F9" s="24"/>
      <c r="G9" s="29"/>
      <c r="H9" s="29"/>
    </row>
    <row r="10" spans="2:38" ht="24" customHeight="1" x14ac:dyDescent="0.3">
      <c r="B10" s="19" t="s">
        <v>38</v>
      </c>
      <c r="C10" s="19">
        <v>600</v>
      </c>
      <c r="D10" s="19">
        <v>11750</v>
      </c>
      <c r="E10" s="19" t="s">
        <v>33</v>
      </c>
      <c r="F10" s="20" t="s">
        <v>31</v>
      </c>
      <c r="G10" s="19"/>
      <c r="H10" s="19"/>
    </row>
    <row r="11" spans="2:38" ht="11.25" customHeight="1" x14ac:dyDescent="0.3">
      <c r="K11" s="5"/>
      <c r="L11" s="6" t="s">
        <v>16</v>
      </c>
      <c r="M11" s="5">
        <f>(M15-(H10+G10))/6000</f>
        <v>1.625</v>
      </c>
      <c r="N11" s="5"/>
      <c r="O11" s="5">
        <f>ROUNDDOWN(M11,0)</f>
        <v>1</v>
      </c>
      <c r="Q11" s="16"/>
      <c r="R11" s="16">
        <v>10</v>
      </c>
      <c r="S11" s="16">
        <v>11</v>
      </c>
    </row>
    <row r="12" spans="2:38" x14ac:dyDescent="0.3">
      <c r="K12" s="5"/>
      <c r="L12" s="6"/>
      <c r="M12" s="5"/>
      <c r="N12" s="5"/>
      <c r="O12" s="5">
        <f>(M15-(H10+G10)-(O11*6000))</f>
        <v>3750</v>
      </c>
      <c r="Q12" s="16" t="s">
        <v>21</v>
      </c>
      <c r="R12" s="16">
        <f>O11+O13</f>
        <v>1</v>
      </c>
      <c r="S12" s="16">
        <f>O15</f>
        <v>1</v>
      </c>
      <c r="U12" s="21" t="s">
        <v>29</v>
      </c>
      <c r="V12" s="21"/>
      <c r="W12" s="21"/>
      <c r="X12" s="21"/>
      <c r="Y12" s="21"/>
      <c r="AA12" s="21" t="s">
        <v>23</v>
      </c>
      <c r="AB12" s="21"/>
      <c r="AC12" s="21"/>
      <c r="AD12" s="21"/>
      <c r="AF12" s="21" t="s">
        <v>30</v>
      </c>
      <c r="AG12" s="21"/>
      <c r="AH12" s="21"/>
      <c r="AI12" s="21"/>
      <c r="AJ12" s="21"/>
      <c r="AK12" s="21"/>
      <c r="AL12" s="21"/>
    </row>
    <row r="13" spans="2:38" ht="43.2" x14ac:dyDescent="0.3">
      <c r="B13" s="24" t="s">
        <v>10</v>
      </c>
      <c r="C13" s="24">
        <v>1</v>
      </c>
      <c r="D13" s="25" t="s">
        <v>11</v>
      </c>
      <c r="K13" s="7"/>
      <c r="L13" s="8" t="s">
        <v>17</v>
      </c>
      <c r="M13" s="7">
        <f>H10/6000</f>
        <v>0</v>
      </c>
      <c r="N13" s="7"/>
      <c r="O13" s="7">
        <f>ROUNDDOWN(M13,0)</f>
        <v>0</v>
      </c>
      <c r="Q13" s="16" t="s">
        <v>20</v>
      </c>
      <c r="R13" s="16">
        <f>O14</f>
        <v>0</v>
      </c>
      <c r="S13" s="16">
        <f>O16</f>
        <v>3750</v>
      </c>
      <c r="U13" s="16" t="s">
        <v>22</v>
      </c>
      <c r="V13" s="16">
        <f>O13</f>
        <v>0</v>
      </c>
      <c r="W13" s="16">
        <f>O11</f>
        <v>1</v>
      </c>
      <c r="X13" s="16">
        <f>O15</f>
        <v>1</v>
      </c>
      <c r="Y13" s="16">
        <f>V13+W13+X13</f>
        <v>2</v>
      </c>
      <c r="AA13" s="16" t="s">
        <v>9</v>
      </c>
      <c r="AB13" s="16">
        <f>IF(F10="oui",10,11)</f>
        <v>11</v>
      </c>
      <c r="AC13" s="16">
        <f>IF(AB13=10,O14,O16)</f>
        <v>3750</v>
      </c>
      <c r="AD13" s="16" t="str">
        <f>IF(AB13=10,O12,"")</f>
        <v/>
      </c>
      <c r="AF13" s="16">
        <f>C10</f>
        <v>600</v>
      </c>
      <c r="AG13" s="16">
        <f>IF(B10="ROULEAUX",1,2)</f>
        <v>1</v>
      </c>
      <c r="AH13" s="16">
        <f>AF13</f>
        <v>600</v>
      </c>
      <c r="AI13" s="16">
        <v>1</v>
      </c>
      <c r="AJ13" s="16" t="str">
        <f>AG13&amp;AH13&amp;AI13</f>
        <v>16001</v>
      </c>
      <c r="AK13" s="16">
        <f>AJ13*1</f>
        <v>16001</v>
      </c>
      <c r="AL13" s="16" t="s">
        <v>24</v>
      </c>
    </row>
    <row r="14" spans="2:38" ht="27" customHeight="1" x14ac:dyDescent="0.3">
      <c r="B14" s="24"/>
      <c r="C14" s="24"/>
      <c r="D14" s="25"/>
      <c r="K14" s="7"/>
      <c r="L14" s="8"/>
      <c r="M14" s="7"/>
      <c r="N14" s="7"/>
      <c r="O14" s="7">
        <f>H10-(O13*6000)</f>
        <v>0</v>
      </c>
      <c r="Q14" s="16" t="s">
        <v>21</v>
      </c>
      <c r="R14" s="16">
        <f>O12</f>
        <v>3750</v>
      </c>
      <c r="S14" s="16"/>
      <c r="AF14" s="16"/>
      <c r="AG14" s="16"/>
      <c r="AH14" s="16">
        <f>AF13</f>
        <v>600</v>
      </c>
      <c r="AI14" s="16">
        <v>2</v>
      </c>
      <c r="AJ14" s="16" t="str">
        <f>AG13&amp;AH14&amp;AI14</f>
        <v>16002</v>
      </c>
      <c r="AK14" s="16">
        <f>AJ14*1</f>
        <v>16002</v>
      </c>
      <c r="AL14" s="16" t="s">
        <v>25</v>
      </c>
    </row>
    <row r="15" spans="2:38" ht="28.8" x14ac:dyDescent="0.3">
      <c r="B15" s="24" t="s">
        <v>12</v>
      </c>
      <c r="C15" s="24">
        <v>1</v>
      </c>
      <c r="D15" s="25" t="s">
        <v>11</v>
      </c>
      <c r="K15" s="9">
        <v>1000</v>
      </c>
      <c r="L15" s="10" t="s">
        <v>18</v>
      </c>
      <c r="M15" s="9">
        <f>D10-(K15*2)</f>
        <v>9750</v>
      </c>
      <c r="N15" s="9">
        <f>M15/6000</f>
        <v>1.625</v>
      </c>
      <c r="O15" s="9">
        <f>ROUNDDOWN(N15,0)</f>
        <v>1</v>
      </c>
      <c r="Q15" s="16" t="s">
        <v>20</v>
      </c>
      <c r="R15" s="16"/>
      <c r="S15" s="16"/>
      <c r="U15" s="3" t="s">
        <v>18</v>
      </c>
      <c r="V15" s="16">
        <v>6000</v>
      </c>
      <c r="AF15" s="16"/>
      <c r="AG15" s="16"/>
      <c r="AH15" s="16">
        <f>IF(Y13&gt;0,AF13,"")</f>
        <v>600</v>
      </c>
      <c r="AI15" s="16">
        <v>3</v>
      </c>
      <c r="AJ15" s="16" t="str">
        <f>AG13&amp;AH15&amp;AI15</f>
        <v>16003</v>
      </c>
      <c r="AK15" s="16">
        <f>AJ15*1</f>
        <v>16003</v>
      </c>
      <c r="AL15" s="16" t="s">
        <v>26</v>
      </c>
    </row>
    <row r="16" spans="2:38" ht="20.25" customHeight="1" x14ac:dyDescent="0.3">
      <c r="B16" s="24"/>
      <c r="C16" s="24"/>
      <c r="D16" s="25"/>
      <c r="K16" s="12"/>
      <c r="L16" s="13" t="s">
        <v>19</v>
      </c>
      <c r="M16" s="12"/>
      <c r="N16" s="12"/>
      <c r="O16" s="12">
        <f>M15-(O15*6000)</f>
        <v>3750</v>
      </c>
      <c r="Q16" s="16">
        <f>IF(F10="oui",10,11)</f>
        <v>11</v>
      </c>
      <c r="R16" s="16"/>
      <c r="S16" s="16"/>
      <c r="AF16" s="16"/>
      <c r="AG16" s="16"/>
      <c r="AH16" s="16">
        <f>AF13</f>
        <v>600</v>
      </c>
      <c r="AI16" s="16">
        <f>AC13</f>
        <v>3750</v>
      </c>
      <c r="AJ16" s="16" t="str">
        <f>AG13&amp;AH16&amp;AI16</f>
        <v>16003750</v>
      </c>
      <c r="AK16" s="16">
        <f>AJ16*1</f>
        <v>16003750</v>
      </c>
      <c r="AL16" s="16" t="s">
        <v>27</v>
      </c>
    </row>
    <row r="17" spans="2:38" x14ac:dyDescent="0.3">
      <c r="B17" s="24" t="s">
        <v>13</v>
      </c>
      <c r="C17" s="24">
        <f>HLOOKUP(Q16,R11:S15,2,0)</f>
        <v>1</v>
      </c>
      <c r="D17" s="25" t="s">
        <v>11</v>
      </c>
      <c r="K17" s="14"/>
      <c r="L17" s="15"/>
      <c r="M17" s="14"/>
      <c r="N17" s="14"/>
      <c r="O17" s="14"/>
      <c r="AF17" s="16"/>
      <c r="AG17" s="16"/>
      <c r="AH17" s="16">
        <f>AF13</f>
        <v>600</v>
      </c>
      <c r="AI17" s="16" t="str">
        <f>AD13</f>
        <v/>
      </c>
      <c r="AJ17" s="16" t="str">
        <f>AG13&amp;AH17&amp;AI17</f>
        <v>1600</v>
      </c>
      <c r="AK17" s="16">
        <f>AJ17*1</f>
        <v>1600</v>
      </c>
      <c r="AL17" s="16" t="s">
        <v>28</v>
      </c>
    </row>
    <row r="18" spans="2:38" x14ac:dyDescent="0.3">
      <c r="B18" s="24"/>
      <c r="C18" s="24"/>
      <c r="D18" s="25"/>
      <c r="F18" s="4"/>
      <c r="K18" s="14"/>
      <c r="L18" s="15"/>
      <c r="M18" s="14"/>
      <c r="N18" s="14"/>
      <c r="O18" s="14"/>
    </row>
    <row r="19" spans="2:38" x14ac:dyDescent="0.3">
      <c r="B19" s="24" t="s">
        <v>14</v>
      </c>
      <c r="C19" s="24">
        <f>HLOOKUP(Q16,R11:S15,3,0)</f>
        <v>3750</v>
      </c>
      <c r="D19" s="25" t="s">
        <v>11</v>
      </c>
      <c r="K19" s="11"/>
      <c r="AI19" s="21" t="s">
        <v>34</v>
      </c>
      <c r="AJ19" s="21"/>
      <c r="AK19" s="22" t="str">
        <f>IF(AG13=1,"ROULEAUX"," GLISSE")</f>
        <v>ROULEAUX</v>
      </c>
      <c r="AL19" s="23"/>
    </row>
    <row r="20" spans="2:38" x14ac:dyDescent="0.3">
      <c r="B20" s="24"/>
      <c r="C20" s="24"/>
      <c r="D20" s="25"/>
    </row>
    <row r="21" spans="2:38" x14ac:dyDescent="0.3">
      <c r="B21" s="24" t="s">
        <v>15</v>
      </c>
      <c r="C21" s="24">
        <f>HLOOKUP(Q16,R11:S15,4,0)</f>
        <v>0</v>
      </c>
      <c r="D21" s="25" t="s">
        <v>11</v>
      </c>
    </row>
    <row r="22" spans="2:38" x14ac:dyDescent="0.3">
      <c r="B22" s="24"/>
      <c r="C22" s="24"/>
      <c r="D22" s="25"/>
    </row>
    <row r="28" spans="2:38" ht="15" thickBot="1" x14ac:dyDescent="0.35"/>
    <row r="29" spans="2:38" ht="15" thickBot="1" x14ac:dyDescent="0.35">
      <c r="B29" s="26" t="s">
        <v>1</v>
      </c>
      <c r="C29" s="27"/>
      <c r="D29" s="2"/>
    </row>
    <row r="30" spans="2:38" ht="15" thickBot="1" x14ac:dyDescent="0.35">
      <c r="B30" s="26"/>
      <c r="C30" s="27"/>
      <c r="D30" s="2"/>
    </row>
    <row r="31" spans="2:38" ht="15" thickBot="1" x14ac:dyDescent="0.35"/>
    <row r="32" spans="2:38" ht="15" thickBot="1" x14ac:dyDescent="0.35">
      <c r="B32" s="1" t="s">
        <v>0</v>
      </c>
      <c r="C32" s="26"/>
      <c r="D32" s="27"/>
    </row>
    <row r="33" spans="2:38" ht="15" thickBot="1" x14ac:dyDescent="0.35">
      <c r="B33" s="1" t="s">
        <v>2</v>
      </c>
      <c r="C33" s="26"/>
      <c r="D33" s="27"/>
    </row>
    <row r="35" spans="2:38" ht="30" customHeight="1" x14ac:dyDescent="0.3">
      <c r="B35" s="28" t="s">
        <v>3</v>
      </c>
      <c r="C35" s="28" t="s">
        <v>4</v>
      </c>
      <c r="D35" s="28" t="s">
        <v>5</v>
      </c>
      <c r="E35" s="24" t="s">
        <v>36</v>
      </c>
      <c r="F35" s="24" t="s">
        <v>6</v>
      </c>
      <c r="G35" s="28" t="s">
        <v>7</v>
      </c>
      <c r="H35" s="28" t="s">
        <v>8</v>
      </c>
    </row>
    <row r="36" spans="2:38" x14ac:dyDescent="0.3">
      <c r="B36" s="28"/>
      <c r="C36" s="28"/>
      <c r="D36" s="28"/>
      <c r="E36" s="24"/>
      <c r="F36" s="24"/>
      <c r="G36" s="29"/>
      <c r="H36" s="29"/>
    </row>
    <row r="37" spans="2:38" ht="24" customHeight="1" x14ac:dyDescent="0.3">
      <c r="B37" s="19" t="s">
        <v>35</v>
      </c>
      <c r="C37" s="19">
        <v>600</v>
      </c>
      <c r="D37" s="19">
        <v>11750</v>
      </c>
      <c r="E37" s="19" t="s">
        <v>33</v>
      </c>
      <c r="F37" s="20" t="s">
        <v>32</v>
      </c>
      <c r="G37" s="19">
        <v>0</v>
      </c>
      <c r="H37" s="19">
        <v>0</v>
      </c>
    </row>
    <row r="38" spans="2:38" ht="11.25" customHeight="1" x14ac:dyDescent="0.3">
      <c r="K38" s="5"/>
      <c r="L38" s="6" t="s">
        <v>16</v>
      </c>
      <c r="M38" s="5">
        <f>(M42-(H37+G37))/6000</f>
        <v>1.625</v>
      </c>
      <c r="N38" s="5"/>
      <c r="O38" s="5">
        <f>ROUNDDOWN(M38,0)</f>
        <v>1</v>
      </c>
      <c r="Q38" s="16"/>
      <c r="R38" s="16">
        <v>10</v>
      </c>
      <c r="S38" s="16">
        <v>11</v>
      </c>
    </row>
    <row r="39" spans="2:38" x14ac:dyDescent="0.3">
      <c r="K39" s="5"/>
      <c r="L39" s="6"/>
      <c r="M39" s="5"/>
      <c r="N39" s="5"/>
      <c r="O39" s="5">
        <f>(M42-(H37+G37)-(O38*6000))</f>
        <v>3750</v>
      </c>
      <c r="Q39" s="16" t="s">
        <v>21</v>
      </c>
      <c r="R39" s="16">
        <f>O38+O40</f>
        <v>1</v>
      </c>
      <c r="S39" s="16">
        <f>O42</f>
        <v>1</v>
      </c>
      <c r="U39" s="21" t="s">
        <v>29</v>
      </c>
      <c r="V39" s="21"/>
      <c r="W39" s="21"/>
      <c r="X39" s="21"/>
      <c r="Y39" s="21"/>
      <c r="AA39" s="21" t="s">
        <v>23</v>
      </c>
      <c r="AB39" s="21"/>
      <c r="AC39" s="21"/>
      <c r="AD39" s="21"/>
      <c r="AF39" s="21" t="s">
        <v>30</v>
      </c>
      <c r="AG39" s="21"/>
      <c r="AH39" s="21"/>
      <c r="AI39" s="21"/>
      <c r="AJ39" s="21"/>
      <c r="AK39" s="21"/>
      <c r="AL39" s="21"/>
    </row>
    <row r="40" spans="2:38" ht="43.2" x14ac:dyDescent="0.3">
      <c r="B40" s="24" t="s">
        <v>10</v>
      </c>
      <c r="C40" s="24">
        <v>1</v>
      </c>
      <c r="D40" s="25" t="s">
        <v>11</v>
      </c>
      <c r="K40" s="7"/>
      <c r="L40" s="8" t="s">
        <v>17</v>
      </c>
      <c r="M40" s="7">
        <f>H37/6000</f>
        <v>0</v>
      </c>
      <c r="N40" s="7"/>
      <c r="O40" s="7">
        <f>ROUNDDOWN(M40,0)</f>
        <v>0</v>
      </c>
      <c r="Q40" s="16" t="s">
        <v>20</v>
      </c>
      <c r="R40" s="16">
        <f>O41</f>
        <v>0</v>
      </c>
      <c r="S40" s="16">
        <f>O43</f>
        <v>3750</v>
      </c>
      <c r="U40" s="16" t="s">
        <v>22</v>
      </c>
      <c r="V40" s="16">
        <f>O40</f>
        <v>0</v>
      </c>
      <c r="W40" s="16">
        <f>O38</f>
        <v>1</v>
      </c>
      <c r="X40" s="16">
        <f>O42</f>
        <v>1</v>
      </c>
      <c r="Y40" s="16">
        <f>V40+W40+X40</f>
        <v>2</v>
      </c>
      <c r="AA40" s="16" t="s">
        <v>9</v>
      </c>
      <c r="AB40" s="16">
        <f>IF(F37="oui",10,11)</f>
        <v>11</v>
      </c>
      <c r="AC40" s="16">
        <f>IF(AB40=10,O41,O43)</f>
        <v>3750</v>
      </c>
      <c r="AD40" s="16" t="str">
        <f>IF(AB40=10,O39,"")</f>
        <v/>
      </c>
      <c r="AF40" s="16">
        <f>C37</f>
        <v>600</v>
      </c>
      <c r="AG40" s="16">
        <f>IF(B37="ROULEAUX",1,2)</f>
        <v>2</v>
      </c>
      <c r="AH40" s="16">
        <f>AF40</f>
        <v>600</v>
      </c>
      <c r="AI40" s="16">
        <v>1</v>
      </c>
      <c r="AJ40" s="16" t="str">
        <f>AG40&amp;AH40&amp;AI40</f>
        <v>26001</v>
      </c>
      <c r="AK40" s="16">
        <f>AJ40*1</f>
        <v>26001</v>
      </c>
      <c r="AL40" s="16" t="s">
        <v>24</v>
      </c>
    </row>
    <row r="41" spans="2:38" ht="27" customHeight="1" x14ac:dyDescent="0.3">
      <c r="B41" s="24"/>
      <c r="C41" s="24"/>
      <c r="D41" s="25"/>
      <c r="K41" s="7"/>
      <c r="L41" s="8"/>
      <c r="M41" s="7"/>
      <c r="N41" s="7"/>
      <c r="O41" s="7">
        <f>H37-(O40*6000)</f>
        <v>0</v>
      </c>
      <c r="Q41" s="16" t="s">
        <v>21</v>
      </c>
      <c r="R41" s="16">
        <f>O39</f>
        <v>3750</v>
      </c>
      <c r="S41" s="16"/>
      <c r="AF41" s="16"/>
      <c r="AG41" s="16"/>
      <c r="AH41" s="16">
        <f>AF40</f>
        <v>600</v>
      </c>
      <c r="AI41" s="16">
        <v>2</v>
      </c>
      <c r="AJ41" s="16" t="str">
        <f>AG40&amp;AH41&amp;AI41</f>
        <v>26002</v>
      </c>
      <c r="AK41" s="16">
        <f>AJ41*1</f>
        <v>26002</v>
      </c>
      <c r="AL41" s="16" t="s">
        <v>25</v>
      </c>
    </row>
    <row r="42" spans="2:38" ht="28.8" x14ac:dyDescent="0.3">
      <c r="B42" s="24" t="s">
        <v>12</v>
      </c>
      <c r="C42" s="24">
        <v>1</v>
      </c>
      <c r="D42" s="25" t="s">
        <v>11</v>
      </c>
      <c r="K42" s="9">
        <v>1000</v>
      </c>
      <c r="L42" s="10" t="s">
        <v>18</v>
      </c>
      <c r="M42" s="9">
        <f>D37-(K42*2)</f>
        <v>9750</v>
      </c>
      <c r="N42" s="9">
        <f>M42/6000</f>
        <v>1.625</v>
      </c>
      <c r="O42" s="9">
        <f>ROUNDDOWN(N42,0)</f>
        <v>1</v>
      </c>
      <c r="Q42" s="16" t="s">
        <v>20</v>
      </c>
      <c r="R42" s="16"/>
      <c r="S42" s="16"/>
      <c r="U42" s="17" t="s">
        <v>18</v>
      </c>
      <c r="V42" s="16">
        <v>6000</v>
      </c>
      <c r="AF42" s="16"/>
      <c r="AG42" s="16"/>
      <c r="AH42" s="16">
        <f>IF(Y40&gt;0,AF40,"")</f>
        <v>600</v>
      </c>
      <c r="AI42" s="16">
        <v>3</v>
      </c>
      <c r="AJ42" s="16" t="str">
        <f>AG40&amp;AH42&amp;AI42</f>
        <v>26003</v>
      </c>
      <c r="AK42" s="16">
        <f>AJ42*1</f>
        <v>26003</v>
      </c>
      <c r="AL42" s="16" t="s">
        <v>26</v>
      </c>
    </row>
    <row r="43" spans="2:38" ht="20.25" customHeight="1" x14ac:dyDescent="0.3">
      <c r="B43" s="24"/>
      <c r="C43" s="24"/>
      <c r="D43" s="25"/>
      <c r="K43" s="12"/>
      <c r="L43" s="13" t="s">
        <v>19</v>
      </c>
      <c r="M43" s="12"/>
      <c r="N43" s="12"/>
      <c r="O43" s="12">
        <f>M42-(O42*6000)</f>
        <v>3750</v>
      </c>
      <c r="Q43" s="16">
        <f>IF(F37="oui",10,11)</f>
        <v>11</v>
      </c>
      <c r="R43" s="16"/>
      <c r="S43" s="16"/>
      <c r="AF43" s="16"/>
      <c r="AG43" s="16"/>
      <c r="AH43" s="16">
        <f>AF40</f>
        <v>600</v>
      </c>
      <c r="AI43" s="16">
        <f>AC40</f>
        <v>3750</v>
      </c>
      <c r="AJ43" s="16" t="str">
        <f>AG40&amp;AH43&amp;AI43</f>
        <v>26003750</v>
      </c>
      <c r="AK43" s="16">
        <f>AJ43*1</f>
        <v>26003750</v>
      </c>
      <c r="AL43" s="16" t="s">
        <v>27</v>
      </c>
    </row>
    <row r="44" spans="2:38" x14ac:dyDescent="0.3">
      <c r="B44" s="24" t="s">
        <v>13</v>
      </c>
      <c r="C44" s="24">
        <f>HLOOKUP(Q43,R38:S42,2,0)</f>
        <v>1</v>
      </c>
      <c r="D44" s="25" t="s">
        <v>11</v>
      </c>
      <c r="K44" s="14"/>
      <c r="L44" s="15"/>
      <c r="M44" s="14"/>
      <c r="N44" s="14"/>
      <c r="O44" s="14"/>
      <c r="AF44" s="16"/>
      <c r="AG44" s="16"/>
      <c r="AH44" s="16">
        <f>AF40</f>
        <v>600</v>
      </c>
      <c r="AI44" s="16" t="str">
        <f>AD40</f>
        <v/>
      </c>
      <c r="AJ44" s="16" t="str">
        <f>AG40&amp;AH44&amp;AI44</f>
        <v>2600</v>
      </c>
      <c r="AK44" s="16">
        <f>AJ44*1</f>
        <v>2600</v>
      </c>
      <c r="AL44" s="16" t="s">
        <v>28</v>
      </c>
    </row>
    <row r="45" spans="2:38" x14ac:dyDescent="0.3">
      <c r="B45" s="24"/>
      <c r="C45" s="24"/>
      <c r="D45" s="25"/>
      <c r="F45" s="4"/>
      <c r="K45" s="14"/>
      <c r="L45" s="15"/>
      <c r="M45" s="14"/>
      <c r="N45" s="14"/>
      <c r="O45" s="14"/>
    </row>
    <row r="46" spans="2:38" x14ac:dyDescent="0.3">
      <c r="B46" s="24" t="s">
        <v>14</v>
      </c>
      <c r="C46" s="24">
        <f>HLOOKUP(Q43,R38:S42,3,0)</f>
        <v>3750</v>
      </c>
      <c r="D46" s="25" t="s">
        <v>11</v>
      </c>
      <c r="K46" s="11"/>
      <c r="AI46" s="21" t="s">
        <v>34</v>
      </c>
      <c r="AJ46" s="21"/>
      <c r="AK46" s="22" t="str">
        <f>IF(AG40=1,"ROULEAUX"," GLISSE")</f>
        <v xml:space="preserve"> GLISSE</v>
      </c>
      <c r="AL46" s="23"/>
    </row>
    <row r="47" spans="2:38" x14ac:dyDescent="0.3">
      <c r="B47" s="24"/>
      <c r="C47" s="24"/>
      <c r="D47" s="25"/>
    </row>
    <row r="48" spans="2:38" x14ac:dyDescent="0.3">
      <c r="B48" s="24" t="s">
        <v>15</v>
      </c>
      <c r="C48" s="24">
        <f>HLOOKUP(Q43,R38:S42,4,0)</f>
        <v>0</v>
      </c>
      <c r="D48" s="25" t="s">
        <v>11</v>
      </c>
    </row>
    <row r="49" spans="2:8" x14ac:dyDescent="0.3">
      <c r="B49" s="24"/>
      <c r="C49" s="24"/>
      <c r="D49" s="25"/>
    </row>
    <row r="55" spans="2:8" ht="15" thickBot="1" x14ac:dyDescent="0.35"/>
    <row r="56" spans="2:8" ht="15" thickBot="1" x14ac:dyDescent="0.35">
      <c r="B56" s="26" t="s">
        <v>1</v>
      </c>
      <c r="C56" s="27"/>
      <c r="D56" s="2"/>
    </row>
    <row r="57" spans="2:8" ht="15" thickBot="1" x14ac:dyDescent="0.35">
      <c r="B57" s="26"/>
      <c r="C57" s="27"/>
      <c r="D57" s="2"/>
    </row>
    <row r="58" spans="2:8" ht="15" thickBot="1" x14ac:dyDescent="0.35"/>
    <row r="59" spans="2:8" ht="15" thickBot="1" x14ac:dyDescent="0.35">
      <c r="B59" s="1" t="s">
        <v>0</v>
      </c>
      <c r="C59" s="26"/>
      <c r="D59" s="27"/>
    </row>
    <row r="60" spans="2:8" ht="15" thickBot="1" x14ac:dyDescent="0.35">
      <c r="B60" s="1" t="s">
        <v>2</v>
      </c>
      <c r="C60" s="26"/>
      <c r="D60" s="27"/>
    </row>
    <row r="62" spans="2:8" ht="30" customHeight="1" x14ac:dyDescent="0.3">
      <c r="B62" s="28" t="s">
        <v>3</v>
      </c>
      <c r="C62" s="28" t="s">
        <v>4</v>
      </c>
      <c r="D62" s="28" t="s">
        <v>5</v>
      </c>
      <c r="E62" s="24" t="s">
        <v>36</v>
      </c>
      <c r="F62" s="24" t="s">
        <v>6</v>
      </c>
      <c r="G62" s="28" t="s">
        <v>7</v>
      </c>
      <c r="H62" s="28" t="s">
        <v>8</v>
      </c>
    </row>
    <row r="63" spans="2:8" x14ac:dyDescent="0.3">
      <c r="B63" s="28"/>
      <c r="C63" s="28"/>
      <c r="D63" s="28"/>
      <c r="E63" s="24"/>
      <c r="F63" s="24"/>
      <c r="G63" s="29"/>
      <c r="H63" s="29"/>
    </row>
    <row r="64" spans="2:8" ht="24" customHeight="1" x14ac:dyDescent="0.3">
      <c r="B64" s="19" t="s">
        <v>35</v>
      </c>
      <c r="C64" s="19">
        <v>600</v>
      </c>
      <c r="D64" s="19">
        <v>11750</v>
      </c>
      <c r="E64" s="19" t="s">
        <v>33</v>
      </c>
      <c r="F64" s="20" t="s">
        <v>32</v>
      </c>
      <c r="G64" s="19">
        <v>0</v>
      </c>
      <c r="H64" s="19">
        <v>0</v>
      </c>
    </row>
    <row r="65" spans="2:38" ht="11.25" customHeight="1" x14ac:dyDescent="0.3">
      <c r="K65" s="5"/>
      <c r="L65" s="6" t="s">
        <v>16</v>
      </c>
      <c r="M65" s="5">
        <f>(M69-(H64+G64))/6000</f>
        <v>1.625</v>
      </c>
      <c r="N65" s="5"/>
      <c r="O65" s="5">
        <f>ROUNDDOWN(M65,0)</f>
        <v>1</v>
      </c>
      <c r="Q65" s="16"/>
      <c r="R65" s="16">
        <v>10</v>
      </c>
      <c r="S65" s="16">
        <v>11</v>
      </c>
    </row>
    <row r="66" spans="2:38" x14ac:dyDescent="0.3">
      <c r="K66" s="5"/>
      <c r="L66" s="6"/>
      <c r="M66" s="5"/>
      <c r="N66" s="5"/>
      <c r="O66" s="5">
        <f>(M69-(H64+G64)-(O65*6000))</f>
        <v>3750</v>
      </c>
      <c r="Q66" s="16" t="s">
        <v>21</v>
      </c>
      <c r="R66" s="16">
        <f>O65+O67</f>
        <v>1</v>
      </c>
      <c r="S66" s="16">
        <f>O69</f>
        <v>1</v>
      </c>
      <c r="U66" s="21" t="s">
        <v>29</v>
      </c>
      <c r="V66" s="21"/>
      <c r="W66" s="21"/>
      <c r="X66" s="21"/>
      <c r="Y66" s="21"/>
      <c r="AA66" s="21" t="s">
        <v>23</v>
      </c>
      <c r="AB66" s="21"/>
      <c r="AC66" s="21"/>
      <c r="AD66" s="21"/>
      <c r="AF66" s="21" t="s">
        <v>30</v>
      </c>
      <c r="AG66" s="21"/>
      <c r="AH66" s="21"/>
      <c r="AI66" s="21"/>
      <c r="AJ66" s="21"/>
      <c r="AK66" s="21"/>
      <c r="AL66" s="21"/>
    </row>
    <row r="67" spans="2:38" ht="43.2" x14ac:dyDescent="0.3">
      <c r="B67" s="24" t="s">
        <v>10</v>
      </c>
      <c r="C67" s="24">
        <v>1</v>
      </c>
      <c r="D67" s="25" t="s">
        <v>11</v>
      </c>
      <c r="K67" s="7"/>
      <c r="L67" s="8" t="s">
        <v>17</v>
      </c>
      <c r="M67" s="7">
        <f>H64/6000</f>
        <v>0</v>
      </c>
      <c r="N67" s="7"/>
      <c r="O67" s="7">
        <f>ROUNDDOWN(M67,0)</f>
        <v>0</v>
      </c>
      <c r="Q67" s="16" t="s">
        <v>20</v>
      </c>
      <c r="R67" s="16">
        <f>O68</f>
        <v>0</v>
      </c>
      <c r="S67" s="16">
        <f>O70</f>
        <v>3750</v>
      </c>
      <c r="U67" s="16" t="s">
        <v>22</v>
      </c>
      <c r="V67" s="16">
        <f>O67</f>
        <v>0</v>
      </c>
      <c r="W67" s="16">
        <f>O65</f>
        <v>1</v>
      </c>
      <c r="X67" s="16">
        <f>O69</f>
        <v>1</v>
      </c>
      <c r="Y67" s="16">
        <f>V67+W67+X67</f>
        <v>2</v>
      </c>
      <c r="AA67" s="16" t="s">
        <v>9</v>
      </c>
      <c r="AB67" s="16">
        <f>IF(F64="oui",10,11)</f>
        <v>11</v>
      </c>
      <c r="AC67" s="16">
        <f>IF(AB67=10,O68,O70)</f>
        <v>3750</v>
      </c>
      <c r="AD67" s="16" t="str">
        <f>IF(AB67=10,O66,"")</f>
        <v/>
      </c>
      <c r="AF67" s="16">
        <f>C64</f>
        <v>600</v>
      </c>
      <c r="AG67" s="16">
        <f>IF(B64="ROULEAUX",1,2)</f>
        <v>2</v>
      </c>
      <c r="AH67" s="16">
        <f>AF67</f>
        <v>600</v>
      </c>
      <c r="AI67" s="16">
        <v>1</v>
      </c>
      <c r="AJ67" s="16" t="str">
        <f>AG67&amp;AH67&amp;AI67</f>
        <v>26001</v>
      </c>
      <c r="AK67" s="16">
        <f>AJ67*1</f>
        <v>26001</v>
      </c>
      <c r="AL67" s="16" t="s">
        <v>24</v>
      </c>
    </row>
    <row r="68" spans="2:38" ht="27" customHeight="1" x14ac:dyDescent="0.3">
      <c r="B68" s="24"/>
      <c r="C68" s="24"/>
      <c r="D68" s="25"/>
      <c r="K68" s="7"/>
      <c r="L68" s="8"/>
      <c r="M68" s="7"/>
      <c r="N68" s="7"/>
      <c r="O68" s="7">
        <f>H64-(O67*6000)</f>
        <v>0</v>
      </c>
      <c r="Q68" s="16" t="s">
        <v>21</v>
      </c>
      <c r="R68" s="16">
        <f>O66</f>
        <v>3750</v>
      </c>
      <c r="S68" s="16"/>
      <c r="AF68" s="16"/>
      <c r="AG68" s="16"/>
      <c r="AH68" s="16">
        <f>AF67</f>
        <v>600</v>
      </c>
      <c r="AI68" s="16">
        <v>2</v>
      </c>
      <c r="AJ68" s="16" t="str">
        <f>AG67&amp;AH68&amp;AI68</f>
        <v>26002</v>
      </c>
      <c r="AK68" s="16">
        <f>AJ68*1</f>
        <v>26002</v>
      </c>
      <c r="AL68" s="16" t="s">
        <v>25</v>
      </c>
    </row>
    <row r="69" spans="2:38" ht="28.8" x14ac:dyDescent="0.3">
      <c r="B69" s="24" t="s">
        <v>12</v>
      </c>
      <c r="C69" s="24">
        <v>1</v>
      </c>
      <c r="D69" s="25" t="s">
        <v>11</v>
      </c>
      <c r="K69" s="9">
        <v>1000</v>
      </c>
      <c r="L69" s="10" t="s">
        <v>18</v>
      </c>
      <c r="M69" s="9">
        <f>D64-(K69*2)</f>
        <v>9750</v>
      </c>
      <c r="N69" s="9">
        <f>M69/6000</f>
        <v>1.625</v>
      </c>
      <c r="O69" s="9">
        <f>ROUNDDOWN(N69,0)</f>
        <v>1</v>
      </c>
      <c r="Q69" s="16" t="s">
        <v>20</v>
      </c>
      <c r="R69" s="16"/>
      <c r="S69" s="16"/>
      <c r="U69" s="18" t="s">
        <v>18</v>
      </c>
      <c r="V69" s="16">
        <v>6000</v>
      </c>
      <c r="AF69" s="16"/>
      <c r="AG69" s="16"/>
      <c r="AH69" s="16">
        <f>IF(Y67&gt;0,AF67,"")</f>
        <v>600</v>
      </c>
      <c r="AI69" s="16">
        <v>3</v>
      </c>
      <c r="AJ69" s="16" t="str">
        <f>AG67&amp;AH69&amp;AI69</f>
        <v>26003</v>
      </c>
      <c r="AK69" s="16">
        <f>AJ69*1</f>
        <v>26003</v>
      </c>
      <c r="AL69" s="16" t="s">
        <v>26</v>
      </c>
    </row>
    <row r="70" spans="2:38" ht="20.25" customHeight="1" x14ac:dyDescent="0.3">
      <c r="B70" s="24"/>
      <c r="C70" s="24"/>
      <c r="D70" s="25"/>
      <c r="K70" s="12"/>
      <c r="L70" s="13" t="s">
        <v>19</v>
      </c>
      <c r="M70" s="12"/>
      <c r="N70" s="12"/>
      <c r="O70" s="12">
        <f>M69-(O69*6000)</f>
        <v>3750</v>
      </c>
      <c r="Q70" s="16">
        <f>IF(F64="oui",10,11)</f>
        <v>11</v>
      </c>
      <c r="R70" s="16"/>
      <c r="S70" s="16"/>
      <c r="AF70" s="16"/>
      <c r="AG70" s="16"/>
      <c r="AH70" s="16">
        <f>AF67</f>
        <v>600</v>
      </c>
      <c r="AI70" s="16">
        <f>AC67</f>
        <v>3750</v>
      </c>
      <c r="AJ70" s="16" t="str">
        <f>AG67&amp;AH70&amp;AI70</f>
        <v>26003750</v>
      </c>
      <c r="AK70" s="16">
        <f>AJ70*1</f>
        <v>26003750</v>
      </c>
      <c r="AL70" s="16" t="s">
        <v>27</v>
      </c>
    </row>
    <row r="71" spans="2:38" x14ac:dyDescent="0.3">
      <c r="B71" s="24" t="s">
        <v>13</v>
      </c>
      <c r="C71" s="24">
        <f>HLOOKUP(Q70,R65:S69,2,0)</f>
        <v>1</v>
      </c>
      <c r="D71" s="25" t="s">
        <v>11</v>
      </c>
      <c r="K71" s="14"/>
      <c r="L71" s="15"/>
      <c r="M71" s="14"/>
      <c r="N71" s="14"/>
      <c r="O71" s="14"/>
      <c r="AF71" s="16"/>
      <c r="AG71" s="16"/>
      <c r="AH71" s="16">
        <f>AF67</f>
        <v>600</v>
      </c>
      <c r="AI71" s="16" t="str">
        <f>AD67</f>
        <v/>
      </c>
      <c r="AJ71" s="16" t="str">
        <f>AG67&amp;AH71&amp;AI71</f>
        <v>2600</v>
      </c>
      <c r="AK71" s="16">
        <f>AJ71*1</f>
        <v>2600</v>
      </c>
      <c r="AL71" s="16" t="s">
        <v>28</v>
      </c>
    </row>
    <row r="72" spans="2:38" x14ac:dyDescent="0.3">
      <c r="B72" s="24"/>
      <c r="C72" s="24"/>
      <c r="D72" s="25"/>
      <c r="F72" s="4"/>
      <c r="K72" s="14"/>
      <c r="L72" s="15"/>
      <c r="M72" s="14"/>
      <c r="N72" s="14"/>
      <c r="O72" s="14"/>
    </row>
    <row r="73" spans="2:38" x14ac:dyDescent="0.3">
      <c r="B73" s="24" t="s">
        <v>14</v>
      </c>
      <c r="C73" s="24">
        <f>HLOOKUP(Q70,R65:S69,3,0)</f>
        <v>3750</v>
      </c>
      <c r="D73" s="25" t="s">
        <v>11</v>
      </c>
      <c r="K73" s="11"/>
      <c r="AI73" s="21" t="s">
        <v>34</v>
      </c>
      <c r="AJ73" s="21"/>
      <c r="AK73" s="22" t="str">
        <f>IF(AG67=1,"ROULEAUX"," GLISSE")</f>
        <v xml:space="preserve"> GLISSE</v>
      </c>
      <c r="AL73" s="23"/>
    </row>
    <row r="74" spans="2:38" x14ac:dyDescent="0.3">
      <c r="B74" s="24"/>
      <c r="C74" s="24"/>
      <c r="D74" s="25"/>
    </row>
    <row r="75" spans="2:38" x14ac:dyDescent="0.3">
      <c r="B75" s="24" t="s">
        <v>15</v>
      </c>
      <c r="C75" s="24">
        <f>HLOOKUP(Q70,R65:S69,4,0)</f>
        <v>0</v>
      </c>
      <c r="D75" s="25" t="s">
        <v>11</v>
      </c>
    </row>
    <row r="76" spans="2:38" x14ac:dyDescent="0.3">
      <c r="B76" s="24"/>
      <c r="C76" s="24"/>
      <c r="D76" s="25"/>
    </row>
  </sheetData>
  <mergeCells count="93">
    <mergeCell ref="AI73:AJ73"/>
    <mergeCell ref="AK73:AL73"/>
    <mergeCell ref="B75:B76"/>
    <mergeCell ref="C75:C76"/>
    <mergeCell ref="D75:D76"/>
    <mergeCell ref="B71:B72"/>
    <mergeCell ref="C71:C72"/>
    <mergeCell ref="D71:D72"/>
    <mergeCell ref="B73:B74"/>
    <mergeCell ref="C73:C74"/>
    <mergeCell ref="D73:D74"/>
    <mergeCell ref="B67:B68"/>
    <mergeCell ref="C67:C68"/>
    <mergeCell ref="D67:D68"/>
    <mergeCell ref="B69:B70"/>
    <mergeCell ref="C69:C70"/>
    <mergeCell ref="D69:D70"/>
    <mergeCell ref="U66:Y66"/>
    <mergeCell ref="AA66:AD66"/>
    <mergeCell ref="AF66:AL66"/>
    <mergeCell ref="E62:E63"/>
    <mergeCell ref="F62:F63"/>
    <mergeCell ref="G62:G63"/>
    <mergeCell ref="H62:H63"/>
    <mergeCell ref="AK19:AL19"/>
    <mergeCell ref="B21:B22"/>
    <mergeCell ref="C21:C22"/>
    <mergeCell ref="D21:D22"/>
    <mergeCell ref="D15:D16"/>
    <mergeCell ref="B56:C56"/>
    <mergeCell ref="B57:C57"/>
    <mergeCell ref="C59:D59"/>
    <mergeCell ref="C60:D60"/>
    <mergeCell ref="B62:B63"/>
    <mergeCell ref="C62:C63"/>
    <mergeCell ref="D62:D63"/>
    <mergeCell ref="AI19:AJ19"/>
    <mergeCell ref="U39:Y39"/>
    <mergeCell ref="AA39:AD39"/>
    <mergeCell ref="AF39:AL39"/>
    <mergeCell ref="B40:B41"/>
    <mergeCell ref="C40:C41"/>
    <mergeCell ref="B2:C2"/>
    <mergeCell ref="B3:C3"/>
    <mergeCell ref="B8:B9"/>
    <mergeCell ref="C5:D5"/>
    <mergeCell ref="C6:D6"/>
    <mergeCell ref="C8:C9"/>
    <mergeCell ref="D8:D9"/>
    <mergeCell ref="AA12:AD12"/>
    <mergeCell ref="U12:Y12"/>
    <mergeCell ref="E8:E9"/>
    <mergeCell ref="F8:F9"/>
    <mergeCell ref="G8:G9"/>
    <mergeCell ref="H8:H9"/>
    <mergeCell ref="AF12:AL12"/>
    <mergeCell ref="B29:C29"/>
    <mergeCell ref="B30:C30"/>
    <mergeCell ref="C32:D32"/>
    <mergeCell ref="C33:D33"/>
    <mergeCell ref="B35:B36"/>
    <mergeCell ref="C35:C36"/>
    <mergeCell ref="D35:D36"/>
    <mergeCell ref="E35:E36"/>
    <mergeCell ref="F35:F36"/>
    <mergeCell ref="G35:G36"/>
    <mergeCell ref="H35:H36"/>
    <mergeCell ref="B17:B18"/>
    <mergeCell ref="C17:C18"/>
    <mergeCell ref="D17:D18"/>
    <mergeCell ref="B19:B20"/>
    <mergeCell ref="C19:C20"/>
    <mergeCell ref="D19:D20"/>
    <mergeCell ref="B13:B14"/>
    <mergeCell ref="C13:C14"/>
    <mergeCell ref="D13:D14"/>
    <mergeCell ref="B15:B16"/>
    <mergeCell ref="C15:C16"/>
    <mergeCell ref="AI46:AJ46"/>
    <mergeCell ref="AK46:AL46"/>
    <mergeCell ref="B48:B49"/>
    <mergeCell ref="C48:C49"/>
    <mergeCell ref="D48:D49"/>
    <mergeCell ref="D40:D41"/>
    <mergeCell ref="B42:B43"/>
    <mergeCell ref="C42:C43"/>
    <mergeCell ref="D42:D43"/>
    <mergeCell ref="B44:B45"/>
    <mergeCell ref="C44:C45"/>
    <mergeCell ref="D44:D45"/>
    <mergeCell ref="B46:B47"/>
    <mergeCell ref="C46:C47"/>
    <mergeCell ref="D46:D47"/>
  </mergeCells>
  <dataValidations count="5">
    <dataValidation type="list" allowBlank="1" showInputMessage="1" showErrorMessage="1" sqref="C10 C37 C64">
      <formula1>"?,600,800,1000,1200,1400,1600"</formula1>
    </dataValidation>
    <dataValidation type="list" allowBlank="1" showInputMessage="1" showErrorMessage="1" sqref="D10 D37 D64">
      <formula1>liste_lg</formula1>
    </dataValidation>
    <dataValidation type="list" allowBlank="1" showInputMessage="1" showErrorMessage="1" sqref="E10:F10 E37:F37 E64:F64">
      <formula1>"?,OUI,NON"</formula1>
    </dataValidation>
    <dataValidation type="list" allowBlank="1" showInputMessage="1" showErrorMessage="1" sqref="B64 B37">
      <formula1>"SOLE DE GLISSE, A ROULEAUX,?"</formula1>
    </dataValidation>
    <dataValidation type="list" allowBlank="1" showInputMessage="1" showErrorMessage="1" sqref="B10">
      <formula1>"GLISSE, ROULEAUX,?"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3"/>
  <sheetViews>
    <sheetView workbookViewId="0"/>
  </sheetViews>
  <sheetFormatPr baseColWidth="10" defaultRowHeight="14.4" x14ac:dyDescent="0.3"/>
  <cols>
    <col min="1" max="1" width="11.44140625" style="4"/>
    <col min="4" max="4" width="11.44140625" style="4"/>
  </cols>
  <sheetData>
    <row r="1" spans="1:4" x14ac:dyDescent="0.3">
      <c r="A1" s="4" t="s">
        <v>31</v>
      </c>
      <c r="D1" s="4" t="s">
        <v>31</v>
      </c>
    </row>
    <row r="2" spans="1:4" x14ac:dyDescent="0.3">
      <c r="A2" s="4">
        <v>2250</v>
      </c>
      <c r="D2" s="4">
        <v>2250</v>
      </c>
    </row>
    <row r="3" spans="1:4" x14ac:dyDescent="0.3">
      <c r="A3" s="4">
        <v>2500</v>
      </c>
      <c r="D3" s="4">
        <v>2500</v>
      </c>
    </row>
    <row r="4" spans="1:4" x14ac:dyDescent="0.3">
      <c r="A4" s="4">
        <v>2750</v>
      </c>
      <c r="D4" s="4">
        <v>2750</v>
      </c>
    </row>
    <row r="5" spans="1:4" x14ac:dyDescent="0.3">
      <c r="A5" s="4">
        <v>3000</v>
      </c>
      <c r="D5" s="4">
        <v>3000</v>
      </c>
    </row>
    <row r="6" spans="1:4" x14ac:dyDescent="0.3">
      <c r="A6" s="4">
        <v>3250</v>
      </c>
      <c r="D6" s="4">
        <v>3250</v>
      </c>
    </row>
    <row r="7" spans="1:4" x14ac:dyDescent="0.3">
      <c r="A7" s="4">
        <v>3500</v>
      </c>
      <c r="D7" s="4">
        <v>3500</v>
      </c>
    </row>
    <row r="8" spans="1:4" x14ac:dyDescent="0.3">
      <c r="A8" s="4">
        <v>3750</v>
      </c>
      <c r="D8" s="4">
        <v>3750</v>
      </c>
    </row>
    <row r="9" spans="1:4" x14ac:dyDescent="0.3">
      <c r="A9" s="4">
        <v>4000</v>
      </c>
      <c r="D9" s="4">
        <v>4000</v>
      </c>
    </row>
    <row r="10" spans="1:4" x14ac:dyDescent="0.3">
      <c r="A10" s="4">
        <v>4250</v>
      </c>
      <c r="D10" s="4">
        <v>4250</v>
      </c>
    </row>
    <row r="11" spans="1:4" x14ac:dyDescent="0.3">
      <c r="A11" s="4">
        <v>4500</v>
      </c>
      <c r="D11" s="4">
        <v>4500</v>
      </c>
    </row>
    <row r="12" spans="1:4" x14ac:dyDescent="0.3">
      <c r="A12" s="4">
        <v>4750</v>
      </c>
      <c r="D12" s="4">
        <v>4750</v>
      </c>
    </row>
    <row r="13" spans="1:4" x14ac:dyDescent="0.3">
      <c r="A13" s="4">
        <v>5000</v>
      </c>
      <c r="D13" s="4">
        <v>5000</v>
      </c>
    </row>
    <row r="14" spans="1:4" x14ac:dyDescent="0.3">
      <c r="A14" s="4">
        <v>5250</v>
      </c>
      <c r="D14" s="4">
        <v>5250</v>
      </c>
    </row>
    <row r="15" spans="1:4" x14ac:dyDescent="0.3">
      <c r="A15" s="4">
        <v>5500</v>
      </c>
      <c r="D15" s="4">
        <v>5500</v>
      </c>
    </row>
    <row r="16" spans="1:4" x14ac:dyDescent="0.3">
      <c r="A16" s="4">
        <v>5750</v>
      </c>
      <c r="D16" s="4">
        <v>5750</v>
      </c>
    </row>
    <row r="17" spans="1:4" x14ac:dyDescent="0.3">
      <c r="A17" s="4">
        <v>6000</v>
      </c>
      <c r="D17" s="4">
        <v>6000</v>
      </c>
    </row>
    <row r="18" spans="1:4" x14ac:dyDescent="0.3">
      <c r="A18" s="4">
        <v>6250</v>
      </c>
      <c r="D18" s="4">
        <v>6250</v>
      </c>
    </row>
    <row r="19" spans="1:4" x14ac:dyDescent="0.3">
      <c r="A19" s="4">
        <v>6500</v>
      </c>
      <c r="D19" s="4">
        <v>6500</v>
      </c>
    </row>
    <row r="20" spans="1:4" x14ac:dyDescent="0.3">
      <c r="A20" s="4">
        <v>6750</v>
      </c>
      <c r="D20" s="4">
        <v>6750</v>
      </c>
    </row>
    <row r="21" spans="1:4" x14ac:dyDescent="0.3">
      <c r="A21" s="4">
        <v>7000</v>
      </c>
      <c r="D21" s="4">
        <v>7000</v>
      </c>
    </row>
    <row r="22" spans="1:4" x14ac:dyDescent="0.3">
      <c r="A22" s="4">
        <v>7250</v>
      </c>
      <c r="D22" s="4">
        <v>7250</v>
      </c>
    </row>
    <row r="23" spans="1:4" x14ac:dyDescent="0.3">
      <c r="A23" s="4">
        <v>7500</v>
      </c>
      <c r="D23" s="4">
        <v>7500</v>
      </c>
    </row>
    <row r="24" spans="1:4" x14ac:dyDescent="0.3">
      <c r="A24" s="4">
        <v>7750</v>
      </c>
      <c r="D24" s="4">
        <v>7750</v>
      </c>
    </row>
    <row r="25" spans="1:4" x14ac:dyDescent="0.3">
      <c r="A25" s="4">
        <v>8000</v>
      </c>
      <c r="D25" s="4">
        <v>8000</v>
      </c>
    </row>
    <row r="26" spans="1:4" x14ac:dyDescent="0.3">
      <c r="A26" s="4">
        <v>8250</v>
      </c>
      <c r="D26" s="4">
        <v>8250</v>
      </c>
    </row>
    <row r="27" spans="1:4" x14ac:dyDescent="0.3">
      <c r="A27" s="4">
        <v>8500</v>
      </c>
      <c r="D27" s="4">
        <v>8500</v>
      </c>
    </row>
    <row r="28" spans="1:4" x14ac:dyDescent="0.3">
      <c r="A28" s="4">
        <v>8750</v>
      </c>
      <c r="D28" s="4">
        <v>8750</v>
      </c>
    </row>
    <row r="29" spans="1:4" x14ac:dyDescent="0.3">
      <c r="A29" s="4">
        <v>9000</v>
      </c>
      <c r="D29" s="4">
        <v>9000</v>
      </c>
    </row>
    <row r="30" spans="1:4" x14ac:dyDescent="0.3">
      <c r="A30" s="4">
        <v>9250</v>
      </c>
      <c r="D30" s="4">
        <v>9250</v>
      </c>
    </row>
    <row r="31" spans="1:4" x14ac:dyDescent="0.3">
      <c r="A31" s="4">
        <v>9500</v>
      </c>
      <c r="D31" s="4">
        <v>9500</v>
      </c>
    </row>
    <row r="32" spans="1:4" x14ac:dyDescent="0.3">
      <c r="A32" s="4">
        <v>9750</v>
      </c>
      <c r="D32" s="4">
        <v>9750</v>
      </c>
    </row>
    <row r="33" spans="1:4" x14ac:dyDescent="0.3">
      <c r="A33" s="4">
        <v>10000</v>
      </c>
      <c r="D33" s="4">
        <v>10000</v>
      </c>
    </row>
    <row r="34" spans="1:4" x14ac:dyDescent="0.3">
      <c r="A34" s="4">
        <v>10250</v>
      </c>
      <c r="D34" s="4">
        <v>10250</v>
      </c>
    </row>
    <row r="35" spans="1:4" x14ac:dyDescent="0.3">
      <c r="A35" s="4">
        <v>10500</v>
      </c>
      <c r="D35" s="4">
        <v>10500</v>
      </c>
    </row>
    <row r="36" spans="1:4" x14ac:dyDescent="0.3">
      <c r="A36" s="4">
        <v>10750</v>
      </c>
      <c r="D36" s="4">
        <v>10750</v>
      </c>
    </row>
    <row r="37" spans="1:4" x14ac:dyDescent="0.3">
      <c r="A37" s="4">
        <v>11000</v>
      </c>
      <c r="D37" s="4">
        <v>11000</v>
      </c>
    </row>
    <row r="38" spans="1:4" x14ac:dyDescent="0.3">
      <c r="A38" s="4">
        <v>11250</v>
      </c>
      <c r="D38" s="4">
        <v>11250</v>
      </c>
    </row>
    <row r="39" spans="1:4" x14ac:dyDescent="0.3">
      <c r="A39" s="4">
        <v>11500</v>
      </c>
      <c r="D39" s="4">
        <v>11500</v>
      </c>
    </row>
    <row r="40" spans="1:4" x14ac:dyDescent="0.3">
      <c r="A40" s="4">
        <v>11750</v>
      </c>
      <c r="D40" s="4">
        <v>11750</v>
      </c>
    </row>
    <row r="41" spans="1:4" x14ac:dyDescent="0.3">
      <c r="A41" s="4">
        <v>12000</v>
      </c>
      <c r="D41" s="4">
        <v>12000</v>
      </c>
    </row>
    <row r="42" spans="1:4" x14ac:dyDescent="0.3">
      <c r="A42" s="4">
        <v>12250</v>
      </c>
      <c r="D42" s="4">
        <v>12250</v>
      </c>
    </row>
    <row r="43" spans="1:4" x14ac:dyDescent="0.3">
      <c r="A43" s="4">
        <v>12500</v>
      </c>
      <c r="D43" s="4">
        <v>12500</v>
      </c>
    </row>
    <row r="44" spans="1:4" x14ac:dyDescent="0.3">
      <c r="A44" s="4">
        <v>12750</v>
      </c>
      <c r="D44" s="4">
        <v>12750</v>
      </c>
    </row>
    <row r="45" spans="1:4" x14ac:dyDescent="0.3">
      <c r="A45" s="4">
        <v>13000</v>
      </c>
      <c r="D45" s="4">
        <v>13000</v>
      </c>
    </row>
    <row r="46" spans="1:4" x14ac:dyDescent="0.3">
      <c r="A46" s="4">
        <v>13250</v>
      </c>
      <c r="D46" s="4">
        <v>13250</v>
      </c>
    </row>
    <row r="47" spans="1:4" x14ac:dyDescent="0.3">
      <c r="A47" s="4">
        <v>13500</v>
      </c>
      <c r="D47" s="4">
        <v>13500</v>
      </c>
    </row>
    <row r="48" spans="1:4" x14ac:dyDescent="0.3">
      <c r="A48" s="4">
        <v>13750</v>
      </c>
      <c r="D48" s="4">
        <v>13750</v>
      </c>
    </row>
    <row r="49" spans="1:4" x14ac:dyDescent="0.3">
      <c r="A49" s="4">
        <v>14000</v>
      </c>
      <c r="D49" s="4">
        <v>14000</v>
      </c>
    </row>
    <row r="50" spans="1:4" x14ac:dyDescent="0.3">
      <c r="A50" s="4">
        <v>14250</v>
      </c>
      <c r="D50" s="4">
        <v>14250</v>
      </c>
    </row>
    <row r="51" spans="1:4" x14ac:dyDescent="0.3">
      <c r="A51" s="4">
        <v>14500</v>
      </c>
      <c r="D51" s="4">
        <v>14500</v>
      </c>
    </row>
    <row r="52" spans="1:4" x14ac:dyDescent="0.3">
      <c r="A52" s="4">
        <v>14750</v>
      </c>
      <c r="D52" s="4">
        <v>14750</v>
      </c>
    </row>
    <row r="53" spans="1:4" x14ac:dyDescent="0.3">
      <c r="A53" s="4">
        <v>15000</v>
      </c>
      <c r="D53" s="4">
        <v>15000</v>
      </c>
    </row>
    <row r="54" spans="1:4" x14ac:dyDescent="0.3">
      <c r="A54" s="4">
        <v>15250</v>
      </c>
      <c r="D54" s="4">
        <v>15250</v>
      </c>
    </row>
    <row r="55" spans="1:4" x14ac:dyDescent="0.3">
      <c r="A55" s="4">
        <v>15500</v>
      </c>
      <c r="D55" s="4">
        <v>15500</v>
      </c>
    </row>
    <row r="56" spans="1:4" x14ac:dyDescent="0.3">
      <c r="A56" s="4">
        <v>15750</v>
      </c>
      <c r="D56" s="4">
        <v>15750</v>
      </c>
    </row>
    <row r="57" spans="1:4" x14ac:dyDescent="0.3">
      <c r="A57" s="4">
        <v>16000</v>
      </c>
      <c r="D57" s="4">
        <v>16000</v>
      </c>
    </row>
    <row r="58" spans="1:4" x14ac:dyDescent="0.3">
      <c r="A58" s="4">
        <v>16250</v>
      </c>
      <c r="D58" s="4">
        <v>16250</v>
      </c>
    </row>
    <row r="59" spans="1:4" x14ac:dyDescent="0.3">
      <c r="A59" s="4">
        <v>16500</v>
      </c>
      <c r="D59" s="4">
        <v>16500</v>
      </c>
    </row>
    <row r="60" spans="1:4" x14ac:dyDescent="0.3">
      <c r="A60" s="4">
        <v>16750</v>
      </c>
      <c r="D60" s="4">
        <v>16750</v>
      </c>
    </row>
    <row r="61" spans="1:4" x14ac:dyDescent="0.3">
      <c r="A61" s="4">
        <v>17000</v>
      </c>
      <c r="D61" s="4">
        <v>17000</v>
      </c>
    </row>
    <row r="62" spans="1:4" x14ac:dyDescent="0.3">
      <c r="A62" s="4">
        <v>17250</v>
      </c>
      <c r="D62" s="4">
        <v>17250</v>
      </c>
    </row>
    <row r="63" spans="1:4" x14ac:dyDescent="0.3">
      <c r="A63" s="4">
        <v>17500</v>
      </c>
      <c r="D63" s="4">
        <v>17500</v>
      </c>
    </row>
    <row r="64" spans="1:4" x14ac:dyDescent="0.3">
      <c r="A64" s="4">
        <v>17750</v>
      </c>
      <c r="D64" s="4">
        <v>17750</v>
      </c>
    </row>
    <row r="65" spans="1:4" x14ac:dyDescent="0.3">
      <c r="A65" s="4">
        <v>18000</v>
      </c>
      <c r="D65" s="4">
        <v>18000</v>
      </c>
    </row>
    <row r="66" spans="1:4" x14ac:dyDescent="0.3">
      <c r="A66" s="4">
        <v>18250</v>
      </c>
      <c r="D66" s="4">
        <v>18250</v>
      </c>
    </row>
    <row r="67" spans="1:4" x14ac:dyDescent="0.3">
      <c r="A67" s="4">
        <v>18500</v>
      </c>
      <c r="D67" s="4">
        <v>18500</v>
      </c>
    </row>
    <row r="68" spans="1:4" x14ac:dyDescent="0.3">
      <c r="A68" s="4">
        <v>18750</v>
      </c>
      <c r="D68" s="4">
        <v>18750</v>
      </c>
    </row>
    <row r="69" spans="1:4" x14ac:dyDescent="0.3">
      <c r="A69" s="4">
        <v>19000</v>
      </c>
      <c r="D69" s="4">
        <v>19000</v>
      </c>
    </row>
    <row r="70" spans="1:4" x14ac:dyDescent="0.3">
      <c r="A70" s="4">
        <v>19250</v>
      </c>
      <c r="D70" s="4">
        <v>19250</v>
      </c>
    </row>
    <row r="71" spans="1:4" x14ac:dyDescent="0.3">
      <c r="A71" s="4">
        <v>19500</v>
      </c>
      <c r="D71" s="4">
        <v>19500</v>
      </c>
    </row>
    <row r="72" spans="1:4" x14ac:dyDescent="0.3">
      <c r="A72" s="4">
        <v>19750</v>
      </c>
      <c r="D72" s="4">
        <v>19750</v>
      </c>
    </row>
    <row r="73" spans="1:4" x14ac:dyDescent="0.3">
      <c r="A73" s="4">
        <v>20000</v>
      </c>
      <c r="D73" s="4">
        <v>20000</v>
      </c>
    </row>
    <row r="74" spans="1:4" x14ac:dyDescent="0.3">
      <c r="A74" s="4">
        <v>20250</v>
      </c>
      <c r="D74" s="4">
        <v>20250</v>
      </c>
    </row>
    <row r="75" spans="1:4" x14ac:dyDescent="0.3">
      <c r="A75" s="4">
        <v>20500</v>
      </c>
      <c r="D75" s="4">
        <v>20500</v>
      </c>
    </row>
    <row r="76" spans="1:4" x14ac:dyDescent="0.3">
      <c r="A76" s="4">
        <v>20750</v>
      </c>
      <c r="D76" s="4">
        <v>20750</v>
      </c>
    </row>
    <row r="77" spans="1:4" x14ac:dyDescent="0.3">
      <c r="A77" s="4">
        <v>21000</v>
      </c>
      <c r="D77" s="4">
        <v>21000</v>
      </c>
    </row>
    <row r="78" spans="1:4" x14ac:dyDescent="0.3">
      <c r="A78" s="4">
        <v>21250</v>
      </c>
      <c r="D78" s="4">
        <v>21250</v>
      </c>
    </row>
    <row r="79" spans="1:4" x14ac:dyDescent="0.3">
      <c r="A79" s="4">
        <v>21500</v>
      </c>
      <c r="D79" s="4">
        <v>21500</v>
      </c>
    </row>
    <row r="80" spans="1:4" x14ac:dyDescent="0.3">
      <c r="A80" s="4">
        <v>21750</v>
      </c>
      <c r="D80" s="4">
        <v>21750</v>
      </c>
    </row>
    <row r="81" spans="1:4" x14ac:dyDescent="0.3">
      <c r="A81" s="4">
        <v>22000</v>
      </c>
      <c r="D81" s="4">
        <v>22000</v>
      </c>
    </row>
    <row r="82" spans="1:4" x14ac:dyDescent="0.3">
      <c r="A82" s="4">
        <v>22250</v>
      </c>
      <c r="D82" s="4">
        <v>22250</v>
      </c>
    </row>
    <row r="83" spans="1:4" x14ac:dyDescent="0.3">
      <c r="A83" s="4">
        <v>22500</v>
      </c>
      <c r="D83" s="4">
        <v>22500</v>
      </c>
    </row>
    <row r="84" spans="1:4" x14ac:dyDescent="0.3">
      <c r="A84" s="4">
        <v>22750</v>
      </c>
      <c r="D84" s="4">
        <v>22750</v>
      </c>
    </row>
    <row r="85" spans="1:4" x14ac:dyDescent="0.3">
      <c r="A85" s="4">
        <v>23000</v>
      </c>
      <c r="D85" s="4">
        <v>23000</v>
      </c>
    </row>
    <row r="86" spans="1:4" x14ac:dyDescent="0.3">
      <c r="A86" s="4">
        <v>23250</v>
      </c>
      <c r="D86" s="4">
        <v>23250</v>
      </c>
    </row>
    <row r="87" spans="1:4" x14ac:dyDescent="0.3">
      <c r="A87" s="4">
        <v>23500</v>
      </c>
      <c r="D87" s="4">
        <v>23500</v>
      </c>
    </row>
    <row r="88" spans="1:4" x14ac:dyDescent="0.3">
      <c r="A88" s="4">
        <v>23750</v>
      </c>
      <c r="D88" s="4">
        <v>23750</v>
      </c>
    </row>
    <row r="89" spans="1:4" x14ac:dyDescent="0.3">
      <c r="A89" s="4">
        <v>24000</v>
      </c>
      <c r="D89" s="4">
        <v>24000</v>
      </c>
    </row>
    <row r="90" spans="1:4" x14ac:dyDescent="0.3">
      <c r="A90" s="4">
        <v>24250</v>
      </c>
      <c r="D90" s="4">
        <v>24250</v>
      </c>
    </row>
    <row r="91" spans="1:4" x14ac:dyDescent="0.3">
      <c r="A91" s="4">
        <v>24500</v>
      </c>
      <c r="D91" s="4">
        <v>24500</v>
      </c>
    </row>
    <row r="92" spans="1:4" x14ac:dyDescent="0.3">
      <c r="A92" s="4">
        <v>24750</v>
      </c>
      <c r="D92" s="4">
        <v>24750</v>
      </c>
    </row>
    <row r="93" spans="1:4" x14ac:dyDescent="0.3">
      <c r="A93" s="4">
        <v>25000</v>
      </c>
      <c r="D93" s="4">
        <v>25000</v>
      </c>
    </row>
    <row r="94" spans="1:4" x14ac:dyDescent="0.3">
      <c r="A94" s="4">
        <v>25250</v>
      </c>
      <c r="D94" s="4">
        <v>25250</v>
      </c>
    </row>
    <row r="95" spans="1:4" x14ac:dyDescent="0.3">
      <c r="A95" s="4">
        <v>25500</v>
      </c>
      <c r="D95" s="4">
        <v>25500</v>
      </c>
    </row>
    <row r="96" spans="1:4" x14ac:dyDescent="0.3">
      <c r="A96" s="4">
        <v>25750</v>
      </c>
      <c r="D96" s="4">
        <v>25750</v>
      </c>
    </row>
    <row r="97" spans="1:4" x14ac:dyDescent="0.3">
      <c r="A97" s="4">
        <v>26000</v>
      </c>
      <c r="D97" s="4">
        <v>26000</v>
      </c>
    </row>
    <row r="98" spans="1:4" x14ac:dyDescent="0.3">
      <c r="A98" s="4">
        <v>26250</v>
      </c>
      <c r="D98" s="4">
        <v>26250</v>
      </c>
    </row>
    <row r="99" spans="1:4" x14ac:dyDescent="0.3">
      <c r="A99" s="4">
        <v>26500</v>
      </c>
      <c r="D99" s="4">
        <v>26500</v>
      </c>
    </row>
    <row r="100" spans="1:4" x14ac:dyDescent="0.3">
      <c r="A100" s="4">
        <v>26750</v>
      </c>
      <c r="D100" s="4">
        <v>26750</v>
      </c>
    </row>
    <row r="101" spans="1:4" x14ac:dyDescent="0.3">
      <c r="A101" s="4">
        <v>27000</v>
      </c>
      <c r="D101" s="4">
        <v>27000</v>
      </c>
    </row>
    <row r="102" spans="1:4" x14ac:dyDescent="0.3">
      <c r="A102" s="4">
        <v>27250</v>
      </c>
      <c r="D102" s="4">
        <v>27250</v>
      </c>
    </row>
    <row r="103" spans="1:4" x14ac:dyDescent="0.3">
      <c r="A103" s="4">
        <v>27500</v>
      </c>
      <c r="D103" s="4">
        <v>27500</v>
      </c>
    </row>
    <row r="104" spans="1:4" x14ac:dyDescent="0.3">
      <c r="A104" s="4">
        <v>27750</v>
      </c>
      <c r="D104" s="4">
        <v>27750</v>
      </c>
    </row>
    <row r="105" spans="1:4" x14ac:dyDescent="0.3">
      <c r="A105" s="4">
        <v>28000</v>
      </c>
      <c r="D105" s="4">
        <v>28000</v>
      </c>
    </row>
    <row r="106" spans="1:4" x14ac:dyDescent="0.3">
      <c r="A106" s="4">
        <v>28250</v>
      </c>
      <c r="D106" s="4">
        <v>28250</v>
      </c>
    </row>
    <row r="107" spans="1:4" x14ac:dyDescent="0.3">
      <c r="A107" s="4">
        <v>28500</v>
      </c>
      <c r="D107" s="4">
        <v>28500</v>
      </c>
    </row>
    <row r="108" spans="1:4" x14ac:dyDescent="0.3">
      <c r="A108" s="4">
        <v>28750</v>
      </c>
      <c r="D108" s="4">
        <v>28750</v>
      </c>
    </row>
    <row r="109" spans="1:4" x14ac:dyDescent="0.3">
      <c r="A109" s="4">
        <v>29000</v>
      </c>
      <c r="D109" s="4">
        <v>29000</v>
      </c>
    </row>
    <row r="110" spans="1:4" x14ac:dyDescent="0.3">
      <c r="A110" s="4">
        <v>29250</v>
      </c>
      <c r="D110" s="4">
        <v>29250</v>
      </c>
    </row>
    <row r="111" spans="1:4" x14ac:dyDescent="0.3">
      <c r="A111" s="4">
        <v>29500</v>
      </c>
      <c r="D111" s="4">
        <v>29500</v>
      </c>
    </row>
    <row r="112" spans="1:4" x14ac:dyDescent="0.3">
      <c r="A112" s="4">
        <v>29750</v>
      </c>
      <c r="D112" s="4">
        <v>29750</v>
      </c>
    </row>
    <row r="113" spans="1:4" x14ac:dyDescent="0.3">
      <c r="A113" s="4">
        <v>30000</v>
      </c>
      <c r="D113" s="4">
        <v>30000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liste_lg</vt:lpstr>
      <vt:lpstr>Pas_250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2016-06-07T10:11:14Z</dcterms:created>
  <dcterms:modified xsi:type="dcterms:W3CDTF">2016-07-05T06:57:07Z</dcterms:modified>
</cp:coreProperties>
</file>