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SUIVI_REGLEMENT" sheetId="1" r:id="rId1"/>
    <sheet name="DONNEES_COMPTABLE" sheetId="3" r:id="rId2"/>
  </sheets>
  <definedNames>
    <definedName name="AGENT_CODE">DONNEES_COMPTABLE!$N$3:$N$6</definedName>
    <definedName name="AGENT_NOM">DONNEES_COMPTABLE!$O$3:$O$6</definedName>
    <definedName name="AGENT_PAYE">SUIVI_REGLEMENT!$BL$3:$BL$5</definedName>
    <definedName name="AGENT_RS">DONNEES_COMPTABLE!$P$3:$R$6</definedName>
    <definedName name="CELLULE_AGENT">SUIVI_REGLEMENT!$K$3:$K$5</definedName>
    <definedName name="CODE_TVA">SUIVI_REGLEMENT!$T$3:$T$5</definedName>
    <definedName name="CP_CLT">DONNEES_COMPTABLE!$L:$L</definedName>
    <definedName name="DATE_ECHEANCE_MODIFIEE">SUIVI_REGLEMENT!$R$3:$R$5</definedName>
    <definedName name="DATE_ECHEANCE_PREVUE">SUIVI_REGLEMENT!$Q$3:$Q$5</definedName>
    <definedName name="DATE_FA">SUIVI_REGLEMENT!$P$3:$P$5</definedName>
    <definedName name="DATE_FACTOR_80">SUIVI_REGLEMENT!$AE$3:$AE$5</definedName>
    <definedName name="DATE_FACTOR_ECH1">SUIVI_REGLEMENT!$AI$3:$AI$5</definedName>
    <definedName name="DATE_FACTOR_ECH2">SUIVI_REGLEMENT!$AK$3:$AK$5</definedName>
    <definedName name="DATE_FACTOR_ECH3">SUIVI_REGLEMENT!$AM$3:$AM$5</definedName>
    <definedName name="DVE_1">SUIVI_REGLEMENT!$AS$3:$AS$5</definedName>
    <definedName name="DVE_2">SUIVI_REGLEMENT!$AV$3:$AV$5</definedName>
    <definedName name="DVE_3">SUIVI_REGLEMENT!$AY$3:$AY$5</definedName>
    <definedName name="ENSEIGNE_CLT">DONNEES_COMPTABLE!$E:$E</definedName>
    <definedName name="Esc_OouN">SUIVI_REGLEMENT!$U$3:$U$5</definedName>
    <definedName name="ESCOMPTE">SUIVI_REGLEMENT!$V$3:$V$5</definedName>
    <definedName name="FACTOR_OBTENU">DONNEES_COMPTABLE!$L$4</definedName>
    <definedName name="FACTOR_RETENU">DONNEES_COMPTABLE!$L$5</definedName>
    <definedName name="MODE_REGLEMENT">DONNEES_COMPTABLE!$D$2:$D$53</definedName>
    <definedName name="MONTANT_TVA">SUIVI_REGLEMENT!$Y$3:$Y$5</definedName>
    <definedName name="MT_ECHEANCE_1">SUIVI_REGLEMENT!$AR$3:$AR$5</definedName>
    <definedName name="MT_ECHEANCE_2">SUIVI_REGLEMENT!$AU$3:$AU$5</definedName>
    <definedName name="MT_ECHEANCE_3">SUIVI_REGLEMENT!$AX$3:$AX$5</definedName>
    <definedName name="MT_TTC">SUIVI_REGLEMENT!$G$3:$G$5</definedName>
    <definedName name="MTT_FACTOR_20">SUIVI_REGLEMENT!$AG$3:$AG$5</definedName>
    <definedName name="MTT_FACTOR_80">SUIVI_REGLEMENT!$AF$3:$AF$5</definedName>
    <definedName name="MTT_FACTOR_ECH1">SUIVI_REGLEMENT!$AJ$3:$AJ$5</definedName>
    <definedName name="MTT_FACTOR_ECH2">SUIVI_REGLEMENT!$AL$3:$AL$5</definedName>
    <definedName name="MTT_FACTOR_ECH3">SUIVI_REGLEMENT!$AN$3:$AN$5</definedName>
    <definedName name="NB_ECHEANCE">SUIVI_REGLEMENT!$AH$3:$AH$5</definedName>
    <definedName name="NET_A_PAYER">SUIVI_REGLEMENT!$Z$3:$Z$5</definedName>
    <definedName name="NET_COMMERCIAL">SUIVI_REGLEMENT!$S$3:$S$5</definedName>
    <definedName name="NET_FINANCIER">SUIVI_REGLEMENT!$X$3:$X$5</definedName>
    <definedName name="NOM_AGENT">DONNEES_COMPTABLE!$O$3:$O$6</definedName>
    <definedName name="NOM_CLT_COMPLET">DONNEES_COMPTABLE!$B$3:$B$246</definedName>
    <definedName name="NUM_PIECE">SUIVI_REGLEMENT!$B$3:$B$5</definedName>
    <definedName name="PAYS_CLT">DONNEES_COMPTABLE!$O:$O</definedName>
    <definedName name="POURCENTAGE_ESC">DONNEES_COMPTABLE!$L$2</definedName>
    <definedName name="SCE_CODE_TVA">DONNEES_COMPTABLE!$G$3:$G$4</definedName>
    <definedName name="SOLDE_CREANCE">SUIVI_REGLEMENT!$I$3:$I$5</definedName>
    <definedName name="TOT_ENCAISSE">SUIVI_REGLEMENT!$H$3:$H$5</definedName>
    <definedName name="TOTAL_ENCAISSE">SUIVI_REGLEMENT!$AZ$3:$AZ$5</definedName>
    <definedName name="TOTAL_FACTOR_ENCAISSE">SUIVI_REGLEMENT!$AO$3:$AO$5</definedName>
    <definedName name="TRANSPORT_HT">SUIVI_REGLEMENT!$W$3:$W$5</definedName>
    <definedName name="TVA">DONNEES_COMPTABLE!$G$3:$H$4</definedName>
    <definedName name="TYPE_PIECE">SUIVI_REGLEMENT!$A$3:$A$5</definedName>
  </definedNames>
  <calcPr calcId="152511"/>
</workbook>
</file>

<file path=xl/calcChain.xml><?xml version="1.0" encoding="utf-8"?>
<calcChain xmlns="http://schemas.openxmlformats.org/spreadsheetml/2006/main">
  <c r="C4" i="1" l="1"/>
  <c r="V4" i="1"/>
  <c r="X4" i="1"/>
  <c r="Y4" i="1" s="1"/>
  <c r="Z4" i="1" s="1"/>
  <c r="AQ4" i="1"/>
  <c r="BK4" i="1"/>
  <c r="BP4" i="1"/>
  <c r="BQ4" i="1"/>
  <c r="BS4" i="1"/>
  <c r="BT4" i="1"/>
  <c r="AF4" i="1" l="1"/>
  <c r="G4" i="1"/>
  <c r="AG4" i="1"/>
  <c r="BR4" i="1"/>
  <c r="V5" i="1"/>
  <c r="N4" i="3"/>
  <c r="N5" i="3"/>
  <c r="N3" i="3"/>
  <c r="AN5" i="1"/>
  <c r="C5" i="1"/>
  <c r="BK5" i="1"/>
  <c r="AQ5" i="1"/>
  <c r="BP5" i="1"/>
  <c r="BQ5" i="1"/>
  <c r="BT5" i="1"/>
  <c r="X5" i="1" l="1"/>
  <c r="Y5" i="1" s="1"/>
  <c r="Z5" i="1" s="1"/>
  <c r="AJ4" i="1"/>
  <c r="AN4" i="1"/>
  <c r="AL4" i="1"/>
  <c r="BS5" i="1"/>
  <c r="AO4" i="1" l="1"/>
  <c r="AG5" i="1"/>
  <c r="AL5" i="1" s="1"/>
  <c r="G5" i="1"/>
  <c r="AF5" i="1"/>
  <c r="BR5" i="1"/>
  <c r="AZ4" i="1" l="1"/>
  <c r="AJ5" i="1"/>
  <c r="AO5" i="1" s="1"/>
  <c r="AZ5" i="1" l="1"/>
  <c r="H4" i="1"/>
  <c r="I4" i="1" s="1"/>
  <c r="BN4" i="1" s="1"/>
  <c r="BO4" i="1" l="1"/>
  <c r="H5" i="1"/>
  <c r="I5" i="1" s="1"/>
  <c r="BN5" i="1" s="1"/>
  <c r="BO5" i="1" l="1"/>
</calcChain>
</file>

<file path=xl/sharedStrings.xml><?xml version="1.0" encoding="utf-8"?>
<sst xmlns="http://schemas.openxmlformats.org/spreadsheetml/2006/main" count="161" uniqueCount="152">
  <si>
    <t>TABLEAU DE SUIVI DES REGLEMENTS</t>
  </si>
  <si>
    <t>INFORMATIONS FACTURES</t>
  </si>
  <si>
    <t>ECHEANCIER</t>
  </si>
  <si>
    <t>RELANCES</t>
  </si>
  <si>
    <t>COMMISSIONS AGENTS</t>
  </si>
  <si>
    <t>FACTOR</t>
  </si>
  <si>
    <t>OBSERVATION</t>
  </si>
  <si>
    <t>MONTANT
TTC</t>
  </si>
  <si>
    <t>TOTAL
ENCAISSE</t>
  </si>
  <si>
    <t>SOLDE</t>
  </si>
  <si>
    <t>DEP</t>
  </si>
  <si>
    <t>AGENT</t>
  </si>
  <si>
    <t>Famille</t>
  </si>
  <si>
    <t>Date COMMANDE</t>
  </si>
  <si>
    <t>Date LIVRAISON</t>
  </si>
  <si>
    <t>MODE DE 
REGLEMENT</t>
  </si>
  <si>
    <t>Date
 FACTURE</t>
  </si>
  <si>
    <t>ECHEANCE
PREVUE</t>
  </si>
  <si>
    <t>ECHEANCE
MODIFIEE</t>
  </si>
  <si>
    <t>MONTANT HT</t>
  </si>
  <si>
    <r>
      <t xml:space="preserve">CODE TVA
</t>
    </r>
    <r>
      <rPr>
        <i/>
        <sz val="7"/>
        <color theme="1"/>
        <rFont val="Verdana"/>
        <family val="2"/>
      </rPr>
      <t>0 = 0%
1 = 20%</t>
    </r>
  </si>
  <si>
    <r>
      <t xml:space="preserve">ESCOMPTE ACCORDE ?
</t>
    </r>
    <r>
      <rPr>
        <i/>
        <sz val="7"/>
        <color theme="1"/>
        <rFont val="Verdana"/>
        <family val="2"/>
      </rPr>
      <t>1 = Oui</t>
    </r>
  </si>
  <si>
    <t>ESCOMPTE 3%</t>
  </si>
  <si>
    <t>TRANS.  HT</t>
  </si>
  <si>
    <t xml:space="preserve">TOTAL HT </t>
  </si>
  <si>
    <t>TVA</t>
  </si>
  <si>
    <t>MONTANT TTC</t>
  </si>
  <si>
    <t>N° FACTOR</t>
  </si>
  <si>
    <t>Date échéance
 1</t>
  </si>
  <si>
    <t>Montant  
échéance
1</t>
  </si>
  <si>
    <t>Date valeur
échéance
 1</t>
  </si>
  <si>
    <t>Date échéance
2</t>
  </si>
  <si>
    <t>Montant échéance
2</t>
  </si>
  <si>
    <t>Date valeur
échéance
2</t>
  </si>
  <si>
    <t>Date échéance
3</t>
  </si>
  <si>
    <t>Montant échéance
3</t>
  </si>
  <si>
    <t>Date valeur
 échéance
3</t>
  </si>
  <si>
    <r>
      <t xml:space="preserve">PAYE ?
</t>
    </r>
    <r>
      <rPr>
        <i/>
        <sz val="7"/>
        <color theme="1"/>
        <rFont val="Verdana"/>
        <family val="2"/>
      </rPr>
      <t>X = OUI</t>
    </r>
  </si>
  <si>
    <t>Date Paiement COMMISSIONS</t>
  </si>
  <si>
    <t>MONTANT
COMM AGENT</t>
  </si>
  <si>
    <t>DERNIERE ECHEANCE PAYEE</t>
  </si>
  <si>
    <t>MONTANT
HT</t>
  </si>
  <si>
    <t>x</t>
  </si>
  <si>
    <t>FA</t>
  </si>
  <si>
    <t>ESBROUFF</t>
  </si>
  <si>
    <t>CHAUSSURES</t>
  </si>
  <si>
    <t>AGENTS COMMERCIAUX</t>
  </si>
  <si>
    <t>NOM AGENT</t>
  </si>
  <si>
    <t>RAISON SOCIALE</t>
  </si>
  <si>
    <t>Laurent</t>
  </si>
  <si>
    <t>DATE de
 FACTURE</t>
  </si>
  <si>
    <t>Type de
RELANCE
1</t>
  </si>
  <si>
    <t>Type de
RELANCE
2</t>
  </si>
  <si>
    <t>Type de
RELANCE
3</t>
  </si>
  <si>
    <t>CH
détenu</t>
  </si>
  <si>
    <t>% DE L'ESCOMPTE :</t>
  </si>
  <si>
    <t>% FACTOR 1 :</t>
  </si>
  <si>
    <t>% FACTOR 2 :</t>
  </si>
  <si>
    <t>N° DE
PIECE</t>
  </si>
  <si>
    <t>TYPE DE
PIECE</t>
  </si>
  <si>
    <t>NOM CLIENT</t>
  </si>
  <si>
    <t>CALCUL DE L'ESCOMPTE</t>
  </si>
  <si>
    <t>Téléphonique</t>
  </si>
  <si>
    <t>MODALITE DE REGLEMENT</t>
  </si>
  <si>
    <t>VIREMENT</t>
  </si>
  <si>
    <t>VIREMENT AVANT LIVRAISON</t>
  </si>
  <si>
    <t>VIREMENT COMPTANT</t>
  </si>
  <si>
    <t>VIREMENT COMPTANT 3%</t>
  </si>
  <si>
    <t>VIREMENT 30 JOURS</t>
  </si>
  <si>
    <t>VIREMENT 60 JOURS</t>
  </si>
  <si>
    <t>VIREMENT 90 JOURS</t>
  </si>
  <si>
    <t>TRAITE</t>
  </si>
  <si>
    <t>TRAITE 30 JOURS</t>
  </si>
  <si>
    <t>TRAITE 60 JOURS</t>
  </si>
  <si>
    <t>TRAITE 90 JOURS</t>
  </si>
  <si>
    <t>CHEQUE</t>
  </si>
  <si>
    <t>CHEQUE COMPTANT</t>
  </si>
  <si>
    <t>CHEQUE COMPTANT 3%</t>
  </si>
  <si>
    <t>CH 30 JOURS</t>
  </si>
  <si>
    <t>CH 30 JOURS FIN DE MOIS</t>
  </si>
  <si>
    <t>CH 60 JOURS</t>
  </si>
  <si>
    <t>CH 60 JOURS FIN DE MOIS</t>
  </si>
  <si>
    <t>CH 90 JOURS</t>
  </si>
  <si>
    <t>CH 90 JOURS FIN DE MOIS</t>
  </si>
  <si>
    <t>CH 30/60 JOURS</t>
  </si>
  <si>
    <t>CH 30/60 JOURS FIN DE MOIS</t>
  </si>
  <si>
    <t>CH 60/90 JOURS</t>
  </si>
  <si>
    <t>CH 60/90 JOURS FIN DE MOIS</t>
  </si>
  <si>
    <t>CH 30/60/90 JOURS</t>
  </si>
  <si>
    <t>CH 30/60/90 JOURS FIN DE MOIS</t>
  </si>
  <si>
    <t>CONTRE REMBOURSEMENT</t>
  </si>
  <si>
    <t>CR / CHEQUE COMPTANT</t>
  </si>
  <si>
    <t>CR / CHEQUE COMPTANT 3%</t>
  </si>
  <si>
    <t>CR / CH 30 JOURS</t>
  </si>
  <si>
    <t>CR / CH 30 JOURS FIN DE MOIS</t>
  </si>
  <si>
    <t>CR / CH 60 JOURS</t>
  </si>
  <si>
    <t>CR / CH 60 JOURS FIN DE MOIS</t>
  </si>
  <si>
    <t>CR / CH 90 JOURS</t>
  </si>
  <si>
    <t>CR / CH 90 JOURS FIN DE MOIS</t>
  </si>
  <si>
    <t>CR / CH 30/60 JOURS</t>
  </si>
  <si>
    <t>CR / CH 30/60 JOURS FIN DE MOIS</t>
  </si>
  <si>
    <t>CR / CH 60/90 JOURS</t>
  </si>
  <si>
    <t>CR / CH 60/90 JOURS FIN DE MOIS</t>
  </si>
  <si>
    <t>CR / CH 30/60/90 JOURS</t>
  </si>
  <si>
    <t>CR / CH 30/60/90 JOURS FIN DE MOIS</t>
  </si>
  <si>
    <t>CR / CH 60 JOURS - FACTOR</t>
  </si>
  <si>
    <t>COD CHEQUE 45 JOURS</t>
  </si>
  <si>
    <t>CODE</t>
  </si>
  <si>
    <t>TAUX</t>
  </si>
  <si>
    <t>LISTING CLIENTS</t>
  </si>
  <si>
    <t>1er TEST</t>
  </si>
  <si>
    <t>REFERENCE CLIENT</t>
  </si>
  <si>
    <t>NOM CLIENT COMPLET</t>
  </si>
  <si>
    <t>N°
BORDEREAU</t>
  </si>
  <si>
    <t>DATE 20%
1E ECHEANCE</t>
  </si>
  <si>
    <t>DATE 20%
3E ECHEANCE</t>
  </si>
  <si>
    <t>DATE 20%
2E ECHEANCE</t>
  </si>
  <si>
    <t>TOTAL FACTOR
ENCAISSE</t>
  </si>
  <si>
    <t>DATE
RAPPEL</t>
  </si>
  <si>
    <t>DATE
RELANCE
 1</t>
  </si>
  <si>
    <t>DATE
RELANCE
 2</t>
  </si>
  <si>
    <t>DATE
RELANCE
3</t>
  </si>
  <si>
    <t>Lettre Simple</t>
  </si>
  <si>
    <t>Lettre RAR</t>
  </si>
  <si>
    <t>Lettre RAR2</t>
  </si>
  <si>
    <t>MTT 20% PAYE
1E ECHEANCE</t>
  </si>
  <si>
    <t>MTT 20% PAYE
2E ECHEANCE</t>
  </si>
  <si>
    <t>MTT 20% PAYE
3E ECHEANCE</t>
  </si>
  <si>
    <t>MTT 20 %
FACTOR DU</t>
  </si>
  <si>
    <t>DATE 80%
FACTOR PAYE</t>
  </si>
  <si>
    <t>MTT 80%
FACTOR PAYE</t>
  </si>
  <si>
    <t>NBRE
D'ECHEANCE</t>
  </si>
  <si>
    <t/>
  </si>
  <si>
    <t>1/15/15</t>
  </si>
  <si>
    <t>CODE AGENT</t>
  </si>
  <si>
    <t>TOO-IT - Linda</t>
  </si>
  <si>
    <t>BALL TRAP - Andy</t>
  </si>
  <si>
    <t>SOLDE
CREANCE TTC</t>
  </si>
  <si>
    <t>MONTANT
CREANCE TTC</t>
  </si>
  <si>
    <t>ARTHUR</t>
  </si>
  <si>
    <t>LEROIMERLIN</t>
  </si>
  <si>
    <t>FABIUS</t>
  </si>
  <si>
    <t>ROLAND</t>
  </si>
  <si>
    <t>GARROS</t>
  </si>
  <si>
    <t>CLIENT A</t>
  </si>
  <si>
    <t>CLIENT B</t>
  </si>
  <si>
    <t>CLIENT C</t>
  </si>
  <si>
    <t>CLIENT D</t>
  </si>
  <si>
    <t>CLTA</t>
  </si>
  <si>
    <t>CLTB</t>
  </si>
  <si>
    <t>CLTC</t>
  </si>
  <si>
    <t>CLTD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</si>
</sst>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dd/mm/yy;@"/>
    <numFmt numFmtId="166" formatCode="#,##0.00\ &quot;€&quot;"/>
    <numFmt numFmtId="167" formatCode="_-* #,##0.00\ [$€-1]_-;\-* #,##0.00\ [$€-1]_-;_-* &quot;-&quot;??\ [$€-1]_-;_-@_-"/>
  </numFmts>
  <fonts count="4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Verdana"/>
      <family val="2"/>
    </font>
    <font>
      <sz val="11"/>
      <color theme="1"/>
      <name val="Verdana"/>
      <family val="2"/>
    </font>
    <font>
      <b/>
      <sz val="16"/>
      <color theme="1"/>
      <name val="Verdana"/>
      <family val="2"/>
    </font>
    <font>
      <sz val="16"/>
      <color theme="1"/>
      <name val="Aharoni"/>
      <charset val="177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1"/>
      <name val="Verdana"/>
      <family val="2"/>
    </font>
    <font>
      <b/>
      <sz val="8"/>
      <color theme="9" tint="-0.249977111117893"/>
      <name val="Verdana"/>
      <family val="2"/>
    </font>
    <font>
      <b/>
      <sz val="8"/>
      <color rgb="FFCC0000"/>
      <name val="Verdana"/>
      <family val="2"/>
    </font>
    <font>
      <i/>
      <sz val="7"/>
      <color theme="1"/>
      <name val="Verdana"/>
      <family val="2"/>
    </font>
    <font>
      <b/>
      <sz val="8"/>
      <color theme="6" tint="-0.499984740745262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8"/>
      <color theme="9" tint="-0.249977111117893"/>
      <name val="Verdana"/>
      <family val="2"/>
    </font>
    <font>
      <sz val="8"/>
      <color rgb="FFCC0000"/>
      <name val="Verdana"/>
      <family val="2"/>
    </font>
    <font>
      <sz val="9"/>
      <color theme="1"/>
      <name val="Verdana"/>
      <family val="2"/>
    </font>
    <font>
      <sz val="12"/>
      <color theme="1"/>
      <name val="Verdana"/>
      <family val="2"/>
    </font>
    <font>
      <b/>
      <sz val="9"/>
      <color rgb="FFCC0000"/>
      <name val="Verdana"/>
      <family val="2"/>
    </font>
    <font>
      <sz val="11"/>
      <color theme="1"/>
      <name val="Calibri"/>
      <family val="2"/>
      <scheme val="minor"/>
    </font>
    <font>
      <b/>
      <sz val="12"/>
      <color theme="0"/>
      <name val="Verdana"/>
      <family val="2"/>
    </font>
    <font>
      <b/>
      <sz val="8"/>
      <color theme="0"/>
      <name val="Verdana"/>
      <family val="2"/>
    </font>
    <font>
      <b/>
      <sz val="9"/>
      <color theme="0"/>
      <name val="Verdana"/>
      <family val="2"/>
    </font>
    <font>
      <sz val="11"/>
      <color theme="1" tint="0.499984740745262"/>
      <name val="Verdana"/>
      <family val="2"/>
    </font>
    <font>
      <b/>
      <sz val="11"/>
      <color theme="1"/>
      <name val="Verdana"/>
      <family val="2"/>
    </font>
    <font>
      <b/>
      <i/>
      <sz val="11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11"/>
      <color theme="1"/>
      <name val="Arabic Typesetting"/>
      <family val="4"/>
    </font>
    <font>
      <b/>
      <sz val="11"/>
      <name val="Arabic Typesetting"/>
      <family val="4"/>
    </font>
    <font>
      <b/>
      <sz val="10"/>
      <color theme="0"/>
      <name val="Arabic Typesetting"/>
      <family val="4"/>
    </font>
    <font>
      <sz val="11"/>
      <name val="Arabic Typesetting"/>
      <family val="4"/>
    </font>
    <font>
      <b/>
      <sz val="11"/>
      <color theme="0"/>
      <name val="Arabic Typesetting"/>
      <family val="4"/>
    </font>
    <font>
      <sz val="12"/>
      <color theme="1"/>
      <name val="Arabic Typesetting"/>
      <family val="4"/>
    </font>
    <font>
      <sz val="12"/>
      <color theme="0"/>
      <name val="Arabic Typesetting"/>
      <family val="4"/>
    </font>
    <font>
      <b/>
      <sz val="14"/>
      <color theme="1"/>
      <name val="Arabic Typesetting"/>
      <family val="4"/>
    </font>
    <font>
      <b/>
      <sz val="10"/>
      <color theme="6" tint="-0.499984740745262"/>
      <name val="Verdana"/>
      <family val="2"/>
    </font>
    <font>
      <b/>
      <sz val="10"/>
      <color theme="0"/>
      <name val="Verdana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rgb="FFFBC293"/>
        <bgColor indexed="64"/>
      </patternFill>
    </fill>
  </fills>
  <borders count="7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dashDotDot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dashDotDot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0"/>
      </bottom>
      <diagonal/>
    </border>
    <border>
      <left style="thin">
        <color theme="0"/>
      </left>
      <right style="thin">
        <color theme="0"/>
      </right>
      <top style="dotted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uble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/>
      <right style="hair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uble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auto="1"/>
      </top>
      <bottom style="dotted">
        <color auto="1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tted">
        <color theme="6" tint="0.39994506668294322"/>
      </top>
      <bottom/>
      <diagonal/>
    </border>
    <border>
      <left style="dashDotDot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ashDotDot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ashDotDot">
        <color indexed="64"/>
      </left>
      <right style="hair">
        <color indexed="64"/>
      </right>
      <top style="dotted">
        <color auto="1"/>
      </top>
      <bottom style="dotted">
        <color indexed="64"/>
      </bottom>
      <diagonal/>
    </border>
    <border>
      <left style="hair">
        <color indexed="64"/>
      </left>
      <right style="dashDotDot">
        <color indexed="64"/>
      </right>
      <top style="dotted">
        <color auto="1"/>
      </top>
      <bottom style="dotted">
        <color indexed="64"/>
      </bottom>
      <diagonal/>
    </border>
    <border>
      <left style="thin">
        <color indexed="64"/>
      </left>
      <right/>
      <top style="dotted">
        <color auto="1"/>
      </top>
      <bottom/>
      <diagonal/>
    </border>
    <border>
      <left style="double">
        <color indexed="64"/>
      </left>
      <right/>
      <top style="dotted">
        <color theme="6" tint="0.39994506668294322"/>
      </top>
      <bottom style="dotted">
        <color theme="6" tint="0.39994506668294322"/>
      </bottom>
      <diagonal/>
    </border>
    <border>
      <left style="medium">
        <color indexed="64"/>
      </left>
      <right/>
      <top style="dotted">
        <color rgb="FF0070C0"/>
      </top>
      <bottom style="dotted">
        <color rgb="FF0070C0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271">
    <xf numFmtId="0" fontId="0" fillId="0" borderId="0" xfId="0"/>
    <xf numFmtId="165" fontId="2" fillId="7" borderId="0" xfId="0" applyNumberFormat="1" applyFont="1" applyFill="1" applyBorder="1" applyAlignment="1" applyProtection="1">
      <alignment vertical="center"/>
    </xf>
    <xf numFmtId="0" fontId="4" fillId="6" borderId="5" xfId="0" applyNumberFormat="1" applyFont="1" applyFill="1" applyBorder="1" applyAlignment="1" applyProtection="1">
      <alignment vertical="center"/>
    </xf>
    <xf numFmtId="0" fontId="6" fillId="7" borderId="0" xfId="1" applyNumberFormat="1" applyFont="1" applyFill="1" applyBorder="1" applyAlignment="1" applyProtection="1">
      <alignment horizontal="center" vertical="center"/>
    </xf>
    <xf numFmtId="0" fontId="6" fillId="6" borderId="5" xfId="1" applyNumberFormat="1" applyFont="1" applyFill="1" applyBorder="1" applyAlignment="1" applyProtection="1">
      <alignment horizontal="left" vertical="center"/>
    </xf>
    <xf numFmtId="0" fontId="13" fillId="0" borderId="8" xfId="1" applyNumberFormat="1" applyFont="1" applyFill="1" applyBorder="1" applyAlignment="1" applyProtection="1">
      <alignment horizontal="center" vertical="center"/>
      <protection locked="0"/>
    </xf>
    <xf numFmtId="0" fontId="13" fillId="0" borderId="8" xfId="2" applyNumberFormat="1" applyFont="1" applyFill="1" applyBorder="1" applyAlignment="1" applyProtection="1">
      <alignment horizontal="center" vertical="center"/>
      <protection locked="0"/>
    </xf>
    <xf numFmtId="166" fontId="14" fillId="2" borderId="8" xfId="1" applyNumberFormat="1" applyFont="1" applyFill="1" applyBorder="1" applyAlignment="1" applyProtection="1">
      <alignment horizontal="right" vertical="center" indent="1"/>
    </xf>
    <xf numFmtId="166" fontId="14" fillId="2" borderId="9" xfId="1" applyNumberFormat="1" applyFont="1" applyFill="1" applyBorder="1" applyAlignment="1" applyProtection="1">
      <alignment horizontal="right" vertical="center" indent="1"/>
    </xf>
    <xf numFmtId="14" fontId="13" fillId="0" borderId="8" xfId="1" applyNumberFormat="1" applyFont="1" applyFill="1" applyBorder="1" applyAlignment="1" applyProtection="1">
      <alignment horizontal="center" vertical="center"/>
      <protection locked="0"/>
    </xf>
    <xf numFmtId="14" fontId="16" fillId="0" borderId="8" xfId="2" applyNumberFormat="1" applyFont="1" applyFill="1" applyBorder="1" applyAlignment="1" applyProtection="1">
      <alignment horizontal="center" vertical="center"/>
      <protection locked="0"/>
    </xf>
    <xf numFmtId="14" fontId="17" fillId="0" borderId="8" xfId="2" applyNumberFormat="1" applyFont="1" applyFill="1" applyBorder="1" applyAlignment="1" applyProtection="1">
      <alignment horizontal="center" vertical="center"/>
      <protection locked="0"/>
    </xf>
    <xf numFmtId="166" fontId="13" fillId="0" borderId="12" xfId="2" applyNumberFormat="1" applyFont="1" applyFill="1" applyBorder="1" applyAlignment="1" applyProtection="1">
      <alignment horizontal="right" vertical="center" indent="1"/>
      <protection locked="0"/>
    </xf>
    <xf numFmtId="14" fontId="13" fillId="0" borderId="13" xfId="1" applyNumberFormat="1" applyFont="1" applyFill="1" applyBorder="1" applyAlignment="1" applyProtection="1">
      <alignment horizontal="center" vertical="center"/>
      <protection locked="0"/>
    </xf>
    <xf numFmtId="14" fontId="13" fillId="0" borderId="11" xfId="2" applyNumberFormat="1" applyFont="1" applyFill="1" applyBorder="1" applyAlignment="1" applyProtection="1">
      <alignment horizontal="center" vertical="center"/>
      <protection locked="0"/>
    </xf>
    <xf numFmtId="166" fontId="13" fillId="0" borderId="8" xfId="2" applyNumberFormat="1" applyFont="1" applyFill="1" applyBorder="1" applyAlignment="1" applyProtection="1">
      <alignment horizontal="right" vertical="center" indent="1"/>
      <protection locked="0"/>
    </xf>
    <xf numFmtId="14" fontId="13" fillId="0" borderId="10" xfId="2" applyNumberFormat="1" applyFont="1" applyFill="1" applyBorder="1" applyAlignment="1" applyProtection="1">
      <alignment horizontal="center" vertical="center"/>
      <protection locked="0"/>
    </xf>
    <xf numFmtId="14" fontId="13" fillId="0" borderId="12" xfId="2" applyNumberFormat="1" applyFont="1" applyFill="1" applyBorder="1" applyAlignment="1" applyProtection="1">
      <alignment horizontal="center" vertical="center"/>
      <protection locked="0"/>
    </xf>
    <xf numFmtId="0" fontId="7" fillId="0" borderId="12" xfId="1" applyNumberFormat="1" applyFont="1" applyFill="1" applyBorder="1" applyAlignment="1" applyProtection="1">
      <alignment horizontal="center" vertical="center"/>
      <protection locked="0"/>
    </xf>
    <xf numFmtId="166" fontId="7" fillId="9" borderId="15" xfId="1" applyNumberFormat="1" applyFont="1" applyFill="1" applyBorder="1" applyAlignment="1" applyProtection="1">
      <alignment horizontal="right" vertical="center" indent="1"/>
    </xf>
    <xf numFmtId="166" fontId="10" fillId="9" borderId="8" xfId="1" applyNumberFormat="1" applyFont="1" applyFill="1" applyBorder="1" applyAlignment="1" applyProtection="1">
      <alignment horizontal="center" vertical="center"/>
    </xf>
    <xf numFmtId="14" fontId="18" fillId="9" borderId="9" xfId="1" applyNumberFormat="1" applyFont="1" applyFill="1" applyBorder="1" applyAlignment="1" applyProtection="1">
      <alignment horizontal="center" vertical="center"/>
    </xf>
    <xf numFmtId="14" fontId="13" fillId="9" borderId="12" xfId="1" applyNumberFormat="1" applyFont="1" applyFill="1" applyBorder="1" applyAlignment="1" applyProtection="1">
      <alignment horizontal="center" vertical="center"/>
    </xf>
    <xf numFmtId="166" fontId="13" fillId="9" borderId="8" xfId="1" applyNumberFormat="1" applyFont="1" applyFill="1" applyBorder="1" applyAlignment="1" applyProtection="1">
      <alignment horizontal="right" vertical="center" indent="1"/>
    </xf>
    <xf numFmtId="166" fontId="6" fillId="9" borderId="8" xfId="1" applyNumberFormat="1" applyFont="1" applyFill="1" applyBorder="1" applyAlignment="1" applyProtection="1">
      <alignment horizontal="right" vertical="center" indent="1"/>
    </xf>
    <xf numFmtId="0" fontId="8" fillId="7" borderId="0" xfId="0" applyNumberFormat="1" applyFont="1" applyFill="1" applyBorder="1" applyAlignment="1" applyProtection="1">
      <alignment vertical="center"/>
    </xf>
    <xf numFmtId="0" fontId="19" fillId="7" borderId="0" xfId="1" applyFont="1" applyFill="1" applyBorder="1" applyAlignment="1" applyProtection="1">
      <alignment horizontal="center" vertical="center"/>
    </xf>
    <xf numFmtId="166" fontId="14" fillId="0" borderId="8" xfId="1" applyNumberFormat="1" applyFont="1" applyFill="1" applyBorder="1" applyAlignment="1" applyProtection="1">
      <alignment horizontal="right" vertical="center" indent="1"/>
      <protection locked="0"/>
    </xf>
    <xf numFmtId="1" fontId="13" fillId="0" borderId="13" xfId="1" applyNumberFormat="1" applyFont="1" applyFill="1" applyBorder="1" applyAlignment="1" applyProtection="1">
      <alignment horizontal="center" vertical="center"/>
      <protection locked="0"/>
    </xf>
    <xf numFmtId="1" fontId="13" fillId="0" borderId="18" xfId="1" applyNumberFormat="1" applyFont="1" applyFill="1" applyBorder="1" applyAlignment="1" applyProtection="1">
      <alignment horizontal="center" vertical="center"/>
      <protection locked="0"/>
    </xf>
    <xf numFmtId="166" fontId="13" fillId="9" borderId="19" xfId="2" applyNumberFormat="1" applyFont="1" applyFill="1" applyBorder="1" applyAlignment="1" applyProtection="1">
      <alignment horizontal="right" vertical="center" indent="1"/>
    </xf>
    <xf numFmtId="166" fontId="13" fillId="0" borderId="14" xfId="1" applyNumberFormat="1" applyFont="1" applyFill="1" applyBorder="1" applyAlignment="1" applyProtection="1">
      <alignment horizontal="right" vertical="center" indent="1"/>
      <protection locked="0"/>
    </xf>
    <xf numFmtId="166" fontId="14" fillId="9" borderId="15" xfId="2" applyNumberFormat="1" applyFont="1" applyFill="1" applyBorder="1" applyAlignment="1" applyProtection="1">
      <alignment horizontal="right" vertical="center" indent="1"/>
    </xf>
    <xf numFmtId="166" fontId="14" fillId="9" borderId="9" xfId="2" applyNumberFormat="1" applyFont="1" applyFill="1" applyBorder="1" applyAlignment="1" applyProtection="1">
      <alignment horizontal="right" vertical="center" indent="1"/>
    </xf>
    <xf numFmtId="0" fontId="3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 applyAlignment="1"/>
    <xf numFmtId="0" fontId="13" fillId="9" borderId="12" xfId="1" applyNumberFormat="1" applyFont="1" applyFill="1" applyBorder="1" applyAlignment="1" applyProtection="1">
      <alignment horizontal="center" vertical="center"/>
    </xf>
    <xf numFmtId="0" fontId="13" fillId="0" borderId="10" xfId="1" applyNumberFormat="1" applyFont="1" applyFill="1" applyBorder="1" applyAlignment="1" applyProtection="1">
      <alignment horizontal="center" vertical="center"/>
      <protection locked="0"/>
    </xf>
    <xf numFmtId="0" fontId="7" fillId="0" borderId="32" xfId="1" applyNumberFormat="1" applyFont="1" applyFill="1" applyBorder="1" applyAlignment="1" applyProtection="1">
      <alignment horizontal="center" vertical="center"/>
      <protection locked="0"/>
    </xf>
    <xf numFmtId="14" fontId="20" fillId="0" borderId="30" xfId="1" applyNumberFormat="1" applyFont="1" applyFill="1" applyBorder="1" applyAlignment="1" applyProtection="1">
      <alignment horizontal="center" vertical="center"/>
      <protection locked="0"/>
    </xf>
    <xf numFmtId="166" fontId="7" fillId="9" borderId="33" xfId="1" applyNumberFormat="1" applyFont="1" applyFill="1" applyBorder="1" applyAlignment="1" applyProtection="1">
      <alignment horizontal="right" vertical="center" indent="1"/>
    </xf>
    <xf numFmtId="166" fontId="10" fillId="9" borderId="34" xfId="1" applyNumberFormat="1" applyFont="1" applyFill="1" applyBorder="1" applyAlignment="1" applyProtection="1">
      <alignment horizontal="center" vertical="center"/>
    </xf>
    <xf numFmtId="14" fontId="18" fillId="9" borderId="35" xfId="1" applyNumberFormat="1" applyFont="1" applyFill="1" applyBorder="1" applyAlignment="1" applyProtection="1">
      <alignment horizontal="center" vertical="center"/>
    </xf>
    <xf numFmtId="14" fontId="13" fillId="9" borderId="32" xfId="1" applyNumberFormat="1" applyFont="1" applyFill="1" applyBorder="1" applyAlignment="1" applyProtection="1">
      <alignment horizontal="center" vertical="center"/>
    </xf>
    <xf numFmtId="166" fontId="13" fillId="9" borderId="34" xfId="1" applyNumberFormat="1" applyFont="1" applyFill="1" applyBorder="1" applyAlignment="1" applyProtection="1">
      <alignment horizontal="right" vertical="center" indent="1"/>
    </xf>
    <xf numFmtId="166" fontId="6" fillId="9" borderId="34" xfId="1" applyNumberFormat="1" applyFont="1" applyFill="1" applyBorder="1" applyAlignment="1" applyProtection="1">
      <alignment horizontal="right" vertical="center" indent="1"/>
    </xf>
    <xf numFmtId="14" fontId="28" fillId="9" borderId="32" xfId="2" applyNumberFormat="1" applyFont="1" applyFill="1" applyBorder="1" applyAlignment="1" applyProtection="1">
      <alignment horizontal="center" vertical="center"/>
      <protection locked="0"/>
    </xf>
    <xf numFmtId="166" fontId="13" fillId="0" borderId="32" xfId="2" applyNumberFormat="1" applyFont="1" applyFill="1" applyBorder="1" applyAlignment="1" applyProtection="1">
      <alignment horizontal="right" vertical="center" indent="1"/>
      <protection locked="0"/>
    </xf>
    <xf numFmtId="14" fontId="13" fillId="0" borderId="37" xfId="1" applyNumberFormat="1" applyFont="1" applyFill="1" applyBorder="1" applyAlignment="1" applyProtection="1">
      <alignment horizontal="center" vertical="center"/>
      <protection locked="0"/>
    </xf>
    <xf numFmtId="14" fontId="13" fillId="0" borderId="38" xfId="2" applyNumberFormat="1" applyFont="1" applyFill="1" applyBorder="1" applyAlignment="1" applyProtection="1">
      <alignment horizontal="center" vertical="center"/>
      <protection locked="0"/>
    </xf>
    <xf numFmtId="166" fontId="13" fillId="0" borderId="34" xfId="2" applyNumberFormat="1" applyFont="1" applyFill="1" applyBorder="1" applyAlignment="1" applyProtection="1">
      <alignment horizontal="right" vertical="center" indent="1"/>
      <protection locked="0"/>
    </xf>
    <xf numFmtId="14" fontId="13" fillId="0" borderId="36" xfId="2" applyNumberFormat="1" applyFont="1" applyFill="1" applyBorder="1" applyAlignment="1" applyProtection="1">
      <alignment horizontal="center" vertical="center"/>
      <protection locked="0"/>
    </xf>
    <xf numFmtId="14" fontId="13" fillId="0" borderId="32" xfId="2" applyNumberFormat="1" applyFont="1" applyFill="1" applyBorder="1" applyAlignment="1" applyProtection="1">
      <alignment horizontal="center" vertical="center"/>
      <protection locked="0"/>
    </xf>
    <xf numFmtId="0" fontId="13" fillId="0" borderId="36" xfId="1" applyNumberFormat="1" applyFont="1" applyFill="1" applyBorder="1" applyAlignment="1" applyProtection="1">
      <alignment horizontal="center" vertical="center"/>
      <protection locked="0"/>
    </xf>
    <xf numFmtId="0" fontId="13" fillId="0" borderId="34" xfId="2" applyNumberFormat="1" applyFont="1" applyFill="1" applyBorder="1" applyAlignment="1" applyProtection="1">
      <alignment horizontal="center" vertical="center"/>
      <protection locked="0"/>
    </xf>
    <xf numFmtId="166" fontId="14" fillId="2" borderId="34" xfId="1" applyNumberFormat="1" applyFont="1" applyFill="1" applyBorder="1" applyAlignment="1" applyProtection="1">
      <alignment horizontal="right" vertical="center" indent="1"/>
    </xf>
    <xf numFmtId="0" fontId="29" fillId="0" borderId="26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/>
    <xf numFmtId="0" fontId="30" fillId="0" borderId="0" xfId="0" applyFont="1" applyAlignment="1">
      <alignment horizontal="center" vertical="center"/>
    </xf>
    <xf numFmtId="0" fontId="31" fillId="0" borderId="27" xfId="0" applyFont="1" applyFill="1" applyBorder="1" applyAlignment="1">
      <alignment horizontal="left" vertical="center"/>
    </xf>
    <xf numFmtId="0" fontId="32" fillId="16" borderId="16" xfId="0" applyFont="1" applyFill="1" applyBorder="1" applyAlignment="1" applyProtection="1">
      <alignment horizontal="center" vertical="center" wrapText="1"/>
    </xf>
    <xf numFmtId="0" fontId="32" fillId="16" borderId="17" xfId="0" applyFont="1" applyFill="1" applyBorder="1" applyAlignment="1" applyProtection="1">
      <alignment horizontal="center" vertical="center" wrapText="1"/>
    </xf>
    <xf numFmtId="0" fontId="32" fillId="16" borderId="0" xfId="0" applyFont="1" applyFill="1" applyBorder="1" applyAlignment="1" applyProtection="1">
      <alignment horizontal="center" vertical="center" wrapText="1"/>
    </xf>
    <xf numFmtId="0" fontId="33" fillId="9" borderId="28" xfId="0" applyFont="1" applyFill="1" applyBorder="1" applyAlignment="1">
      <alignment horizontal="left" vertical="center"/>
    </xf>
    <xf numFmtId="0" fontId="33" fillId="0" borderId="28" xfId="0" applyFont="1" applyFill="1" applyBorder="1" applyAlignment="1">
      <alignment horizontal="center" vertical="center"/>
    </xf>
    <xf numFmtId="0" fontId="31" fillId="0" borderId="28" xfId="0" applyFont="1" applyFill="1" applyBorder="1" applyAlignment="1">
      <alignment horizontal="left" vertical="center"/>
    </xf>
    <xf numFmtId="0" fontId="33" fillId="9" borderId="28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left" vertical="center"/>
    </xf>
    <xf numFmtId="0" fontId="33" fillId="9" borderId="29" xfId="0" applyFont="1" applyFill="1" applyBorder="1" applyAlignment="1">
      <alignment horizontal="left" vertical="center"/>
    </xf>
    <xf numFmtId="0" fontId="35" fillId="17" borderId="16" xfId="0" applyFont="1" applyFill="1" applyBorder="1" applyAlignment="1" applyProtection="1">
      <alignment horizontal="center" vertical="center"/>
    </xf>
    <xf numFmtId="0" fontId="35" fillId="18" borderId="16" xfId="0" applyFont="1" applyFill="1" applyBorder="1" applyAlignment="1" applyProtection="1">
      <alignment horizontal="center" vertical="center"/>
    </xf>
    <xf numFmtId="9" fontId="36" fillId="19" borderId="20" xfId="3" applyFont="1" applyFill="1" applyBorder="1" applyAlignment="1">
      <alignment horizontal="center" vertical="center"/>
    </xf>
    <xf numFmtId="9" fontId="36" fillId="19" borderId="21" xfId="3" applyFont="1" applyFill="1" applyBorder="1" applyAlignment="1">
      <alignment horizontal="center" vertical="center"/>
    </xf>
    <xf numFmtId="9" fontId="36" fillId="19" borderId="22" xfId="3" applyFont="1" applyFill="1" applyBorder="1" applyAlignment="1">
      <alignment horizontal="center" vertical="center"/>
    </xf>
    <xf numFmtId="0" fontId="35" fillId="17" borderId="0" xfId="0" applyFont="1" applyFill="1" applyBorder="1" applyAlignment="1" applyProtection="1">
      <alignment horizontal="center" vertical="center"/>
    </xf>
    <xf numFmtId="0" fontId="35" fillId="18" borderId="0" xfId="0" applyFont="1" applyFill="1" applyBorder="1" applyAlignment="1" applyProtection="1">
      <alignment horizontal="center" vertical="center"/>
    </xf>
    <xf numFmtId="9" fontId="35" fillId="17" borderId="17" xfId="3" applyNumberFormat="1" applyFont="1" applyFill="1" applyBorder="1" applyAlignment="1" applyProtection="1">
      <alignment horizontal="center" vertical="center"/>
    </xf>
    <xf numFmtId="9" fontId="35" fillId="18" borderId="17" xfId="3" applyNumberFormat="1" applyFont="1" applyFill="1" applyBorder="1" applyAlignment="1" applyProtection="1">
      <alignment horizontal="center" vertical="center"/>
    </xf>
    <xf numFmtId="0" fontId="37" fillId="0" borderId="0" xfId="0" applyFont="1" applyAlignment="1">
      <alignment horizontal="center" vertical="center"/>
    </xf>
    <xf numFmtId="14" fontId="6" fillId="0" borderId="34" xfId="1" applyNumberFormat="1" applyFont="1" applyFill="1" applyBorder="1" applyAlignment="1" applyProtection="1">
      <alignment horizontal="center" vertical="center"/>
      <protection locked="0"/>
    </xf>
    <xf numFmtId="14" fontId="6" fillId="0" borderId="37" xfId="1" applyNumberFormat="1" applyFont="1" applyFill="1" applyBorder="1" applyAlignment="1" applyProtection="1">
      <alignment horizontal="center" vertical="center"/>
      <protection locked="0"/>
    </xf>
    <xf numFmtId="14" fontId="6" fillId="0" borderId="8" xfId="1" applyNumberFormat="1" applyFont="1" applyFill="1" applyBorder="1" applyAlignment="1" applyProtection="1">
      <alignment horizontal="center" vertical="center"/>
      <protection locked="0"/>
    </xf>
    <xf numFmtId="14" fontId="6" fillId="0" borderId="13" xfId="1" applyNumberFormat="1" applyFont="1" applyFill="1" applyBorder="1" applyAlignment="1" applyProtection="1">
      <alignment horizontal="center" vertical="center"/>
      <protection locked="0"/>
    </xf>
    <xf numFmtId="0" fontId="23" fillId="19" borderId="42" xfId="0" applyNumberFormat="1" applyFont="1" applyFill="1" applyBorder="1" applyAlignment="1" applyProtection="1">
      <alignment horizontal="center" vertical="center" wrapText="1"/>
    </xf>
    <xf numFmtId="0" fontId="23" fillId="20" borderId="45" xfId="0" applyNumberFormat="1" applyFont="1" applyFill="1" applyBorder="1" applyAlignment="1" applyProtection="1">
      <alignment horizontal="center" vertical="center" wrapText="1"/>
    </xf>
    <xf numFmtId="166" fontId="24" fillId="19" borderId="45" xfId="0" applyNumberFormat="1" applyFont="1" applyFill="1" applyBorder="1" applyAlignment="1" applyProtection="1">
      <alignment horizontal="center" vertical="center" wrapText="1"/>
    </xf>
    <xf numFmtId="166" fontId="24" fillId="19" borderId="46" xfId="0" applyNumberFormat="1" applyFont="1" applyFill="1" applyBorder="1" applyAlignment="1" applyProtection="1">
      <alignment horizontal="center" vertical="center" wrapText="1"/>
    </xf>
    <xf numFmtId="166" fontId="22" fillId="19" borderId="47" xfId="0" applyNumberFormat="1" applyFont="1" applyFill="1" applyBorder="1" applyAlignment="1" applyProtection="1">
      <alignment horizontal="center" vertical="center"/>
    </xf>
    <xf numFmtId="0" fontId="37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 vertical="center" indent="1"/>
    </xf>
    <xf numFmtId="0" fontId="35" fillId="18" borderId="0" xfId="0" applyFont="1" applyFill="1" applyBorder="1" applyAlignment="1" applyProtection="1">
      <alignment horizontal="center" vertical="center"/>
    </xf>
    <xf numFmtId="0" fontId="35" fillId="17" borderId="0" xfId="0" applyFont="1" applyFill="1" applyBorder="1" applyAlignment="1" applyProtection="1">
      <alignment horizontal="center" vertical="center"/>
    </xf>
    <xf numFmtId="0" fontId="32" fillId="16" borderId="0" xfId="0" applyFont="1" applyFill="1" applyBorder="1" applyAlignment="1" applyProtection="1">
      <alignment horizontal="center" vertical="center" wrapText="1"/>
    </xf>
    <xf numFmtId="14" fontId="28" fillId="9" borderId="12" xfId="2" applyNumberFormat="1" applyFont="1" applyFill="1" applyBorder="1" applyAlignment="1" applyProtection="1">
      <alignment horizontal="center" vertical="center"/>
      <protection locked="0"/>
    </xf>
    <xf numFmtId="166" fontId="3" fillId="0" borderId="0" xfId="0" applyNumberFormat="1" applyFont="1"/>
    <xf numFmtId="14" fontId="3" fillId="0" borderId="0" xfId="0" applyNumberFormat="1" applyFont="1"/>
    <xf numFmtId="49" fontId="13" fillId="0" borderId="32" xfId="1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/>
    <xf numFmtId="49" fontId="13" fillId="0" borderId="13" xfId="1" applyNumberFormat="1" applyFont="1" applyFill="1" applyBorder="1" applyAlignment="1" applyProtection="1">
      <alignment horizontal="center" vertical="center"/>
      <protection locked="0"/>
    </xf>
    <xf numFmtId="49" fontId="13" fillId="0" borderId="37" xfId="1" applyNumberFormat="1" applyFont="1" applyFill="1" applyBorder="1" applyAlignment="1" applyProtection="1">
      <alignment horizontal="center" vertical="center"/>
      <protection locked="0"/>
    </xf>
    <xf numFmtId="49" fontId="13" fillId="0" borderId="12" xfId="1" applyNumberFormat="1" applyFont="1" applyFill="1" applyBorder="1" applyAlignment="1" applyProtection="1">
      <alignment horizontal="center" vertical="center"/>
      <protection locked="0"/>
    </xf>
    <xf numFmtId="49" fontId="13" fillId="0" borderId="34" xfId="1" applyNumberFormat="1" applyFont="1" applyFill="1" applyBorder="1" applyAlignment="1" applyProtection="1">
      <alignment horizontal="center" vertical="center"/>
      <protection locked="0"/>
    </xf>
    <xf numFmtId="49" fontId="23" fillId="19" borderId="45" xfId="0" applyNumberFormat="1" applyFont="1" applyFill="1" applyBorder="1" applyAlignment="1" applyProtection="1">
      <alignment horizontal="center" vertical="center"/>
    </xf>
    <xf numFmtId="49" fontId="13" fillId="0" borderId="8" xfId="1" applyNumberFormat="1" applyFont="1" applyFill="1" applyBorder="1" applyAlignment="1" applyProtection="1">
      <alignment horizontal="center" vertical="center"/>
      <protection locked="0"/>
    </xf>
    <xf numFmtId="49" fontId="25" fillId="0" borderId="0" xfId="0" applyNumberFormat="1" applyFont="1"/>
    <xf numFmtId="49" fontId="27" fillId="0" borderId="0" xfId="0" applyNumberFormat="1" applyFont="1" applyAlignment="1"/>
    <xf numFmtId="49" fontId="13" fillId="0" borderId="31" xfId="1" applyNumberFormat="1" applyFont="1" applyFill="1" applyBorder="1" applyAlignment="1" applyProtection="1">
      <alignment horizontal="center" vertical="center"/>
      <protection locked="0"/>
    </xf>
    <xf numFmtId="49" fontId="23" fillId="19" borderId="41" xfId="0" applyNumberFormat="1" applyFont="1" applyFill="1" applyBorder="1" applyAlignment="1" applyProtection="1">
      <alignment horizontal="center" vertical="center" wrapText="1"/>
    </xf>
    <xf numFmtId="49" fontId="13" fillId="0" borderId="7" xfId="1" applyNumberFormat="1" applyFont="1" applyFill="1" applyBorder="1" applyAlignment="1" applyProtection="1">
      <alignment horizontal="center" vertical="center"/>
      <protection locked="0"/>
    </xf>
    <xf numFmtId="14" fontId="6" fillId="0" borderId="12" xfId="2" applyNumberFormat="1" applyFont="1" applyFill="1" applyBorder="1" applyAlignment="1" applyProtection="1">
      <alignment horizontal="center" vertical="center"/>
      <protection locked="0"/>
    </xf>
    <xf numFmtId="49" fontId="12" fillId="0" borderId="7" xfId="1" applyNumberFormat="1" applyFont="1" applyFill="1" applyBorder="1" applyAlignment="1" applyProtection="1">
      <alignment horizontal="center" vertical="center"/>
      <protection locked="0"/>
    </xf>
    <xf numFmtId="14" fontId="18" fillId="0" borderId="49" xfId="1" applyNumberFormat="1" applyFont="1" applyFill="1" applyBorder="1" applyAlignment="1" applyProtection="1">
      <alignment horizontal="center" vertical="center"/>
      <protection locked="0"/>
    </xf>
    <xf numFmtId="49" fontId="12" fillId="0" borderId="31" xfId="1" applyNumberFormat="1" applyFont="1" applyFill="1" applyBorder="1" applyAlignment="1" applyProtection="1">
      <alignment horizontal="center" vertical="center"/>
      <protection locked="0"/>
    </xf>
    <xf numFmtId="14" fontId="18" fillId="0" borderId="50" xfId="1" applyNumberFormat="1" applyFont="1" applyFill="1" applyBorder="1" applyAlignment="1" applyProtection="1">
      <alignment horizontal="center" vertical="center"/>
      <protection locked="0"/>
    </xf>
    <xf numFmtId="14" fontId="6" fillId="0" borderId="32" xfId="2" applyNumberFormat="1" applyFont="1" applyFill="1" applyBorder="1" applyAlignment="1" applyProtection="1">
      <alignment horizontal="center" vertical="center"/>
      <protection locked="0"/>
    </xf>
    <xf numFmtId="0" fontId="13" fillId="9" borderId="32" xfId="1" applyNumberFormat="1" applyFont="1" applyFill="1" applyBorder="1" applyAlignment="1" applyProtection="1">
      <alignment horizontal="center" vertical="center"/>
    </xf>
    <xf numFmtId="166" fontId="14" fillId="2" borderId="35" xfId="1" applyNumberFormat="1" applyFont="1" applyFill="1" applyBorder="1" applyAlignment="1" applyProtection="1">
      <alignment horizontal="right" vertical="center" indent="1"/>
    </xf>
    <xf numFmtId="166" fontId="18" fillId="9" borderId="31" xfId="2" applyNumberFormat="1" applyFont="1" applyFill="1" applyBorder="1" applyAlignment="1" applyProtection="1">
      <alignment horizontal="center" vertical="center"/>
    </xf>
    <xf numFmtId="166" fontId="18" fillId="9" borderId="7" xfId="2" applyNumberFormat="1" applyFont="1" applyFill="1" applyBorder="1" applyAlignment="1" applyProtection="1">
      <alignment horizontal="center" vertical="center"/>
    </xf>
    <xf numFmtId="166" fontId="7" fillId="9" borderId="52" xfId="2" applyNumberFormat="1" applyFont="1" applyFill="1" applyBorder="1" applyAlignment="1" applyProtection="1">
      <alignment horizontal="right" vertical="center" indent="1"/>
    </xf>
    <xf numFmtId="166" fontId="7" fillId="9" borderId="53" xfId="2" applyNumberFormat="1" applyFont="1" applyFill="1" applyBorder="1" applyAlignment="1" applyProtection="1">
      <alignment horizontal="right" vertical="center" indent="1"/>
    </xf>
    <xf numFmtId="49" fontId="12" fillId="0" borderId="32" xfId="1" applyNumberFormat="1" applyFont="1" applyFill="1" applyBorder="1" applyAlignment="1" applyProtection="1">
      <alignment horizontal="center" vertical="center"/>
      <protection locked="0"/>
    </xf>
    <xf numFmtId="49" fontId="12" fillId="0" borderId="12" xfId="1" applyNumberFormat="1" applyFont="1" applyFill="1" applyBorder="1" applyAlignment="1" applyProtection="1">
      <alignment horizontal="center" vertical="center"/>
      <protection locked="0"/>
    </xf>
    <xf numFmtId="166" fontId="18" fillId="9" borderId="13" xfId="2" applyNumberFormat="1" applyFont="1" applyFill="1" applyBorder="1" applyAlignment="1" applyProtection="1">
      <alignment horizontal="right" vertical="center" indent="2"/>
    </xf>
    <xf numFmtId="166" fontId="18" fillId="9" borderId="9" xfId="2" applyNumberFormat="1" applyFont="1" applyFill="1" applyBorder="1" applyAlignment="1" applyProtection="1">
      <alignment horizontal="right" vertical="center" indent="2"/>
    </xf>
    <xf numFmtId="14" fontId="20" fillId="0" borderId="9" xfId="1" applyNumberFormat="1" applyFont="1" applyFill="1" applyBorder="1" applyAlignment="1" applyProtection="1">
      <alignment horizontal="center" vertical="center"/>
      <protection locked="0"/>
    </xf>
    <xf numFmtId="166" fontId="18" fillId="9" borderId="51" xfId="2" applyNumberFormat="1" applyFont="1" applyFill="1" applyBorder="1" applyAlignment="1" applyProtection="1">
      <alignment horizontal="right" vertical="center" indent="2"/>
    </xf>
    <xf numFmtId="166" fontId="18" fillId="9" borderId="48" xfId="2" applyNumberFormat="1" applyFont="1" applyFill="1" applyBorder="1" applyAlignment="1" applyProtection="1">
      <alignment horizontal="right" vertical="center" indent="2"/>
    </xf>
    <xf numFmtId="166" fontId="18" fillId="9" borderId="35" xfId="2" applyNumberFormat="1" applyFont="1" applyFill="1" applyBorder="1" applyAlignment="1" applyProtection="1">
      <alignment horizontal="right" vertical="center" indent="2"/>
    </xf>
    <xf numFmtId="166" fontId="19" fillId="9" borderId="39" xfId="0" applyNumberFormat="1" applyFont="1" applyFill="1" applyBorder="1" applyAlignment="1" applyProtection="1">
      <alignment horizontal="right" vertical="center" indent="1"/>
    </xf>
    <xf numFmtId="166" fontId="19" fillId="9" borderId="40" xfId="0" applyNumberFormat="1" applyFont="1" applyFill="1" applyBorder="1" applyAlignment="1" applyProtection="1">
      <alignment horizontal="right" vertical="center" indent="1"/>
    </xf>
    <xf numFmtId="14" fontId="6" fillId="0" borderId="33" xfId="2" applyNumberFormat="1" applyFont="1" applyFill="1" applyBorder="1" applyAlignment="1" applyProtection="1">
      <alignment horizontal="center" vertical="center"/>
      <protection locked="0"/>
    </xf>
    <xf numFmtId="14" fontId="6" fillId="0" borderId="15" xfId="2" applyNumberFormat="1" applyFont="1" applyFill="1" applyBorder="1" applyAlignment="1" applyProtection="1">
      <alignment horizontal="center" vertical="center"/>
      <protection locked="0"/>
    </xf>
    <xf numFmtId="14" fontId="6" fillId="0" borderId="31" xfId="2" applyNumberFormat="1" applyFont="1" applyFill="1" applyBorder="1" applyAlignment="1" applyProtection="1">
      <alignment horizontal="center" vertical="center"/>
      <protection locked="0"/>
    </xf>
    <xf numFmtId="14" fontId="6" fillId="0" borderId="7" xfId="2" applyNumberFormat="1" applyFont="1" applyFill="1" applyBorder="1" applyAlignment="1" applyProtection="1">
      <alignment horizontal="center" vertical="center"/>
      <protection locked="0"/>
    </xf>
    <xf numFmtId="166" fontId="39" fillId="4" borderId="54" xfId="2" applyNumberFormat="1" applyFont="1" applyFill="1" applyBorder="1" applyAlignment="1" applyProtection="1">
      <alignment horizontal="right" vertical="center" indent="1"/>
    </xf>
    <xf numFmtId="14" fontId="28" fillId="7" borderId="0" xfId="2" applyNumberFormat="1" applyFont="1" applyFill="1" applyBorder="1" applyAlignment="1" applyProtection="1">
      <alignment horizontal="center" vertical="center"/>
    </xf>
    <xf numFmtId="166" fontId="6" fillId="9" borderId="37" xfId="1" applyNumberFormat="1" applyFont="1" applyFill="1" applyBorder="1" applyAlignment="1" applyProtection="1">
      <alignment horizontal="right" vertical="center" indent="1"/>
    </xf>
    <xf numFmtId="166" fontId="6" fillId="9" borderId="13" xfId="1" applyNumberFormat="1" applyFont="1" applyFill="1" applyBorder="1" applyAlignment="1" applyProtection="1">
      <alignment horizontal="right" vertical="center" indent="1"/>
    </xf>
    <xf numFmtId="14" fontId="6" fillId="0" borderId="32" xfId="1" applyNumberFormat="1" applyFont="1" applyFill="1" applyBorder="1" applyAlignment="1" applyProtection="1">
      <alignment horizontal="center" vertical="center"/>
      <protection locked="0"/>
    </xf>
    <xf numFmtId="14" fontId="6" fillId="0" borderId="12" xfId="1" applyNumberFormat="1" applyFont="1" applyFill="1" applyBorder="1" applyAlignment="1" applyProtection="1">
      <alignment horizontal="center" vertical="center"/>
      <protection locked="0"/>
    </xf>
    <xf numFmtId="49" fontId="13" fillId="9" borderId="32" xfId="1" applyNumberFormat="1" applyFont="1" applyFill="1" applyBorder="1" applyAlignment="1" applyProtection="1">
      <alignment horizontal="center" vertical="center"/>
    </xf>
    <xf numFmtId="49" fontId="13" fillId="9" borderId="12" xfId="1" applyNumberFormat="1" applyFont="1" applyFill="1" applyBorder="1" applyAlignment="1" applyProtection="1">
      <alignment horizontal="center" vertical="center"/>
    </xf>
    <xf numFmtId="0" fontId="3" fillId="7" borderId="0" xfId="0" applyFont="1" applyFill="1" applyBorder="1" applyAlignment="1" applyProtection="1">
      <alignment vertical="center"/>
    </xf>
    <xf numFmtId="0" fontId="3" fillId="0" borderId="0" xfId="0" applyFont="1" applyBorder="1"/>
    <xf numFmtId="0" fontId="4" fillId="3" borderId="0" xfId="0" applyNumberFormat="1" applyFont="1" applyFill="1" applyBorder="1" applyAlignment="1" applyProtection="1">
      <alignment vertical="center"/>
    </xf>
    <xf numFmtId="167" fontId="13" fillId="3" borderId="0" xfId="1" applyNumberFormat="1" applyFont="1" applyFill="1" applyBorder="1" applyAlignment="1" applyProtection="1">
      <alignment horizontal="center" vertical="center"/>
    </xf>
    <xf numFmtId="0" fontId="4" fillId="4" borderId="0" xfId="0" applyNumberFormat="1" applyFont="1" applyFill="1" applyBorder="1" applyAlignment="1" applyProtection="1">
      <alignment vertical="center"/>
    </xf>
    <xf numFmtId="0" fontId="13" fillId="4" borderId="0" xfId="2" applyNumberFormat="1" applyFont="1" applyFill="1" applyBorder="1" applyAlignment="1" applyProtection="1">
      <alignment horizontal="center" vertical="center"/>
    </xf>
    <xf numFmtId="0" fontId="2" fillId="5" borderId="0" xfId="0" applyNumberFormat="1" applyFont="1" applyFill="1" applyBorder="1" applyAlignment="1" applyProtection="1">
      <alignment vertical="center"/>
    </xf>
    <xf numFmtId="0" fontId="2" fillId="5" borderId="0" xfId="1" applyNumberFormat="1" applyFont="1" applyFill="1" applyBorder="1" applyAlignment="1" applyProtection="1">
      <alignment vertical="center"/>
    </xf>
    <xf numFmtId="165" fontId="4" fillId="7" borderId="0" xfId="1" applyNumberFormat="1" applyFont="1" applyFill="1" applyBorder="1" applyAlignment="1" applyProtection="1">
      <alignment vertical="center"/>
    </xf>
    <xf numFmtId="0" fontId="13" fillId="0" borderId="12" xfId="1" applyFont="1" applyFill="1" applyBorder="1" applyAlignment="1" applyProtection="1">
      <alignment horizontal="center" vertical="center"/>
      <protection locked="0"/>
    </xf>
    <xf numFmtId="166" fontId="38" fillId="9" borderId="55" xfId="2" applyNumberFormat="1" applyFont="1" applyFill="1" applyBorder="1" applyAlignment="1" applyProtection="1">
      <alignment horizontal="right" vertical="center" indent="1"/>
    </xf>
    <xf numFmtId="14" fontId="6" fillId="8" borderId="44" xfId="0" applyNumberFormat="1" applyFont="1" applyFill="1" applyBorder="1" applyAlignment="1" applyProtection="1">
      <alignment horizontal="center" vertical="center" wrapText="1"/>
    </xf>
    <xf numFmtId="14" fontId="6" fillId="8" borderId="45" xfId="0" applyNumberFormat="1" applyFont="1" applyFill="1" applyBorder="1" applyAlignment="1" applyProtection="1">
      <alignment horizontal="center" vertical="center" wrapText="1"/>
    </xf>
    <xf numFmtId="0" fontId="6" fillId="8" borderId="45" xfId="0" applyNumberFormat="1" applyFont="1" applyFill="1" applyBorder="1" applyAlignment="1" applyProtection="1">
      <alignment horizontal="center" vertical="center" wrapText="1"/>
    </xf>
    <xf numFmtId="165" fontId="6" fillId="8" borderId="45" xfId="0" applyNumberFormat="1" applyFont="1" applyFill="1" applyBorder="1" applyAlignment="1" applyProtection="1">
      <alignment horizontal="center" vertical="center" wrapText="1"/>
    </xf>
    <xf numFmtId="14" fontId="9" fillId="8" borderId="45" xfId="0" applyNumberFormat="1" applyFont="1" applyFill="1" applyBorder="1" applyAlignment="1" applyProtection="1">
      <alignment horizontal="center" vertical="center" wrapText="1"/>
    </xf>
    <xf numFmtId="14" fontId="10" fillId="8" borderId="45" xfId="0" applyNumberFormat="1" applyFont="1" applyFill="1" applyBorder="1" applyAlignment="1" applyProtection="1">
      <alignment horizontal="center" vertical="center" wrapText="1"/>
    </xf>
    <xf numFmtId="166" fontId="6" fillId="8" borderId="45" xfId="0" applyNumberFormat="1" applyFont="1" applyFill="1" applyBorder="1" applyAlignment="1" applyProtection="1">
      <alignment horizontal="center" vertical="center" wrapText="1"/>
    </xf>
    <xf numFmtId="1" fontId="6" fillId="8" borderId="46" xfId="0" applyNumberFormat="1" applyFont="1" applyFill="1" applyBorder="1" applyAlignment="1" applyProtection="1">
      <alignment horizontal="center" vertical="center" wrapText="1"/>
    </xf>
    <xf numFmtId="1" fontId="6" fillId="8" borderId="56" xfId="0" applyNumberFormat="1" applyFont="1" applyFill="1" applyBorder="1" applyAlignment="1" applyProtection="1">
      <alignment horizontal="center" vertical="center" wrapText="1"/>
    </xf>
    <xf numFmtId="166" fontId="6" fillId="9" borderId="57" xfId="0" applyNumberFormat="1" applyFont="1" applyFill="1" applyBorder="1" applyAlignment="1" applyProtection="1">
      <alignment horizontal="center" vertical="center" wrapText="1"/>
    </xf>
    <xf numFmtId="166" fontId="6" fillId="8" borderId="58" xfId="0" applyNumberFormat="1" applyFont="1" applyFill="1" applyBorder="1" applyAlignment="1" applyProtection="1">
      <alignment horizontal="center" vertical="center" wrapText="1"/>
    </xf>
    <xf numFmtId="166" fontId="6" fillId="9" borderId="59" xfId="0" applyNumberFormat="1" applyFont="1" applyFill="1" applyBorder="1" applyAlignment="1" applyProtection="1">
      <alignment horizontal="center" vertical="center" wrapText="1"/>
    </xf>
    <xf numFmtId="166" fontId="6" fillId="9" borderId="60" xfId="0" applyNumberFormat="1" applyFont="1" applyFill="1" applyBorder="1" applyAlignment="1" applyProtection="1">
      <alignment horizontal="center" vertical="center" wrapText="1"/>
    </xf>
    <xf numFmtId="166" fontId="7" fillId="3" borderId="61" xfId="0" applyNumberFormat="1" applyFont="1" applyFill="1" applyBorder="1" applyAlignment="1" applyProtection="1">
      <alignment horizontal="center" vertical="center" wrapText="1"/>
    </xf>
    <xf numFmtId="49" fontId="12" fillId="10" borderId="62" xfId="0" applyNumberFormat="1" applyFont="1" applyFill="1" applyBorder="1" applyAlignment="1" applyProtection="1">
      <alignment horizontal="center" vertical="center" wrapText="1"/>
    </xf>
    <xf numFmtId="49" fontId="12" fillId="10" borderId="63" xfId="0" applyNumberFormat="1" applyFont="1" applyFill="1" applyBorder="1" applyAlignment="1" applyProtection="1">
      <alignment horizontal="center" vertical="center" wrapText="1"/>
    </xf>
    <xf numFmtId="14" fontId="6" fillId="10" borderId="3" xfId="0" applyNumberFormat="1" applyFont="1" applyFill="1" applyBorder="1" applyAlignment="1" applyProtection="1">
      <alignment horizontal="center" vertical="center" wrapText="1"/>
    </xf>
    <xf numFmtId="166" fontId="6" fillId="10" borderId="1" xfId="0" applyNumberFormat="1" applyFont="1" applyFill="1" applyBorder="1" applyAlignment="1" applyProtection="1">
      <alignment horizontal="center" vertical="center" wrapText="1"/>
    </xf>
    <xf numFmtId="166" fontId="13" fillId="10" borderId="62" xfId="0" applyNumberFormat="1" applyFont="1" applyFill="1" applyBorder="1" applyAlignment="1" applyProtection="1">
      <alignment horizontal="center" vertical="center" wrapText="1"/>
    </xf>
    <xf numFmtId="166" fontId="13" fillId="10" borderId="64" xfId="0" applyNumberFormat="1" applyFont="1" applyFill="1" applyBorder="1" applyAlignment="1" applyProtection="1">
      <alignment horizontal="center" vertical="center" wrapText="1"/>
    </xf>
    <xf numFmtId="14" fontId="6" fillId="10" borderId="62" xfId="0" applyNumberFormat="1" applyFont="1" applyFill="1" applyBorder="1" applyAlignment="1" applyProtection="1">
      <alignment horizontal="center" vertical="center" wrapText="1"/>
    </xf>
    <xf numFmtId="166" fontId="13" fillId="10" borderId="65" xfId="0" applyNumberFormat="1" applyFont="1" applyFill="1" applyBorder="1" applyAlignment="1" applyProtection="1">
      <alignment horizontal="center" vertical="center" wrapText="1"/>
    </xf>
    <xf numFmtId="14" fontId="6" fillId="10" borderId="66" xfId="0" applyNumberFormat="1" applyFont="1" applyFill="1" applyBorder="1" applyAlignment="1" applyProtection="1">
      <alignment horizontal="center" vertical="center" wrapText="1"/>
    </xf>
    <xf numFmtId="166" fontId="13" fillId="10" borderId="67" xfId="0" applyNumberFormat="1" applyFont="1" applyFill="1" applyBorder="1" applyAlignment="1" applyProtection="1">
      <alignment horizontal="center" vertical="center" wrapText="1"/>
    </xf>
    <xf numFmtId="14" fontId="6" fillId="10" borderId="63" xfId="0" applyNumberFormat="1" applyFont="1" applyFill="1" applyBorder="1" applyAlignment="1" applyProtection="1">
      <alignment horizontal="center" vertical="center" wrapText="1"/>
    </xf>
    <xf numFmtId="166" fontId="6" fillId="7" borderId="4" xfId="0" applyNumberFormat="1" applyFont="1" applyFill="1" applyBorder="1" applyAlignment="1" applyProtection="1">
      <alignment horizontal="center" vertical="center" wrapText="1"/>
    </xf>
    <xf numFmtId="14" fontId="6" fillId="11" borderId="44" xfId="0" applyNumberFormat="1" applyFont="1" applyFill="1" applyBorder="1" applyAlignment="1" applyProtection="1">
      <alignment horizontal="center" vertical="center" wrapText="1"/>
    </xf>
    <xf numFmtId="166" fontId="6" fillId="11" borderId="45" xfId="0" applyNumberFormat="1" applyFont="1" applyFill="1" applyBorder="1" applyAlignment="1" applyProtection="1">
      <alignment horizontal="center" vertical="center" wrapText="1"/>
    </xf>
    <xf numFmtId="14" fontId="6" fillId="11" borderId="46" xfId="0" applyNumberFormat="1" applyFont="1" applyFill="1" applyBorder="1" applyAlignment="1" applyProtection="1">
      <alignment horizontal="center" vertical="center" wrapText="1"/>
    </xf>
    <xf numFmtId="14" fontId="6" fillId="12" borderId="68" xfId="0" applyNumberFormat="1" applyFont="1" applyFill="1" applyBorder="1" applyAlignment="1" applyProtection="1">
      <alignment horizontal="center" vertical="center" wrapText="1"/>
    </xf>
    <xf numFmtId="166" fontId="6" fillId="12" borderId="45" xfId="0" applyNumberFormat="1" applyFont="1" applyFill="1" applyBorder="1" applyAlignment="1" applyProtection="1">
      <alignment horizontal="center" vertical="center" wrapText="1"/>
    </xf>
    <xf numFmtId="14" fontId="6" fillId="12" borderId="42" xfId="0" applyNumberFormat="1" applyFont="1" applyFill="1" applyBorder="1" applyAlignment="1" applyProtection="1">
      <alignment horizontal="center" vertical="center" wrapText="1"/>
    </xf>
    <xf numFmtId="14" fontId="6" fillId="13" borderId="44" xfId="0" applyNumberFormat="1" applyFont="1" applyFill="1" applyBorder="1" applyAlignment="1" applyProtection="1">
      <alignment horizontal="center" vertical="center" wrapText="1"/>
    </xf>
    <xf numFmtId="166" fontId="6" fillId="13" borderId="45" xfId="0" applyNumberFormat="1" applyFont="1" applyFill="1" applyBorder="1" applyAlignment="1" applyProtection="1">
      <alignment horizontal="center" vertical="center" wrapText="1"/>
    </xf>
    <xf numFmtId="14" fontId="6" fillId="13" borderId="42" xfId="0" applyNumberFormat="1" applyFont="1" applyFill="1" applyBorder="1" applyAlignment="1" applyProtection="1">
      <alignment horizontal="center" vertical="center" wrapText="1"/>
    </xf>
    <xf numFmtId="166" fontId="15" fillId="4" borderId="54" xfId="0" applyNumberFormat="1" applyFont="1" applyFill="1" applyBorder="1" applyAlignment="1" applyProtection="1">
      <alignment horizontal="center" vertical="center" wrapText="1"/>
    </xf>
    <xf numFmtId="14" fontId="6" fillId="14" borderId="44" xfId="0" applyNumberFormat="1" applyFont="1" applyFill="1" applyBorder="1" applyAlignment="1" applyProtection="1">
      <alignment horizontal="center" vertical="center" wrapText="1"/>
    </xf>
    <xf numFmtId="49" fontId="13" fillId="14" borderId="44" xfId="0" applyNumberFormat="1" applyFont="1" applyFill="1" applyBorder="1" applyAlignment="1" applyProtection="1">
      <alignment horizontal="center" vertical="center" wrapText="1"/>
    </xf>
    <xf numFmtId="14" fontId="6" fillId="14" borderId="45" xfId="0" applyNumberFormat="1" applyFont="1" applyFill="1" applyBorder="1" applyAlignment="1" applyProtection="1">
      <alignment horizontal="center" vertical="center" wrapText="1"/>
    </xf>
    <xf numFmtId="14" fontId="6" fillId="14" borderId="46" xfId="0" applyNumberFormat="1" applyFont="1" applyFill="1" applyBorder="1" applyAlignment="1" applyProtection="1">
      <alignment horizontal="center" vertical="center" wrapText="1"/>
    </xf>
    <xf numFmtId="49" fontId="13" fillId="14" borderId="46" xfId="0" applyNumberFormat="1" applyFont="1" applyFill="1" applyBorder="1" applyAlignment="1" applyProtection="1">
      <alignment horizontal="center" vertical="center" wrapText="1"/>
    </xf>
    <xf numFmtId="49" fontId="6" fillId="15" borderId="44" xfId="0" applyNumberFormat="1" applyFont="1" applyFill="1" applyBorder="1" applyAlignment="1" applyProtection="1">
      <alignment horizontal="center" vertical="center" wrapText="1"/>
    </xf>
    <xf numFmtId="14" fontId="6" fillId="15" borderId="44" xfId="0" applyNumberFormat="1" applyFont="1" applyFill="1" applyBorder="1" applyAlignment="1" applyProtection="1">
      <alignment horizontal="center" vertical="center" wrapText="1"/>
    </xf>
    <xf numFmtId="14" fontId="6" fillId="15" borderId="58" xfId="0" applyNumberFormat="1" applyFont="1" applyFill="1" applyBorder="1" applyAlignment="1" applyProtection="1">
      <alignment horizontal="center" vertical="center" wrapText="1"/>
    </xf>
    <xf numFmtId="166" fontId="10" fillId="15" borderId="59" xfId="0" applyNumberFormat="1" applyFont="1" applyFill="1" applyBorder="1" applyAlignment="1" applyProtection="1">
      <alignment horizontal="center" vertical="center" wrapText="1"/>
    </xf>
    <xf numFmtId="166" fontId="10" fillId="15" borderId="45" xfId="0" applyNumberFormat="1" applyFont="1" applyFill="1" applyBorder="1" applyAlignment="1" applyProtection="1">
      <alignment horizontal="center" vertical="center" wrapText="1"/>
    </xf>
    <xf numFmtId="14" fontId="6" fillId="15" borderId="60" xfId="0" applyNumberFormat="1" applyFont="1" applyFill="1" applyBorder="1" applyAlignment="1" applyProtection="1">
      <alignment horizontal="center" vertical="center" wrapText="1"/>
    </xf>
    <xf numFmtId="166" fontId="6" fillId="15" borderId="45" xfId="0" applyNumberFormat="1" applyFont="1" applyFill="1" applyBorder="1" applyAlignment="1" applyProtection="1">
      <alignment horizontal="center" vertical="center" wrapText="1"/>
    </xf>
    <xf numFmtId="166" fontId="6" fillId="15" borderId="46" xfId="0" applyNumberFormat="1" applyFont="1" applyFill="1" applyBorder="1" applyAlignment="1" applyProtection="1">
      <alignment horizontal="center" vertical="center" wrapText="1"/>
    </xf>
    <xf numFmtId="0" fontId="13" fillId="0" borderId="32" xfId="1" applyFont="1" applyFill="1" applyBorder="1" applyAlignment="1" applyProtection="1">
      <alignment horizontal="center" vertical="center"/>
      <protection locked="0"/>
    </xf>
    <xf numFmtId="0" fontId="13" fillId="0" borderId="34" xfId="1" applyNumberFormat="1" applyFont="1" applyFill="1" applyBorder="1" applyAlignment="1" applyProtection="1">
      <alignment horizontal="center" vertical="center"/>
      <protection locked="0"/>
    </xf>
    <xf numFmtId="14" fontId="13" fillId="0" borderId="34" xfId="1" applyNumberFormat="1" applyFont="1" applyFill="1" applyBorder="1" applyAlignment="1" applyProtection="1">
      <alignment horizontal="center" vertical="center"/>
      <protection locked="0"/>
    </xf>
    <xf numFmtId="14" fontId="16" fillId="0" borderId="34" xfId="2" applyNumberFormat="1" applyFont="1" applyFill="1" applyBorder="1" applyAlignment="1" applyProtection="1">
      <alignment horizontal="center" vertical="center"/>
      <protection locked="0"/>
    </xf>
    <xf numFmtId="14" fontId="17" fillId="0" borderId="34" xfId="2" applyNumberFormat="1" applyFont="1" applyFill="1" applyBorder="1" applyAlignment="1" applyProtection="1">
      <alignment horizontal="center" vertical="center"/>
      <protection locked="0"/>
    </xf>
    <xf numFmtId="166" fontId="14" fillId="0" borderId="34" xfId="1" applyNumberFormat="1" applyFont="1" applyFill="1" applyBorder="1" applyAlignment="1" applyProtection="1">
      <alignment horizontal="right" vertical="center" indent="1"/>
      <protection locked="0"/>
    </xf>
    <xf numFmtId="1" fontId="13" fillId="0" borderId="37" xfId="1" applyNumberFormat="1" applyFont="1" applyFill="1" applyBorder="1" applyAlignment="1" applyProtection="1">
      <alignment horizontal="center" vertical="center"/>
      <protection locked="0"/>
    </xf>
    <xf numFmtId="1" fontId="13" fillId="0" borderId="69" xfId="1" applyNumberFormat="1" applyFont="1" applyFill="1" applyBorder="1" applyAlignment="1" applyProtection="1">
      <alignment horizontal="center" vertical="center"/>
      <protection locked="0"/>
    </xf>
    <xf numFmtId="166" fontId="13" fillId="9" borderId="70" xfId="2" applyNumberFormat="1" applyFont="1" applyFill="1" applyBorder="1" applyAlignment="1" applyProtection="1">
      <alignment horizontal="right" vertical="center" indent="1"/>
    </xf>
    <xf numFmtId="166" fontId="13" fillId="0" borderId="30" xfId="1" applyNumberFormat="1" applyFont="1" applyFill="1" applyBorder="1" applyAlignment="1" applyProtection="1">
      <alignment horizontal="right" vertical="center" indent="1"/>
      <protection locked="0"/>
    </xf>
    <xf numFmtId="166" fontId="14" fillId="9" borderId="33" xfId="2" applyNumberFormat="1" applyFont="1" applyFill="1" applyBorder="1" applyAlignment="1" applyProtection="1">
      <alignment horizontal="right" vertical="center" indent="1"/>
    </xf>
    <xf numFmtId="166" fontId="14" fillId="9" borderId="35" xfId="2" applyNumberFormat="1" applyFont="1" applyFill="1" applyBorder="1" applyAlignment="1" applyProtection="1">
      <alignment horizontal="right" vertical="center" indent="1"/>
    </xf>
    <xf numFmtId="166" fontId="39" fillId="4" borderId="71" xfId="2" applyNumberFormat="1" applyFont="1" applyFill="1" applyBorder="1" applyAlignment="1" applyProtection="1">
      <alignment horizontal="right" vertical="center" indent="1"/>
    </xf>
    <xf numFmtId="166" fontId="38" fillId="9" borderId="72" xfId="2" applyNumberFormat="1" applyFont="1" applyFill="1" applyBorder="1" applyAlignment="1" applyProtection="1">
      <alignment horizontal="right" vertical="center" indent="1"/>
    </xf>
    <xf numFmtId="166" fontId="39" fillId="3" borderId="61" xfId="2" applyNumberFormat="1" applyFont="1" applyFill="1" applyBorder="1" applyAlignment="1" applyProtection="1">
      <alignment horizontal="right" vertical="center" indent="1"/>
    </xf>
    <xf numFmtId="166" fontId="39" fillId="3" borderId="73" xfId="2" applyNumberFormat="1" applyFont="1" applyFill="1" applyBorder="1" applyAlignment="1" applyProtection="1">
      <alignment horizontal="right" vertical="center" indent="1"/>
    </xf>
    <xf numFmtId="1" fontId="13" fillId="10" borderId="64" xfId="0" applyNumberFormat="1" applyFont="1" applyFill="1" applyBorder="1" applyAlignment="1" applyProtection="1">
      <alignment horizontal="center" vertical="center" wrapText="1"/>
    </xf>
    <xf numFmtId="1" fontId="18" fillId="0" borderId="51" xfId="2" applyNumberFormat="1" applyFont="1" applyFill="1" applyBorder="1" applyAlignment="1" applyProtection="1">
      <alignment horizontal="center" vertical="center"/>
      <protection locked="0"/>
    </xf>
    <xf numFmtId="1" fontId="18" fillId="0" borderId="48" xfId="2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/>
    <xf numFmtId="0" fontId="23" fillId="19" borderId="43" xfId="0" applyNumberFormat="1" applyFont="1" applyFill="1" applyBorder="1" applyAlignment="1" applyProtection="1">
      <alignment horizontal="center" vertical="center"/>
    </xf>
    <xf numFmtId="0" fontId="23" fillId="19" borderId="44" xfId="0" applyNumberFormat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2" fillId="2" borderId="5" xfId="1" applyFont="1" applyFill="1" applyBorder="1" applyAlignment="1" applyProtection="1">
      <alignment horizontal="center" vertical="center"/>
    </xf>
    <xf numFmtId="0" fontId="2" fillId="3" borderId="2" xfId="1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vertical="center"/>
    </xf>
    <xf numFmtId="0" fontId="3" fillId="3" borderId="6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4" fillId="3" borderId="2" xfId="1" applyFont="1" applyFill="1" applyBorder="1" applyAlignment="1" applyProtection="1">
      <alignment horizontal="center" vertical="center"/>
    </xf>
    <xf numFmtId="165" fontId="2" fillId="4" borderId="2" xfId="1" applyNumberFormat="1" applyFont="1" applyFill="1" applyBorder="1" applyAlignment="1" applyProtection="1">
      <alignment horizontal="center" vertical="center"/>
    </xf>
    <xf numFmtId="0" fontId="5" fillId="7" borderId="0" xfId="0" applyFont="1" applyFill="1" applyBorder="1" applyAlignment="1" applyProtection="1">
      <alignment horizontal="center" vertical="center"/>
    </xf>
    <xf numFmtId="0" fontId="2" fillId="5" borderId="2" xfId="1" applyNumberFormat="1" applyFont="1" applyFill="1" applyBorder="1" applyAlignment="1" applyProtection="1">
      <alignment horizontal="center" vertical="center"/>
    </xf>
    <xf numFmtId="14" fontId="2" fillId="5" borderId="2" xfId="1" applyNumberFormat="1" applyFont="1" applyFill="1" applyBorder="1" applyAlignment="1" applyProtection="1">
      <alignment horizontal="center" vertical="center"/>
    </xf>
    <xf numFmtId="14" fontId="3" fillId="5" borderId="2" xfId="0" applyNumberFormat="1" applyFont="1" applyFill="1" applyBorder="1" applyAlignment="1" applyProtection="1">
      <alignment vertical="center"/>
    </xf>
    <xf numFmtId="0" fontId="3" fillId="5" borderId="2" xfId="0" applyNumberFormat="1" applyFont="1" applyFill="1" applyBorder="1" applyAlignment="1" applyProtection="1">
      <alignment vertical="center"/>
    </xf>
    <xf numFmtId="0" fontId="3" fillId="5" borderId="6" xfId="0" applyNumberFormat="1" applyFont="1" applyFill="1" applyBorder="1" applyAlignment="1" applyProtection="1">
      <alignment vertical="center"/>
    </xf>
    <xf numFmtId="14" fontId="3" fillId="5" borderId="6" xfId="0" applyNumberFormat="1" applyFont="1" applyFill="1" applyBorder="1" applyAlignment="1" applyProtection="1">
      <alignment vertical="center"/>
    </xf>
    <xf numFmtId="0" fontId="3" fillId="5" borderId="0" xfId="0" applyNumberFormat="1" applyFont="1" applyFill="1" applyBorder="1" applyAlignment="1" applyProtection="1">
      <alignment vertical="center"/>
    </xf>
    <xf numFmtId="0" fontId="2" fillId="6" borderId="2" xfId="0" applyFont="1" applyFill="1" applyBorder="1" applyAlignment="1" applyProtection="1">
      <alignment horizontal="center" vertical="center"/>
    </xf>
    <xf numFmtId="0" fontId="2" fillId="6" borderId="6" xfId="0" applyFont="1" applyFill="1" applyBorder="1" applyAlignment="1" applyProtection="1">
      <alignment horizontal="center" vertical="center"/>
    </xf>
    <xf numFmtId="0" fontId="2" fillId="6" borderId="3" xfId="0" applyFont="1" applyFill="1" applyBorder="1" applyAlignment="1" applyProtection="1">
      <alignment horizontal="center" vertical="center"/>
    </xf>
    <xf numFmtId="0" fontId="2" fillId="6" borderId="5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vertical="center"/>
    </xf>
    <xf numFmtId="0" fontId="3" fillId="4" borderId="6" xfId="0" applyFont="1" applyFill="1" applyBorder="1" applyAlignment="1" applyProtection="1">
      <alignment vertical="center"/>
    </xf>
    <xf numFmtId="0" fontId="3" fillId="4" borderId="0" xfId="0" applyFont="1" applyFill="1" applyBorder="1" applyAlignment="1" applyProtection="1">
      <alignment vertical="center"/>
    </xf>
    <xf numFmtId="0" fontId="4" fillId="4" borderId="2" xfId="1" applyNumberFormat="1" applyFont="1" applyFill="1" applyBorder="1" applyAlignment="1" applyProtection="1">
      <alignment horizontal="center" vertical="center"/>
    </xf>
    <xf numFmtId="0" fontId="3" fillId="4" borderId="0" xfId="0" applyNumberFormat="1" applyFont="1" applyFill="1" applyBorder="1" applyAlignment="1" applyProtection="1">
      <alignment vertical="center"/>
    </xf>
    <xf numFmtId="0" fontId="8" fillId="0" borderId="0" xfId="0" applyFont="1" applyAlignment="1">
      <alignment horizontal="center" vertical="center"/>
    </xf>
    <xf numFmtId="0" fontId="35" fillId="18" borderId="17" xfId="0" applyFont="1" applyFill="1" applyBorder="1" applyAlignment="1" applyProtection="1">
      <alignment horizontal="center" vertical="center"/>
    </xf>
    <xf numFmtId="0" fontId="35" fillId="18" borderId="0" xfId="0" applyFont="1" applyFill="1" applyBorder="1" applyAlignment="1" applyProtection="1">
      <alignment horizontal="center" vertical="center"/>
    </xf>
    <xf numFmtId="0" fontId="35" fillId="17" borderId="17" xfId="0" applyFont="1" applyFill="1" applyBorder="1" applyAlignment="1" applyProtection="1">
      <alignment horizontal="center" vertical="center"/>
    </xf>
    <xf numFmtId="0" fontId="35" fillId="17" borderId="0" xfId="0" applyFont="1" applyFill="1" applyBorder="1" applyAlignment="1" applyProtection="1">
      <alignment horizontal="center" vertical="center"/>
    </xf>
    <xf numFmtId="0" fontId="34" fillId="19" borderId="21" xfId="0" applyFont="1" applyFill="1" applyBorder="1" applyAlignment="1">
      <alignment horizontal="right" vertical="center" indent="1"/>
    </xf>
    <xf numFmtId="0" fontId="34" fillId="19" borderId="22" xfId="0" applyFont="1" applyFill="1" applyBorder="1" applyAlignment="1">
      <alignment horizontal="right" vertical="center" indent="1"/>
    </xf>
    <xf numFmtId="0" fontId="8" fillId="0" borderId="0" xfId="0" applyFont="1" applyBorder="1" applyAlignment="1" applyProtection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32" fillId="19" borderId="23" xfId="0" applyFont="1" applyFill="1" applyBorder="1" applyAlignment="1">
      <alignment horizontal="right" vertical="center" wrapText="1"/>
    </xf>
    <xf numFmtId="0" fontId="32" fillId="19" borderId="24" xfId="0" applyFont="1" applyFill="1" applyBorder="1" applyAlignment="1">
      <alignment horizontal="right" vertical="center" wrapText="1"/>
    </xf>
    <xf numFmtId="0" fontId="32" fillId="16" borderId="17" xfId="0" applyFont="1" applyFill="1" applyBorder="1" applyAlignment="1" applyProtection="1">
      <alignment horizontal="center" vertical="center" wrapText="1"/>
    </xf>
    <xf numFmtId="0" fontId="32" fillId="16" borderId="0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</cellXfs>
  <cellStyles count="4">
    <cellStyle name="Monétaire 2" xfId="2"/>
    <cellStyle name="Normal" xfId="0" builtinId="0"/>
    <cellStyle name="Normal 2" xfId="1"/>
    <cellStyle name="Pourcentage" xfId="3" builtinId="5"/>
  </cellStyles>
  <dxfs count="15">
    <dxf>
      <fill>
        <patternFill patternType="solid">
          <fgColor indexed="64"/>
          <bgColor theme="9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00B050"/>
        </patternFill>
      </fill>
    </dxf>
    <dxf>
      <fill>
        <patternFill patternType="solid">
          <fgColor indexed="64"/>
          <bgColor theme="0"/>
        </patternFill>
      </fill>
    </dxf>
    <dxf>
      <font>
        <b/>
        <i val="0"/>
        <color theme="0"/>
      </font>
      <fill>
        <patternFill>
          <fgColor indexed="64"/>
          <bgColor rgb="FFC00000"/>
        </patternFill>
      </fill>
    </dxf>
    <dxf>
      <font>
        <color theme="9" tint="-0.24994659260841701"/>
      </font>
    </dxf>
    <dxf>
      <font>
        <b/>
        <i val="0"/>
        <color rgb="FFC00000"/>
      </font>
    </dxf>
    <dxf>
      <font>
        <b/>
        <i val="0"/>
        <color theme="0"/>
      </font>
      <fill>
        <patternFill>
          <fgColor indexed="64"/>
          <bgColor theme="6" tint="-0.24994659260841701"/>
        </patternFill>
      </fill>
    </dxf>
    <dxf>
      <font>
        <b/>
        <i val="0"/>
        <color theme="0"/>
      </font>
      <fill>
        <patternFill>
          <fgColor indexed="64"/>
          <bgColor rgb="FFC00000"/>
        </patternFill>
      </fill>
    </dxf>
    <dxf>
      <font>
        <color theme="0" tint="-0.14993743705557422"/>
      </font>
      <fill>
        <patternFill>
          <fgColor indexed="64"/>
          <bgColor theme="0" tint="-0.14993743705557422"/>
        </patternFill>
      </fill>
    </dxf>
    <dxf>
      <font>
        <color theme="1"/>
      </font>
      <fill>
        <patternFill>
          <fgColor indexed="64"/>
          <bgColor rgb="FFCCFF99"/>
        </patternFill>
      </fill>
    </dxf>
    <dxf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rgb="FFC00000"/>
        </patternFill>
      </fill>
    </dxf>
    <dxf>
      <font>
        <b/>
        <i val="0"/>
        <color theme="0"/>
      </font>
      <fill>
        <patternFill>
          <fgColor indexed="64"/>
          <bgColor rgb="FFC00000"/>
        </patternFill>
      </fill>
    </dxf>
    <dxf>
      <font>
        <b/>
        <i val="0"/>
        <color theme="0"/>
      </font>
      <fill>
        <patternFill>
          <fgColor indexed="64"/>
          <bgColor rgb="FFC00000"/>
        </patternFill>
      </fill>
    </dxf>
  </dxfs>
  <tableStyles count="0" defaultTableStyle="TableStyleMedium9" defaultPivotStyle="PivotStyleLight16"/>
  <colors>
    <mruColors>
      <color rgb="FFFBC2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643890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1053" name="NEW_FACTURE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0</xdr:row>
          <xdr:rowOff>30480</xdr:rowOff>
        </xdr:from>
        <xdr:to>
          <xdr:col>2</xdr:col>
          <xdr:colOff>746760</xdr:colOff>
          <xdr:row>2</xdr:row>
          <xdr:rowOff>30480</xdr:rowOff>
        </xdr:to>
        <xdr:sp macro="" textlink="">
          <xdr:nvSpPr>
            <xdr:cNvPr id="1064" name="DELETE_FACTURE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14"/>
  <sheetViews>
    <sheetView tabSelected="1" zoomScale="80" zoomScaleNormal="80" workbookViewId="0">
      <selection activeCell="A4" sqref="A4"/>
    </sheetView>
  </sheetViews>
  <sheetFormatPr baseColWidth="10" defaultColWidth="11.44140625" defaultRowHeight="13.8" outlineLevelCol="1" x14ac:dyDescent="0.25"/>
  <cols>
    <col min="1" max="1" width="11.44140625" style="100"/>
    <col min="2" max="3" width="11.44140625" style="34"/>
    <col min="4" max="4" width="31.109375" style="100" customWidth="1"/>
    <col min="5" max="5" width="11.44140625" style="34"/>
    <col min="6" max="6" width="37.88671875" style="100" customWidth="1"/>
    <col min="7" max="7" width="12.88671875" style="34" bestFit="1" customWidth="1"/>
    <col min="8" max="8" width="13.44140625" style="34" bestFit="1" customWidth="1"/>
    <col min="9" max="9" width="16.44140625" style="34" bestFit="1" customWidth="1"/>
    <col min="10" max="10" width="7.109375" style="34" customWidth="1" outlineLevel="1"/>
    <col min="11" max="11" width="16" style="34" customWidth="1" outlineLevel="1"/>
    <col min="12" max="12" width="12.6640625" style="34" customWidth="1" outlineLevel="1"/>
    <col min="13" max="14" width="13.5546875" style="34" customWidth="1" outlineLevel="1"/>
    <col min="15" max="15" width="33.5546875" style="34" customWidth="1" outlineLevel="1"/>
    <col min="16" max="16" width="11.44140625" style="34" customWidth="1" outlineLevel="1"/>
    <col min="17" max="17" width="13" style="34" customWidth="1" outlineLevel="1"/>
    <col min="18" max="18" width="13.44140625" style="34" customWidth="1" outlineLevel="1"/>
    <col min="19" max="19" width="15.6640625" style="34" customWidth="1" outlineLevel="1"/>
    <col min="20" max="20" width="11.44140625" style="34" customWidth="1" outlineLevel="1"/>
    <col min="21" max="21" width="13.44140625" style="34" customWidth="1" outlineLevel="1"/>
    <col min="22" max="22" width="13.33203125" style="34" customWidth="1" outlineLevel="1"/>
    <col min="23" max="23" width="11.44140625" style="34" customWidth="1" outlineLevel="1"/>
    <col min="24" max="24" width="15.6640625" style="34" customWidth="1" outlineLevel="1"/>
    <col min="25" max="25" width="12.88671875" style="34" customWidth="1" outlineLevel="1"/>
    <col min="26" max="26" width="15.6640625" style="34" customWidth="1" outlineLevel="1"/>
    <col min="27" max="27" width="3.6640625" style="147" customWidth="1"/>
    <col min="28" max="28" width="2.33203125" style="34" customWidth="1" outlineLevel="1"/>
    <col min="29" max="29" width="13.5546875" style="100" customWidth="1" outlineLevel="1"/>
    <col min="30" max="30" width="13.88671875" style="100" customWidth="1" outlineLevel="1"/>
    <col min="31" max="31" width="16.5546875" style="98" customWidth="1" outlineLevel="1"/>
    <col min="32" max="32" width="15.88671875" style="34" customWidth="1" outlineLevel="1"/>
    <col min="33" max="33" width="15.33203125" style="34" customWidth="1" outlineLevel="1"/>
    <col min="34" max="34" width="14" style="225" customWidth="1" outlineLevel="1"/>
    <col min="35" max="35" width="15.33203125" style="98" customWidth="1" outlineLevel="1"/>
    <col min="36" max="36" width="15.33203125" style="97" customWidth="1" outlineLevel="1"/>
    <col min="37" max="37" width="15.33203125" style="98" customWidth="1" outlineLevel="1"/>
    <col min="38" max="38" width="15.33203125" style="97" customWidth="1" outlineLevel="1"/>
    <col min="39" max="39" width="15.33203125" style="98" customWidth="1" outlineLevel="1"/>
    <col min="40" max="40" width="15.33203125" style="97" customWidth="1" outlineLevel="1"/>
    <col min="41" max="41" width="17.6640625" style="97" customWidth="1" outlineLevel="1"/>
    <col min="42" max="42" width="2.33203125" style="147" customWidth="1"/>
    <col min="43" max="43" width="15.5546875" style="98" customWidth="1" outlineLevel="1"/>
    <col min="44" max="44" width="13.6640625" style="34" customWidth="1" outlineLevel="1"/>
    <col min="45" max="46" width="13.6640625" style="98" customWidth="1" outlineLevel="1"/>
    <col min="47" max="47" width="13.6640625" style="34" customWidth="1" outlineLevel="1"/>
    <col min="48" max="49" width="13.6640625" style="98" customWidth="1" outlineLevel="1"/>
    <col min="50" max="50" width="13.6640625" style="34" customWidth="1" outlineLevel="1"/>
    <col min="51" max="51" width="13.6640625" style="98" customWidth="1" outlineLevel="1"/>
    <col min="52" max="52" width="17.6640625" style="34" customWidth="1" outlineLevel="1"/>
    <col min="53" max="53" width="3.6640625" style="147" customWidth="1"/>
    <col min="54" max="54" width="11.44140625" style="98" customWidth="1" outlineLevel="1"/>
    <col min="55" max="55" width="11.44140625" style="100" customWidth="1" outlineLevel="1"/>
    <col min="56" max="56" width="11.44140625" style="98" customWidth="1" outlineLevel="1"/>
    <col min="57" max="57" width="11.44140625" style="100" customWidth="1" outlineLevel="1"/>
    <col min="58" max="58" width="11.44140625" style="98" customWidth="1" outlineLevel="1"/>
    <col min="59" max="59" width="11.44140625" style="100" customWidth="1" outlineLevel="1"/>
    <col min="60" max="60" width="11.44140625" style="98" customWidth="1" outlineLevel="1"/>
    <col min="61" max="61" width="11.44140625" style="100" customWidth="1" outlineLevel="1"/>
    <col min="62" max="62" width="3.6640625" style="147" customWidth="1"/>
    <col min="63" max="63" width="18.6640625" style="100" customWidth="1" outlineLevel="1"/>
    <col min="64" max="64" width="11.44140625" style="34" customWidth="1" outlineLevel="1"/>
    <col min="65" max="65" width="15.5546875" style="34" customWidth="1" outlineLevel="1"/>
    <col min="66" max="66" width="16.5546875" style="34" customWidth="1" outlineLevel="1"/>
    <col min="67" max="67" width="15.88671875" style="34" customWidth="1" outlineLevel="1"/>
    <col min="68" max="68" width="20" style="34" customWidth="1" outlineLevel="1"/>
    <col min="69" max="69" width="14.109375" style="34" customWidth="1" outlineLevel="1"/>
    <col min="70" max="70" width="16.33203125" style="34" customWidth="1" outlineLevel="1"/>
    <col min="71" max="71" width="14" style="34" customWidth="1" outlineLevel="1"/>
    <col min="72" max="72" width="13.5546875" style="34" customWidth="1" outlineLevel="1"/>
    <col min="73" max="73" width="3.6640625" style="147" customWidth="1"/>
    <col min="74" max="16384" width="11.44140625" style="34"/>
  </cols>
  <sheetData>
    <row r="1" spans="1:73" ht="22.8" thickTop="1" x14ac:dyDescent="0.25">
      <c r="A1" s="228" t="s">
        <v>0</v>
      </c>
      <c r="B1" s="229"/>
      <c r="C1" s="229"/>
      <c r="D1" s="229"/>
      <c r="E1" s="229"/>
      <c r="F1" s="229"/>
      <c r="G1" s="229"/>
      <c r="H1" s="229"/>
      <c r="I1" s="230"/>
      <c r="J1" s="234" t="s">
        <v>1</v>
      </c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8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 t="s">
        <v>2</v>
      </c>
      <c r="AR1" s="252"/>
      <c r="AS1" s="252"/>
      <c r="AT1" s="252"/>
      <c r="AU1" s="252"/>
      <c r="AV1" s="252"/>
      <c r="AW1" s="252"/>
      <c r="AX1" s="252"/>
      <c r="AY1" s="252"/>
      <c r="AZ1" s="252"/>
      <c r="BA1" s="255"/>
      <c r="BB1" s="241" t="s">
        <v>3</v>
      </c>
      <c r="BC1" s="241"/>
      <c r="BD1" s="242"/>
      <c r="BE1" s="241"/>
      <c r="BF1" s="243"/>
      <c r="BG1" s="244"/>
      <c r="BH1" s="243"/>
      <c r="BI1" s="244"/>
      <c r="BJ1" s="241"/>
      <c r="BK1" s="248" t="s">
        <v>4</v>
      </c>
      <c r="BL1" s="248"/>
      <c r="BM1" s="248"/>
      <c r="BN1" s="248"/>
      <c r="BO1" s="248"/>
      <c r="BP1" s="248"/>
      <c r="BQ1" s="248"/>
      <c r="BR1" s="248"/>
      <c r="BS1" s="248"/>
      <c r="BT1" s="248"/>
      <c r="BU1" s="250"/>
    </row>
    <row r="2" spans="1:73" ht="21.6" thickBot="1" x14ac:dyDescent="0.3">
      <c r="A2" s="231"/>
      <c r="B2" s="232"/>
      <c r="C2" s="232"/>
      <c r="D2" s="232"/>
      <c r="E2" s="232"/>
      <c r="F2" s="232"/>
      <c r="G2" s="232"/>
      <c r="H2" s="232"/>
      <c r="I2" s="233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7"/>
      <c r="AA2" s="237"/>
      <c r="AB2" s="154"/>
      <c r="AC2" s="240" t="s">
        <v>5</v>
      </c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146"/>
      <c r="AQ2" s="253"/>
      <c r="AR2" s="253"/>
      <c r="AS2" s="253"/>
      <c r="AT2" s="253"/>
      <c r="AU2" s="253"/>
      <c r="AV2" s="253"/>
      <c r="AW2" s="253"/>
      <c r="AX2" s="253"/>
      <c r="AY2" s="253"/>
      <c r="AZ2" s="254"/>
      <c r="BA2" s="256"/>
      <c r="BB2" s="245"/>
      <c r="BC2" s="245"/>
      <c r="BD2" s="246"/>
      <c r="BE2" s="245"/>
      <c r="BF2" s="246"/>
      <c r="BG2" s="245"/>
      <c r="BH2" s="246"/>
      <c r="BI2" s="245"/>
      <c r="BJ2" s="247"/>
      <c r="BK2" s="249"/>
      <c r="BL2" s="249"/>
      <c r="BM2" s="249"/>
      <c r="BN2" s="249"/>
      <c r="BO2" s="249"/>
      <c r="BP2" s="249"/>
      <c r="BQ2" s="249"/>
      <c r="BR2" s="249"/>
      <c r="BS2" s="249"/>
      <c r="BT2" s="249"/>
      <c r="BU2" s="251"/>
    </row>
    <row r="3" spans="1:73" ht="31.2" thickTop="1" x14ac:dyDescent="0.25">
      <c r="A3" s="110" t="s">
        <v>59</v>
      </c>
      <c r="B3" s="85" t="s">
        <v>58</v>
      </c>
      <c r="C3" s="226" t="s">
        <v>6</v>
      </c>
      <c r="D3" s="227"/>
      <c r="E3" s="86" t="s">
        <v>54</v>
      </c>
      <c r="F3" s="105" t="s">
        <v>60</v>
      </c>
      <c r="G3" s="87" t="s">
        <v>7</v>
      </c>
      <c r="H3" s="88" t="s">
        <v>8</v>
      </c>
      <c r="I3" s="89" t="s">
        <v>9</v>
      </c>
      <c r="J3" s="157" t="s">
        <v>10</v>
      </c>
      <c r="K3" s="158" t="s">
        <v>11</v>
      </c>
      <c r="L3" s="159" t="s">
        <v>12</v>
      </c>
      <c r="M3" s="160" t="s">
        <v>13</v>
      </c>
      <c r="N3" s="158" t="s">
        <v>14</v>
      </c>
      <c r="O3" s="159" t="s">
        <v>15</v>
      </c>
      <c r="P3" s="158" t="s">
        <v>16</v>
      </c>
      <c r="Q3" s="161" t="s">
        <v>17</v>
      </c>
      <c r="R3" s="162" t="s">
        <v>18</v>
      </c>
      <c r="S3" s="163" t="s">
        <v>19</v>
      </c>
      <c r="T3" s="164" t="s">
        <v>20</v>
      </c>
      <c r="U3" s="165" t="s">
        <v>21</v>
      </c>
      <c r="V3" s="166" t="s">
        <v>22</v>
      </c>
      <c r="W3" s="167" t="s">
        <v>23</v>
      </c>
      <c r="X3" s="168" t="s">
        <v>24</v>
      </c>
      <c r="Y3" s="169" t="s">
        <v>25</v>
      </c>
      <c r="Z3" s="170" t="s">
        <v>26</v>
      </c>
      <c r="AA3" s="148"/>
      <c r="AB3" s="1"/>
      <c r="AC3" s="171" t="s">
        <v>27</v>
      </c>
      <c r="AD3" s="172" t="s">
        <v>113</v>
      </c>
      <c r="AE3" s="173" t="s">
        <v>129</v>
      </c>
      <c r="AF3" s="174" t="s">
        <v>130</v>
      </c>
      <c r="AG3" s="175" t="s">
        <v>128</v>
      </c>
      <c r="AH3" s="222" t="s">
        <v>131</v>
      </c>
      <c r="AI3" s="177" t="s">
        <v>114</v>
      </c>
      <c r="AJ3" s="178" t="s">
        <v>125</v>
      </c>
      <c r="AK3" s="179" t="s">
        <v>116</v>
      </c>
      <c r="AL3" s="180" t="s">
        <v>126</v>
      </c>
      <c r="AM3" s="181" t="s">
        <v>115</v>
      </c>
      <c r="AN3" s="176" t="s">
        <v>127</v>
      </c>
      <c r="AO3" s="182" t="s">
        <v>117</v>
      </c>
      <c r="AP3" s="25"/>
      <c r="AQ3" s="183" t="s">
        <v>28</v>
      </c>
      <c r="AR3" s="184" t="s">
        <v>29</v>
      </c>
      <c r="AS3" s="185" t="s">
        <v>30</v>
      </c>
      <c r="AT3" s="186" t="s">
        <v>31</v>
      </c>
      <c r="AU3" s="187" t="s">
        <v>32</v>
      </c>
      <c r="AV3" s="188" t="s">
        <v>33</v>
      </c>
      <c r="AW3" s="189" t="s">
        <v>34</v>
      </c>
      <c r="AX3" s="190" t="s">
        <v>35</v>
      </c>
      <c r="AY3" s="191" t="s">
        <v>36</v>
      </c>
      <c r="AZ3" s="192" t="s">
        <v>8</v>
      </c>
      <c r="BA3" s="150"/>
      <c r="BB3" s="193" t="s">
        <v>118</v>
      </c>
      <c r="BC3" s="194" t="s">
        <v>51</v>
      </c>
      <c r="BD3" s="195" t="s">
        <v>119</v>
      </c>
      <c r="BE3" s="194" t="s">
        <v>51</v>
      </c>
      <c r="BF3" s="195" t="s">
        <v>120</v>
      </c>
      <c r="BG3" s="194" t="s">
        <v>52</v>
      </c>
      <c r="BH3" s="196" t="s">
        <v>121</v>
      </c>
      <c r="BI3" s="197" t="s">
        <v>53</v>
      </c>
      <c r="BJ3" s="152"/>
      <c r="BK3" s="198" t="s">
        <v>11</v>
      </c>
      <c r="BL3" s="199" t="s">
        <v>37</v>
      </c>
      <c r="BM3" s="200" t="s">
        <v>38</v>
      </c>
      <c r="BN3" s="201" t="s">
        <v>39</v>
      </c>
      <c r="BO3" s="202" t="s">
        <v>137</v>
      </c>
      <c r="BP3" s="203" t="s">
        <v>40</v>
      </c>
      <c r="BQ3" s="199" t="s">
        <v>50</v>
      </c>
      <c r="BR3" s="204" t="s">
        <v>138</v>
      </c>
      <c r="BS3" s="204" t="s">
        <v>22</v>
      </c>
      <c r="BT3" s="205" t="s">
        <v>41</v>
      </c>
      <c r="BU3" s="2"/>
    </row>
    <row r="4" spans="1:73" ht="24.9" customHeight="1" x14ac:dyDescent="0.25">
      <c r="A4" s="109"/>
      <c r="B4" s="55"/>
      <c r="C4" s="118" t="str">
        <f>CONCATENATE(TYPE_PIECE,NUM_PIECE)</f>
        <v/>
      </c>
      <c r="D4" s="104"/>
      <c r="E4" s="56"/>
      <c r="F4" s="104"/>
      <c r="G4" s="57">
        <f>NET_A_PAYER</f>
        <v>150</v>
      </c>
      <c r="H4" s="119">
        <f>TOTAL_ENCAISSE</f>
        <v>150</v>
      </c>
      <c r="I4" s="132">
        <f>MT_TTC-TOT_ENCAISSE</f>
        <v>0</v>
      </c>
      <c r="J4" s="206"/>
      <c r="K4" s="207" t="s">
        <v>135</v>
      </c>
      <c r="L4" s="207"/>
      <c r="M4" s="208"/>
      <c r="N4" s="208"/>
      <c r="O4" s="207"/>
      <c r="P4" s="208"/>
      <c r="Q4" s="209"/>
      <c r="R4" s="210"/>
      <c r="S4" s="211">
        <v>100</v>
      </c>
      <c r="T4" s="212">
        <v>1</v>
      </c>
      <c r="U4" s="213"/>
      <c r="V4" s="214">
        <f>IF(Esc_OouN=1,NET_COMMERCIAL*POURCENTAGE_ESC,0)</f>
        <v>0</v>
      </c>
      <c r="W4" s="215">
        <v>25</v>
      </c>
      <c r="X4" s="216">
        <f>IF(ISBLANK(NET_COMMERCIAL),"",IF(ISBLANK(Esc_OouN),NET_COMMERCIAL+TRANSPORT_HT,NET_COMMERCIAL-ESCOMPTE+TRANSPORT_HT))</f>
        <v>125</v>
      </c>
      <c r="Y4" s="217">
        <f>IF(ISBLANK(NET_COMMERCIAL),"",IF(NET_FINANCIER&lt;&gt;0,NET_FINANCIER*VLOOKUP(CODE_TVA,TVA,2,0),""))</f>
        <v>25</v>
      </c>
      <c r="Z4" s="221">
        <f>IF(ISBLANK(NET_COMMERCIAL),0,IF(NET_FINANCIER&lt;&gt;0,NET_FINANCIER+MONTANT_TVA,""))</f>
        <v>150</v>
      </c>
      <c r="AA4" s="149"/>
      <c r="AB4" s="3"/>
      <c r="AC4" s="115"/>
      <c r="AD4" s="124"/>
      <c r="AE4" s="116">
        <v>42005</v>
      </c>
      <c r="AF4" s="122">
        <f>IF(ISBLANK(DATE_FACTOR_80),"",NET_A_PAYER*FACTOR_OBTENU)</f>
        <v>120</v>
      </c>
      <c r="AG4" s="120">
        <f>IF(ISBLANK(DATE_FACTOR_80),"",NET_A_PAYER*FACTOR_RETENU)</f>
        <v>30</v>
      </c>
      <c r="AH4" s="223">
        <v>3</v>
      </c>
      <c r="AI4" s="136">
        <v>42005</v>
      </c>
      <c r="AJ4" s="131">
        <f>IF(ISBLANK(NB_ECHEANCE),"",IF(OR(NB_ECHEANCE=1,NB_ECHEANCE=2,NB_ECHEANCE=3),MTT_FACTOR_20/NB_ECHEANCE,""))</f>
        <v>10</v>
      </c>
      <c r="AK4" s="134" t="s">
        <v>133</v>
      </c>
      <c r="AL4" s="131">
        <f>IF(ISBLANK(NB_ECHEANCE),"",IF(OR(NB_ECHEANCE=2,NB_ECHEANCE=3),MTT_FACTOR_20/NB_ECHEANCE,""))</f>
        <v>10</v>
      </c>
      <c r="AM4" s="117" t="s">
        <v>133</v>
      </c>
      <c r="AN4" s="129">
        <f>IF(ISBLANK(NB_ECHEANCE),"",IF(NB_ECHEANCE=3,MTT_FACTOR_20/NB_ECHEANCE,""))</f>
        <v>10</v>
      </c>
      <c r="AO4" s="219">
        <f>IF(AND(DATE_FACTOR_ECH1&gt;0,DATE_FACTOR_ECH2&gt;0,DATE_FACTOR_ECH3&gt;0),MTT_FACTOR_80+MTT_FACTOR_ECH1+MTT_FACTOR_ECH2+MTT_FACTOR_ECH3,IF(AND(DATE_FACTOR_ECH1&gt;0,DATE_FACTOR_ECH2&gt;0),MTT_FACTOR_80+MTT_FACTOR_ECH1+MTT_FACTOR_ECH2,IF(DATE_FACTOR_ECH1&gt;0,MTT_FACTOR_ECH1+MTT_FACTOR_80,IF(DATE_FACTOR_80&gt;0,MTT_FACTOR_80,0))))</f>
        <v>150</v>
      </c>
      <c r="AP4" s="139" t="s">
        <v>132</v>
      </c>
      <c r="AQ4" s="48" t="str">
        <f>IF(DATE_ECHEANCE_MODIFIEE&lt;&gt;0,DATE_ECHEANCE_MODIFIEE,IF(DATE_ECHEANCE_PREVUE&lt;&gt;0,DATE_ECHEANCE_PREVUE,""))</f>
        <v/>
      </c>
      <c r="AR4" s="49"/>
      <c r="AS4" s="50"/>
      <c r="AT4" s="51"/>
      <c r="AU4" s="52"/>
      <c r="AV4" s="53"/>
      <c r="AW4" s="54"/>
      <c r="AX4" s="52"/>
      <c r="AY4" s="53"/>
      <c r="AZ4" s="218">
        <f>IF(DVE_3&gt;0,TOTAL_FACTOR_ENCAISSE+MT_ECHEANCE_1+MT_ECHEANCE_2+MT_ECHEANCE_3,IF(DVE_2&gt;0,TOTAL_FACTOR_ENCAISSE+MT_ECHEANCE_1+MT_ECHEANCE_2,IF(DVE_1&gt;0,TOTAL_FACTOR_ENCAISSE+MT_ECHEANCE_1,IF(TOTAL_FACTOR_ENCAISSE&gt;0,TOTAL_FACTOR_ENCAISSE,0))))</f>
        <v>150</v>
      </c>
      <c r="BA4" s="151"/>
      <c r="BB4" s="142"/>
      <c r="BC4" s="99"/>
      <c r="BD4" s="81"/>
      <c r="BE4" s="102"/>
      <c r="BF4" s="81"/>
      <c r="BG4" s="102"/>
      <c r="BH4" s="82"/>
      <c r="BI4" s="102"/>
      <c r="BJ4" s="153"/>
      <c r="BK4" s="144" t="str">
        <f>IF(ISBLANK(CELLULE_AGENT),"",CELLULE_AGENT)</f>
        <v>TOO-IT - Linda</v>
      </c>
      <c r="BL4" s="40"/>
      <c r="BM4" s="41"/>
      <c r="BN4" s="42">
        <f>IF(ISBLANK(CELLULE_AGENT),"",IF(SOLDE_CREANCE=0,(NET_COMMERCIAL-ESCOMPTE)*0.1,""))</f>
        <v>10</v>
      </c>
      <c r="BO4" s="43">
        <f>IF(ISBLANK(CELLULE_AGENT),"",SOLDE_CREANCE)</f>
        <v>0</v>
      </c>
      <c r="BP4" s="44" t="str">
        <f>IF(DVE_3&gt;0,DVE_3,IF(DVE_2&gt;0,DVE_2,IF(DVE_1&gt;0,DVE_1,"")))</f>
        <v/>
      </c>
      <c r="BQ4" s="45" t="str">
        <f>IF(ISBLANK(DATE_FA),"",DATE_FA)</f>
        <v/>
      </c>
      <c r="BR4" s="46">
        <f>IF(ISBLANK(NET_COMMERCIAL),"",Z4)</f>
        <v>150</v>
      </c>
      <c r="BS4" s="47" t="str">
        <f>IF(Esc_OouN&lt;&gt;1,"-",ESCOMPTE)</f>
        <v>-</v>
      </c>
      <c r="BT4" s="140">
        <f>IF(ISBLANK(NET_COMMERCIAL),"",NET_COMMERCIAL)</f>
        <v>100</v>
      </c>
      <c r="BU4" s="4"/>
    </row>
    <row r="5" spans="1:73" ht="24.9" customHeight="1" thickBot="1" x14ac:dyDescent="0.3">
      <c r="A5" s="111" t="s">
        <v>43</v>
      </c>
      <c r="B5" s="39">
        <v>829</v>
      </c>
      <c r="C5" s="38" t="str">
        <f>CONCATENATE(TYPE_PIECE,NUM_PIECE)</f>
        <v>FA829</v>
      </c>
      <c r="D5" s="106" t="s">
        <v>110</v>
      </c>
      <c r="E5" s="6">
        <v>5</v>
      </c>
      <c r="F5" s="106" t="s">
        <v>44</v>
      </c>
      <c r="G5" s="7">
        <f>NET_A_PAYER</f>
        <v>296.39999999999998</v>
      </c>
      <c r="H5" s="8">
        <f>TOTAL_ENCAISSE</f>
        <v>296.39999999999998</v>
      </c>
      <c r="I5" s="133">
        <f>MT_TTC-TOT_ENCAISSE</f>
        <v>0</v>
      </c>
      <c r="J5" s="155">
        <v>13</v>
      </c>
      <c r="K5" s="5" t="s">
        <v>136</v>
      </c>
      <c r="L5" s="5" t="s">
        <v>45</v>
      </c>
      <c r="M5" s="9">
        <v>42278</v>
      </c>
      <c r="N5" s="9">
        <v>42307</v>
      </c>
      <c r="O5" s="5" t="s">
        <v>104</v>
      </c>
      <c r="P5" s="9">
        <v>42292</v>
      </c>
      <c r="Q5" s="10">
        <v>42292</v>
      </c>
      <c r="R5" s="11">
        <v>42307</v>
      </c>
      <c r="S5" s="27">
        <v>100</v>
      </c>
      <c r="T5" s="28">
        <v>1</v>
      </c>
      <c r="U5" s="29">
        <v>1</v>
      </c>
      <c r="V5" s="30">
        <f>IF(Esc_OouN=1,NET_COMMERCIAL*POURCENTAGE_ESC,0)</f>
        <v>3</v>
      </c>
      <c r="W5" s="31">
        <v>150</v>
      </c>
      <c r="X5" s="32">
        <f>IF(ISBLANK(NET_COMMERCIAL),"",IF(ISBLANK(Esc_OouN),NET_COMMERCIAL+TRANSPORT_HT,NET_COMMERCIAL-ESCOMPTE+TRANSPORT_HT))</f>
        <v>247</v>
      </c>
      <c r="Y5" s="33">
        <f>IF(ISBLANK(NET_COMMERCIAL),"",IF(NET_FINANCIER&lt;&gt;0,NET_FINANCIER*VLOOKUP(CODE_TVA,TVA,2,0),""))</f>
        <v>49.400000000000006</v>
      </c>
      <c r="Z5" s="220">
        <f>IF(ISBLANK(NET_COMMERCIAL),0,IF(NET_FINANCIER&lt;&gt;0,NET_FINANCIER+MONTANT_TVA,""))</f>
        <v>296.39999999999998</v>
      </c>
      <c r="AA5" s="149"/>
      <c r="AB5" s="3"/>
      <c r="AC5" s="113" t="s">
        <v>5</v>
      </c>
      <c r="AD5" s="125"/>
      <c r="AE5" s="114">
        <v>42005</v>
      </c>
      <c r="AF5" s="123">
        <f>IF(ISBLANK(DATE_FACTOR_80),"",NET_A_PAYER*FACTOR_OBTENU)</f>
        <v>237.12</v>
      </c>
      <c r="AG5" s="121">
        <f>IF(ISBLANK(DATE_FACTOR_80),"",NET_A_PAYER*FACTOR_RETENU)</f>
        <v>59.28</v>
      </c>
      <c r="AH5" s="224">
        <v>2</v>
      </c>
      <c r="AI5" s="137">
        <v>42005</v>
      </c>
      <c r="AJ5" s="126">
        <f>IF(ISBLANK(NB_ECHEANCE),"",IF(OR(NB_ECHEANCE=1,NB_ECHEANCE=2,NB_ECHEANCE=3),MTT_FACTOR_20/NB_ECHEANCE,""))</f>
        <v>29.64</v>
      </c>
      <c r="AK5" s="135" t="s">
        <v>133</v>
      </c>
      <c r="AL5" s="127">
        <f>IF(ISBLANK(NB_ECHEANCE),"",IF(OR(NB_ECHEANCE=2,NB_ECHEANCE=3),MTT_FACTOR_20/NB_ECHEANCE,""))</f>
        <v>29.64</v>
      </c>
      <c r="AM5" s="112"/>
      <c r="AN5" s="130" t="str">
        <f>IF(ISBLANK(NB_ECHEANCE),"",IF(NB_ECHEANCE=3,MTT_FACTOR_20/NB_ECHEANCE,""))</f>
        <v/>
      </c>
      <c r="AO5" s="156">
        <f>IF(AND(DATE_FACTOR_ECH1&gt;0,DATE_FACTOR_ECH2&gt;0,DATE_FACTOR_ECH3&gt;0),MTT_FACTOR_80+MTT_FACTOR_ECH1+MTT_FACTOR_ECH2+MTT_FACTOR_ECH3,IF(AND(DATE_FACTOR_ECH1&gt;0,DATE_FACTOR_ECH2&gt;0),MTT_FACTOR_80+MTT_FACTOR_ECH1+MTT_FACTOR_ECH2,IF(DATE_FACTOR_ECH1&gt;0,MTT_FACTOR_ECH1+MTT_FACTOR_80,IF(DATE_FACTOR_80&gt;0,MTT_FACTOR_80,0))))</f>
        <v>296.39999999999998</v>
      </c>
      <c r="AP5" s="26"/>
      <c r="AQ5" s="96">
        <f>IF(DATE_ECHEANCE_MODIFIEE&lt;&gt;0,DATE_ECHEANCE_MODIFIEE,IF(DATE_ECHEANCE_PREVUE&lt;&gt;0,DATE_ECHEANCE_PREVUE,""))</f>
        <v>42307</v>
      </c>
      <c r="AR5" s="12"/>
      <c r="AS5" s="13"/>
      <c r="AT5" s="14"/>
      <c r="AU5" s="15"/>
      <c r="AV5" s="16"/>
      <c r="AW5" s="17"/>
      <c r="AX5" s="15"/>
      <c r="AY5" s="16"/>
      <c r="AZ5" s="138">
        <f>IF(DVE_3&gt;0,TOTAL_FACTOR_ENCAISSE+MT_ECHEANCE_1+MT_ECHEANCE_2+MT_ECHEANCE_3,IF(DVE_2&gt;0,TOTAL_FACTOR_ENCAISSE+MT_ECHEANCE_1+MT_ECHEANCE_2,IF(DVE_1&gt;0,TOTAL_FACTOR_ENCAISSE+MT_ECHEANCE_1,IF(TOTAL_FACTOR_ENCAISSE&gt;0,TOTAL_FACTOR_ENCAISSE,0))))</f>
        <v>296.39999999999998</v>
      </c>
      <c r="BA5" s="151"/>
      <c r="BB5" s="143">
        <v>42292</v>
      </c>
      <c r="BC5" s="103" t="s">
        <v>62</v>
      </c>
      <c r="BD5" s="83">
        <v>42292</v>
      </c>
      <c r="BE5" s="101" t="s">
        <v>122</v>
      </c>
      <c r="BF5" s="83">
        <v>42292</v>
      </c>
      <c r="BG5" s="101" t="s">
        <v>123</v>
      </c>
      <c r="BH5" s="84">
        <v>42292</v>
      </c>
      <c r="BI5" s="101" t="s">
        <v>124</v>
      </c>
      <c r="BJ5" s="153"/>
      <c r="BK5" s="145" t="str">
        <f>IF(ISBLANK(CELLULE_AGENT),"",CELLULE_AGENT)</f>
        <v>BALL TRAP - Andy</v>
      </c>
      <c r="BL5" s="18" t="s">
        <v>42</v>
      </c>
      <c r="BM5" s="128">
        <v>42006</v>
      </c>
      <c r="BN5" s="19">
        <f>IF(ISBLANK(CELLULE_AGENT),"",IF(SOLDE_CREANCE=0,(NET_COMMERCIAL-ESCOMPTE)*0.1,""))</f>
        <v>9.7000000000000011</v>
      </c>
      <c r="BO5" s="20">
        <f>IF(ISBLANK(CELLULE_AGENT),"",SOLDE_CREANCE)</f>
        <v>0</v>
      </c>
      <c r="BP5" s="21" t="str">
        <f>IF(DVE_3&gt;0,DVE_3,IF(DVE_2&gt;0,DVE_2,IF(DVE_1&gt;0,DVE_1,"")))</f>
        <v/>
      </c>
      <c r="BQ5" s="22">
        <f>IF(ISBLANK(DATE_FA),"",DATE_FA)</f>
        <v>42292</v>
      </c>
      <c r="BR5" s="23">
        <f>IF(ISBLANK(NET_COMMERCIAL),"",Z5)</f>
        <v>296.39999999999998</v>
      </c>
      <c r="BS5" s="24">
        <f>IF(Esc_OouN&lt;&gt;1,"-",ESCOMPTE)</f>
        <v>3</v>
      </c>
      <c r="BT5" s="141">
        <f>IF(ISBLANK(NET_COMMERCIAL),"",NET_COMMERCIAL)</f>
        <v>100</v>
      </c>
      <c r="BU5" s="4"/>
    </row>
    <row r="6" spans="1:73" ht="24.9" customHeight="1" thickTop="1" x14ac:dyDescent="0.25"/>
    <row r="7" spans="1:73" ht="24.9" customHeight="1" x14ac:dyDescent="0.25"/>
    <row r="8" spans="1:73" ht="24.9" customHeight="1" x14ac:dyDescent="0.25">
      <c r="E8" s="35"/>
      <c r="F8" s="107"/>
      <c r="G8" s="36"/>
      <c r="H8" s="36"/>
    </row>
    <row r="9" spans="1:73" x14ac:dyDescent="0.25">
      <c r="E9" s="37"/>
      <c r="F9" s="108"/>
      <c r="G9" s="37"/>
      <c r="H9" s="37"/>
      <c r="I9" s="37"/>
    </row>
    <row r="10" spans="1:73" x14ac:dyDescent="0.25">
      <c r="E10" s="35"/>
      <c r="F10" s="107"/>
      <c r="G10" s="36"/>
      <c r="H10" s="36"/>
    </row>
    <row r="11" spans="1:73" x14ac:dyDescent="0.25">
      <c r="E11" s="37"/>
      <c r="F11" s="108"/>
      <c r="G11" s="37"/>
      <c r="H11" s="37"/>
      <c r="I11" s="37"/>
    </row>
    <row r="12" spans="1:73" x14ac:dyDescent="0.25">
      <c r="E12" s="35"/>
      <c r="F12" s="107"/>
      <c r="G12" s="36"/>
      <c r="H12" s="36"/>
    </row>
    <row r="13" spans="1:73" x14ac:dyDescent="0.25">
      <c r="E13" s="37"/>
      <c r="F13" s="108"/>
      <c r="G13" s="37"/>
      <c r="H13" s="37"/>
      <c r="I13" s="37"/>
    </row>
    <row r="14" spans="1:73" x14ac:dyDescent="0.25">
      <c r="E14" s="37"/>
      <c r="F14" s="108"/>
      <c r="G14" s="37"/>
      <c r="H14" s="37"/>
      <c r="I14" s="37"/>
    </row>
  </sheetData>
  <sheetProtection formatCells="0" formatColumns="0" formatRows="0" insertColumns="0" insertRows="0" deleteColumns="0" deleteRows="0" selectLockedCells="1" sort="0" autoFilter="0" pivotTables="0"/>
  <mergeCells count="12">
    <mergeCell ref="BB1:BI2"/>
    <mergeCell ref="BJ1:BJ2"/>
    <mergeCell ref="BK1:BT2"/>
    <mergeCell ref="BU1:BU2"/>
    <mergeCell ref="AQ1:AZ2"/>
    <mergeCell ref="BA1:BA2"/>
    <mergeCell ref="C3:D3"/>
    <mergeCell ref="A1:I2"/>
    <mergeCell ref="J1:Z2"/>
    <mergeCell ref="AA1:AA2"/>
    <mergeCell ref="AB1:AP1"/>
    <mergeCell ref="AC2:AO2"/>
  </mergeCells>
  <conditionalFormatting sqref="AC4:AC5">
    <cfRule type="expression" dxfId="14" priority="12">
      <formula>AND($AC4="",$AE4&lt;&gt;0)</formula>
    </cfRule>
    <cfRule type="expression" dxfId="13" priority="15">
      <formula>AND($AC4="",$AE4&lt;&gt;0)</formula>
    </cfRule>
  </conditionalFormatting>
  <conditionalFormatting sqref="BO4:BO5">
    <cfRule type="cellIs" dxfId="12" priority="5" operator="notEqual">
      <formula>0</formula>
    </cfRule>
    <cfRule type="expression" dxfId="11" priority="6">
      <formula>AND($BO4=0,$BL4="x")</formula>
    </cfRule>
    <cfRule type="cellIs" dxfId="10" priority="14" operator="equal">
      <formula>0</formula>
    </cfRule>
  </conditionalFormatting>
  <conditionalFormatting sqref="AH4:AH5">
    <cfRule type="expression" dxfId="9" priority="13">
      <formula>$AG4=""</formula>
    </cfRule>
  </conditionalFormatting>
  <conditionalFormatting sqref="AD4:AD5">
    <cfRule type="expression" dxfId="8" priority="11">
      <formula>AND($AD4="",$AC4&lt;&gt;0)</formula>
    </cfRule>
  </conditionalFormatting>
  <conditionalFormatting sqref="AO4:AO5">
    <cfRule type="expression" dxfId="7" priority="10">
      <formula>$AO4=$AF4+$AG4</formula>
    </cfRule>
  </conditionalFormatting>
  <conditionalFormatting sqref="AQ4:AQ5">
    <cfRule type="expression" dxfId="6" priority="8">
      <formula>$R4&lt;&gt;0</formula>
    </cfRule>
    <cfRule type="expression" dxfId="5" priority="9">
      <formula>$Q4&lt;&gt;0</formula>
    </cfRule>
  </conditionalFormatting>
  <conditionalFormatting sqref="BM4:BM5">
    <cfRule type="expression" dxfId="4" priority="7">
      <formula>AND($BL4="x",$BM4="")</formula>
    </cfRule>
  </conditionalFormatting>
  <conditionalFormatting sqref="I4:I5">
    <cfRule type="expression" dxfId="3" priority="1">
      <formula>AND($I4=0,$J4="x")</formula>
    </cfRule>
    <cfRule type="cellIs" dxfId="2" priority="2" operator="equal">
      <formula>0</formula>
    </cfRule>
    <cfRule type="cellIs" dxfId="1" priority="3" operator="equal">
      <formula>$G4</formula>
    </cfRule>
    <cfRule type="expression" dxfId="0" priority="4">
      <formula>$I4&lt;$G4</formula>
    </cfRule>
  </conditionalFormatting>
  <dataValidations count="12">
    <dataValidation type="custom" errorStyle="warning" allowBlank="1" showErrorMessage="1" errorTitle="RENSEIGNEMENTS" error="MERCI DE RENSEIGNER LA DATE DU PAIEMENT DU FACTOR CONCERNE" sqref="AK4:AK5 AM4:AM5">
      <formula1>AL4&lt;&gt;0</formula1>
    </dataValidation>
    <dataValidation type="list" allowBlank="1" showInputMessage="1" showErrorMessage="1" sqref="F4:F5">
      <formula1>NOM_CLT_COMPLET</formula1>
    </dataValidation>
    <dataValidation type="list" operator="equal" allowBlank="1" showInputMessage="1" showErrorMessage="1" promptTitle="ESCOMPTE ACCORDE ?" prompt="Si un escompte a été accordé, sélectionner 1" sqref="U4:U5">
      <formula1>"1"</formula1>
    </dataValidation>
    <dataValidation type="list" allowBlank="1" showInputMessage="1" showErrorMessage="1" sqref="T4:T5">
      <formula1>SCE_CODE_TVA</formula1>
    </dataValidation>
    <dataValidation type="list" allowBlank="1" showInputMessage="1" promptTitle="APPORTER UNE MODIFICATION ?" prompt="MERCI DE CONTACTER GREGOIRE POUR APPORTER LA MODIFICATION CONCERNEE" sqref="O4:O5">
      <formula1>MODE_REGLEMENT</formula1>
    </dataValidation>
    <dataValidation allowBlank="1" showInputMessage="1" showErrorMessage="1" promptTitle="DATE D'ENCAISSEMENT" prompt="MERCI DE RENSEIGNER LA DATE DE PAIEMENT DU FACTOR CONCERNE" sqref="AL4:AL5 AN4:AN5 AJ4:AJ5"/>
    <dataValidation type="list" allowBlank="1" showInputMessage="1" showErrorMessage="1" sqref="AH4:AH5">
      <formula1>"1,2,3"</formula1>
    </dataValidation>
    <dataValidation type="list" errorStyle="information" allowBlank="1" showInputMessage="1" showErrorMessage="1" promptTitle="CHOIX DE L'AGENT" prompt="Sélectionner l'Agent Commercial" sqref="K4:K5">
      <formula1>AGENT_CODE</formula1>
    </dataValidation>
    <dataValidation type="list" allowBlank="1" showInputMessage="1" showErrorMessage="1" errorTitle="CHOIX INCORRECT" error="DEUX POSSIBILITES :_x000a__x000a_- &quot;nul&quot; = Pas encore payé_x000a_-    x   = Payé !" promptTitle="L'AGENT A T IL ETE PAYE ?" prompt="SI CETTE CASE EST REMPLIE, _x000a_LA DATE DE COMMISSIONNEMENT DOIT ETRE RENSEIGNEE" sqref="BL4:BL5">
      <formula1>"x"</formula1>
    </dataValidation>
    <dataValidation allowBlank="1" showInputMessage="1" showErrorMessage="1" promptTitle="NOTE DE RAPPEL" prompt="RENSEIGNER LE TYPE DE RAPPEL EFFECTUE DANS LA CELLULE APPROPRIEE" sqref="BH4:BH5 BB4:BB5 BF4:BF5 BD4:BD5"/>
    <dataValidation type="list" allowBlank="1" showInputMessage="1" showErrorMessage="1" sqref="BC4:BC5">
      <formula1>"Rappel Téléphone,Rappel Mail"</formula1>
    </dataValidation>
    <dataValidation type="list" allowBlank="1" showInputMessage="1" showErrorMessage="1" sqref="BG4:BG5 BE4:BE5 BI4:BI5">
      <formula1>"Lettre Simple,Lettre RAR,Lettre RAR2"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53" r:id="rId4" name="NEW_FACTURE">
          <controlPr defaultSize="0" autoLine="0" r:id="rId5">
            <anchor moveWithCells="1">
              <from>
                <xdr:col>6</xdr:col>
                <xdr:colOff>647700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53" r:id="rId4" name="NEW_FACTURE"/>
      </mc:Fallback>
    </mc:AlternateContent>
    <mc:AlternateContent xmlns:mc="http://schemas.openxmlformats.org/markup-compatibility/2006">
      <mc:Choice Requires="x14">
        <control shapeId="1064" r:id="rId6" name="DELETE_FACTURE">
          <controlPr defaultSize="0" autoLine="0" r:id="rId7">
            <anchor moveWithCells="1">
              <from>
                <xdr:col>0</xdr:col>
                <xdr:colOff>30480</xdr:colOff>
                <xdr:row>0</xdr:row>
                <xdr:rowOff>30480</xdr:rowOff>
              </from>
              <to>
                <xdr:col>2</xdr:col>
                <xdr:colOff>746760</xdr:colOff>
                <xdr:row>2</xdr:row>
                <xdr:rowOff>30480</xdr:rowOff>
              </to>
            </anchor>
          </controlPr>
        </control>
      </mc:Choice>
      <mc:Fallback>
        <control shapeId="1064" r:id="rId6" name="DELETE_FACTU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46"/>
  <sheetViews>
    <sheetView workbookViewId="0">
      <selection activeCell="A25" sqref="A25"/>
    </sheetView>
  </sheetViews>
  <sheetFormatPr baseColWidth="10" defaultColWidth="11.44140625" defaultRowHeight="16.2" x14ac:dyDescent="0.45"/>
  <cols>
    <col min="1" max="1" width="21.44140625" style="91" bestFit="1" customWidth="1"/>
    <col min="2" max="2" width="64.6640625" style="60" bestFit="1" customWidth="1"/>
    <col min="3" max="3" width="11.44140625" style="59"/>
    <col min="4" max="4" width="40.44140625" style="59" customWidth="1"/>
    <col min="5" max="13" width="11.44140625" style="59"/>
    <col min="14" max="14" width="27.5546875" style="59" customWidth="1"/>
    <col min="15" max="15" width="15.88671875" style="59" customWidth="1"/>
    <col min="16" max="16384" width="11.44140625" style="59"/>
  </cols>
  <sheetData>
    <row r="1" spans="1:19" s="34" customFormat="1" ht="33.75" customHeight="1" thickTop="1" thickBot="1" x14ac:dyDescent="0.3">
      <c r="A1" s="257" t="s">
        <v>109</v>
      </c>
      <c r="B1" s="257"/>
      <c r="D1" s="58" t="s">
        <v>63</v>
      </c>
      <c r="G1" s="264" t="s">
        <v>25</v>
      </c>
      <c r="H1" s="264"/>
      <c r="J1" s="265" t="s">
        <v>61</v>
      </c>
      <c r="K1" s="265"/>
      <c r="L1" s="265"/>
      <c r="N1" s="270" t="s">
        <v>46</v>
      </c>
      <c r="O1" s="270"/>
      <c r="P1" s="270"/>
      <c r="Q1" s="270"/>
      <c r="R1" s="270"/>
    </row>
    <row r="2" spans="1:19" ht="21" thickTop="1" x14ac:dyDescent="0.55000000000000004">
      <c r="A2" s="90" t="s">
        <v>111</v>
      </c>
      <c r="B2" s="80" t="s">
        <v>112</v>
      </c>
      <c r="D2" s="61" t="s">
        <v>64</v>
      </c>
      <c r="G2" s="62" t="s">
        <v>107</v>
      </c>
      <c r="H2" s="63" t="s">
        <v>108</v>
      </c>
      <c r="J2" s="266" t="s">
        <v>55</v>
      </c>
      <c r="K2" s="267"/>
      <c r="L2" s="73">
        <v>0.03</v>
      </c>
      <c r="N2" s="95" t="s">
        <v>134</v>
      </c>
      <c r="O2" s="64" t="s">
        <v>47</v>
      </c>
      <c r="P2" s="268" t="s">
        <v>48</v>
      </c>
      <c r="Q2" s="269"/>
      <c r="R2" s="269"/>
    </row>
    <row r="3" spans="1:19" ht="18" x14ac:dyDescent="0.45">
      <c r="A3" s="91" t="s">
        <v>148</v>
      </c>
      <c r="B3" s="92" t="s">
        <v>144</v>
      </c>
      <c r="D3" s="65" t="s">
        <v>65</v>
      </c>
      <c r="G3" s="71">
        <v>0</v>
      </c>
      <c r="H3" s="78">
        <v>0</v>
      </c>
      <c r="N3" s="94" t="str">
        <f>CONCATENATE(P3," - ",AGENT_NOM)</f>
        <v>LEROIMERLIN - ARTHUR</v>
      </c>
      <c r="O3" s="76" t="s">
        <v>139</v>
      </c>
      <c r="P3" s="260" t="s">
        <v>140</v>
      </c>
      <c r="Q3" s="261"/>
      <c r="R3" s="261"/>
    </row>
    <row r="4" spans="1:19" ht="18" x14ac:dyDescent="0.45">
      <c r="A4" s="91" t="s">
        <v>149</v>
      </c>
      <c r="B4" s="92" t="s">
        <v>145</v>
      </c>
      <c r="D4" s="65" t="s">
        <v>66</v>
      </c>
      <c r="G4" s="72">
        <v>1</v>
      </c>
      <c r="H4" s="79">
        <v>0.2</v>
      </c>
      <c r="J4" s="262" t="s">
        <v>56</v>
      </c>
      <c r="K4" s="262"/>
      <c r="L4" s="74">
        <v>0.8</v>
      </c>
      <c r="N4" s="93" t="str">
        <f>CONCATENATE(P4," - ",AGENT_NOM)</f>
        <v>FABIUS - Laurent</v>
      </c>
      <c r="O4" s="77" t="s">
        <v>49</v>
      </c>
      <c r="P4" s="258" t="s">
        <v>141</v>
      </c>
      <c r="Q4" s="259"/>
      <c r="R4" s="259"/>
    </row>
    <row r="5" spans="1:19" ht="18" x14ac:dyDescent="0.45">
      <c r="A5" s="91" t="s">
        <v>150</v>
      </c>
      <c r="B5" s="92" t="s">
        <v>146</v>
      </c>
      <c r="D5" s="65" t="s">
        <v>67</v>
      </c>
      <c r="J5" s="263" t="s">
        <v>57</v>
      </c>
      <c r="K5" s="263"/>
      <c r="L5" s="75">
        <v>0.2</v>
      </c>
      <c r="N5" s="94" t="str">
        <f>CONCATENATE(P5," - ",AGENT_NOM)</f>
        <v>GARROS - ROLAND</v>
      </c>
      <c r="O5" s="76" t="s">
        <v>142</v>
      </c>
      <c r="P5" s="260" t="s">
        <v>143</v>
      </c>
      <c r="Q5" s="261"/>
      <c r="R5" s="261"/>
    </row>
    <row r="6" spans="1:19" x14ac:dyDescent="0.45">
      <c r="A6" s="91" t="s">
        <v>151</v>
      </c>
      <c r="B6" s="92" t="s">
        <v>147</v>
      </c>
      <c r="D6" s="65"/>
      <c r="M6"/>
      <c r="N6"/>
      <c r="O6"/>
      <c r="P6"/>
      <c r="Q6"/>
      <c r="R6"/>
      <c r="S6"/>
    </row>
    <row r="7" spans="1:19" x14ac:dyDescent="0.45">
      <c r="B7" s="92"/>
      <c r="D7" s="65" t="s">
        <v>68</v>
      </c>
    </row>
    <row r="8" spans="1:19" x14ac:dyDescent="0.45">
      <c r="B8" s="92"/>
      <c r="D8" s="65" t="s">
        <v>69</v>
      </c>
    </row>
    <row r="9" spans="1:19" x14ac:dyDescent="0.45">
      <c r="B9" s="92"/>
      <c r="D9" s="65" t="s">
        <v>70</v>
      </c>
    </row>
    <row r="10" spans="1:19" x14ac:dyDescent="0.45">
      <c r="B10" s="92"/>
      <c r="D10" s="66"/>
    </row>
    <row r="11" spans="1:19" x14ac:dyDescent="0.45">
      <c r="B11" s="92"/>
      <c r="D11" s="67" t="s">
        <v>71</v>
      </c>
    </row>
    <row r="12" spans="1:19" x14ac:dyDescent="0.45">
      <c r="B12" s="92"/>
      <c r="D12" s="65" t="s">
        <v>72</v>
      </c>
    </row>
    <row r="13" spans="1:19" x14ac:dyDescent="0.45">
      <c r="B13" s="92"/>
      <c r="D13" s="65" t="s">
        <v>73</v>
      </c>
    </row>
    <row r="14" spans="1:19" x14ac:dyDescent="0.45">
      <c r="B14" s="92"/>
      <c r="D14" s="65" t="s">
        <v>74</v>
      </c>
    </row>
    <row r="15" spans="1:19" x14ac:dyDescent="0.45">
      <c r="B15" s="92"/>
      <c r="D15" s="66"/>
    </row>
    <row r="16" spans="1:19" x14ac:dyDescent="0.45">
      <c r="B16" s="92"/>
      <c r="D16" s="67" t="s">
        <v>75</v>
      </c>
    </row>
    <row r="17" spans="2:4" x14ac:dyDescent="0.45">
      <c r="B17" s="92"/>
      <c r="D17" s="65" t="s">
        <v>76</v>
      </c>
    </row>
    <row r="18" spans="2:4" x14ac:dyDescent="0.45">
      <c r="B18" s="92"/>
      <c r="D18" s="65" t="s">
        <v>77</v>
      </c>
    </row>
    <row r="19" spans="2:4" x14ac:dyDescent="0.45">
      <c r="B19" s="92"/>
      <c r="D19" s="68"/>
    </row>
    <row r="20" spans="2:4" x14ac:dyDescent="0.45">
      <c r="B20" s="92"/>
      <c r="D20" s="65" t="s">
        <v>78</v>
      </c>
    </row>
    <row r="21" spans="2:4" x14ac:dyDescent="0.45">
      <c r="B21" s="92"/>
      <c r="D21" s="65" t="s">
        <v>79</v>
      </c>
    </row>
    <row r="22" spans="2:4" x14ac:dyDescent="0.45">
      <c r="B22" s="92"/>
      <c r="D22" s="65" t="s">
        <v>80</v>
      </c>
    </row>
    <row r="23" spans="2:4" x14ac:dyDescent="0.45">
      <c r="B23" s="92"/>
      <c r="D23" s="65" t="s">
        <v>81</v>
      </c>
    </row>
    <row r="24" spans="2:4" x14ac:dyDescent="0.45">
      <c r="B24" s="92"/>
      <c r="D24" s="65" t="s">
        <v>82</v>
      </c>
    </row>
    <row r="25" spans="2:4" x14ac:dyDescent="0.45">
      <c r="B25" s="92"/>
      <c r="D25" s="65" t="s">
        <v>83</v>
      </c>
    </row>
    <row r="26" spans="2:4" x14ac:dyDescent="0.45">
      <c r="B26" s="92"/>
      <c r="D26" s="68"/>
    </row>
    <row r="27" spans="2:4" x14ac:dyDescent="0.45">
      <c r="B27" s="92"/>
      <c r="D27" s="65" t="s">
        <v>84</v>
      </c>
    </row>
    <row r="28" spans="2:4" x14ac:dyDescent="0.45">
      <c r="B28" s="92"/>
      <c r="D28" s="65" t="s">
        <v>85</v>
      </c>
    </row>
    <row r="29" spans="2:4" x14ac:dyDescent="0.45">
      <c r="B29" s="92"/>
      <c r="D29" s="65" t="s">
        <v>86</v>
      </c>
    </row>
    <row r="30" spans="2:4" x14ac:dyDescent="0.45">
      <c r="B30" s="92"/>
      <c r="D30" s="65" t="s">
        <v>87</v>
      </c>
    </row>
    <row r="31" spans="2:4" x14ac:dyDescent="0.45">
      <c r="B31" s="92"/>
      <c r="D31" s="65" t="s">
        <v>88</v>
      </c>
    </row>
    <row r="32" spans="2:4" x14ac:dyDescent="0.45">
      <c r="B32" s="92"/>
      <c r="D32" s="65" t="s">
        <v>89</v>
      </c>
    </row>
    <row r="33" spans="2:4" x14ac:dyDescent="0.45">
      <c r="B33" s="92"/>
      <c r="D33" s="69"/>
    </row>
    <row r="34" spans="2:4" x14ac:dyDescent="0.45">
      <c r="B34" s="92"/>
      <c r="D34" s="67" t="s">
        <v>90</v>
      </c>
    </row>
    <row r="35" spans="2:4" x14ac:dyDescent="0.45">
      <c r="B35" s="92"/>
      <c r="D35" s="65" t="s">
        <v>91</v>
      </c>
    </row>
    <row r="36" spans="2:4" x14ac:dyDescent="0.45">
      <c r="B36" s="92"/>
      <c r="D36" s="65" t="s">
        <v>92</v>
      </c>
    </row>
    <row r="37" spans="2:4" x14ac:dyDescent="0.45">
      <c r="B37" s="92"/>
      <c r="D37" s="68"/>
    </row>
    <row r="38" spans="2:4" x14ac:dyDescent="0.45">
      <c r="B38" s="92"/>
      <c r="D38" s="65" t="s">
        <v>93</v>
      </c>
    </row>
    <row r="39" spans="2:4" x14ac:dyDescent="0.45">
      <c r="B39" s="92"/>
      <c r="D39" s="65" t="s">
        <v>94</v>
      </c>
    </row>
    <row r="40" spans="2:4" x14ac:dyDescent="0.45">
      <c r="B40" s="92"/>
      <c r="D40" s="65" t="s">
        <v>95</v>
      </c>
    </row>
    <row r="41" spans="2:4" x14ac:dyDescent="0.45">
      <c r="B41" s="92"/>
      <c r="D41" s="65" t="s">
        <v>96</v>
      </c>
    </row>
    <row r="42" spans="2:4" x14ac:dyDescent="0.45">
      <c r="B42" s="92"/>
      <c r="D42" s="65" t="s">
        <v>97</v>
      </c>
    </row>
    <row r="43" spans="2:4" x14ac:dyDescent="0.45">
      <c r="B43" s="92"/>
      <c r="D43" s="65" t="s">
        <v>98</v>
      </c>
    </row>
    <row r="44" spans="2:4" x14ac:dyDescent="0.45">
      <c r="B44" s="92"/>
      <c r="D44" s="65"/>
    </row>
    <row r="45" spans="2:4" x14ac:dyDescent="0.45">
      <c r="B45" s="92"/>
      <c r="D45" s="65" t="s">
        <v>99</v>
      </c>
    </row>
    <row r="46" spans="2:4" x14ac:dyDescent="0.45">
      <c r="B46" s="92"/>
      <c r="D46" s="65" t="s">
        <v>100</v>
      </c>
    </row>
    <row r="47" spans="2:4" x14ac:dyDescent="0.45">
      <c r="B47" s="92"/>
      <c r="D47" s="65" t="s">
        <v>101</v>
      </c>
    </row>
    <row r="48" spans="2:4" x14ac:dyDescent="0.45">
      <c r="B48" s="92"/>
      <c r="D48" s="65" t="s">
        <v>102</v>
      </c>
    </row>
    <row r="49" spans="2:4" x14ac:dyDescent="0.45">
      <c r="B49" s="92"/>
      <c r="D49" s="65" t="s">
        <v>103</v>
      </c>
    </row>
    <row r="50" spans="2:4" x14ac:dyDescent="0.45">
      <c r="B50" s="92"/>
      <c r="D50" s="65" t="s">
        <v>104</v>
      </c>
    </row>
    <row r="51" spans="2:4" x14ac:dyDescent="0.45">
      <c r="B51" s="92"/>
      <c r="D51" s="65"/>
    </row>
    <row r="52" spans="2:4" x14ac:dyDescent="0.45">
      <c r="B52" s="92"/>
      <c r="D52" s="65" t="s">
        <v>105</v>
      </c>
    </row>
    <row r="53" spans="2:4" ht="16.8" thickBot="1" x14ac:dyDescent="0.5">
      <c r="B53" s="92"/>
      <c r="D53" s="70" t="s">
        <v>106</v>
      </c>
    </row>
    <row r="54" spans="2:4" ht="16.8" thickTop="1" x14ac:dyDescent="0.45">
      <c r="B54" s="92"/>
    </row>
    <row r="55" spans="2:4" x14ac:dyDescent="0.45">
      <c r="B55" s="92"/>
    </row>
    <row r="56" spans="2:4" x14ac:dyDescent="0.45">
      <c r="B56" s="92"/>
    </row>
    <row r="57" spans="2:4" x14ac:dyDescent="0.45">
      <c r="B57" s="92"/>
    </row>
    <row r="58" spans="2:4" x14ac:dyDescent="0.45">
      <c r="B58" s="92"/>
    </row>
    <row r="59" spans="2:4" x14ac:dyDescent="0.45">
      <c r="B59" s="92"/>
    </row>
    <row r="60" spans="2:4" x14ac:dyDescent="0.45">
      <c r="B60" s="92"/>
    </row>
    <row r="61" spans="2:4" x14ac:dyDescent="0.45">
      <c r="B61" s="92"/>
    </row>
    <row r="62" spans="2:4" x14ac:dyDescent="0.45">
      <c r="B62" s="92"/>
    </row>
    <row r="63" spans="2:4" x14ac:dyDescent="0.45">
      <c r="B63" s="92"/>
    </row>
    <row r="64" spans="2:4" x14ac:dyDescent="0.45">
      <c r="B64" s="92"/>
    </row>
    <row r="65" spans="2:2" x14ac:dyDescent="0.45">
      <c r="B65" s="92"/>
    </row>
    <row r="66" spans="2:2" x14ac:dyDescent="0.45">
      <c r="B66" s="92"/>
    </row>
    <row r="67" spans="2:2" x14ac:dyDescent="0.45">
      <c r="B67" s="92"/>
    </row>
    <row r="68" spans="2:2" x14ac:dyDescent="0.45">
      <c r="B68" s="92"/>
    </row>
    <row r="69" spans="2:2" x14ac:dyDescent="0.45">
      <c r="B69" s="92"/>
    </row>
    <row r="70" spans="2:2" x14ac:dyDescent="0.45">
      <c r="B70" s="92"/>
    </row>
    <row r="71" spans="2:2" x14ac:dyDescent="0.45">
      <c r="B71" s="92"/>
    </row>
    <row r="72" spans="2:2" x14ac:dyDescent="0.45">
      <c r="B72" s="92"/>
    </row>
    <row r="73" spans="2:2" x14ac:dyDescent="0.45">
      <c r="B73" s="92"/>
    </row>
    <row r="74" spans="2:2" x14ac:dyDescent="0.45">
      <c r="B74" s="92"/>
    </row>
    <row r="75" spans="2:2" x14ac:dyDescent="0.45">
      <c r="B75" s="92"/>
    </row>
    <row r="76" spans="2:2" x14ac:dyDescent="0.45">
      <c r="B76" s="92"/>
    </row>
    <row r="77" spans="2:2" x14ac:dyDescent="0.45">
      <c r="B77" s="92"/>
    </row>
    <row r="78" spans="2:2" x14ac:dyDescent="0.45">
      <c r="B78" s="92"/>
    </row>
    <row r="79" spans="2:2" x14ac:dyDescent="0.45">
      <c r="B79" s="92"/>
    </row>
    <row r="80" spans="2:2" x14ac:dyDescent="0.45">
      <c r="B80" s="92"/>
    </row>
    <row r="81" spans="2:2" x14ac:dyDescent="0.45">
      <c r="B81" s="92"/>
    </row>
    <row r="82" spans="2:2" x14ac:dyDescent="0.45">
      <c r="B82" s="92"/>
    </row>
    <row r="83" spans="2:2" x14ac:dyDescent="0.45">
      <c r="B83" s="92"/>
    </row>
    <row r="84" spans="2:2" x14ac:dyDescent="0.45">
      <c r="B84" s="92"/>
    </row>
    <row r="85" spans="2:2" x14ac:dyDescent="0.45">
      <c r="B85" s="92"/>
    </row>
    <row r="86" spans="2:2" x14ac:dyDescent="0.45">
      <c r="B86" s="92"/>
    </row>
    <row r="87" spans="2:2" x14ac:dyDescent="0.45">
      <c r="B87" s="92"/>
    </row>
    <row r="88" spans="2:2" x14ac:dyDescent="0.45">
      <c r="B88" s="92"/>
    </row>
    <row r="89" spans="2:2" x14ac:dyDescent="0.45">
      <c r="B89" s="92"/>
    </row>
    <row r="90" spans="2:2" x14ac:dyDescent="0.45">
      <c r="B90" s="92"/>
    </row>
    <row r="91" spans="2:2" x14ac:dyDescent="0.45">
      <c r="B91" s="92"/>
    </row>
    <row r="92" spans="2:2" x14ac:dyDescent="0.45">
      <c r="B92" s="92"/>
    </row>
    <row r="93" spans="2:2" x14ac:dyDescent="0.45">
      <c r="B93" s="92"/>
    </row>
    <row r="94" spans="2:2" x14ac:dyDescent="0.45">
      <c r="B94" s="92"/>
    </row>
    <row r="95" spans="2:2" x14ac:dyDescent="0.45">
      <c r="B95" s="92"/>
    </row>
    <row r="96" spans="2:2" x14ac:dyDescent="0.45">
      <c r="B96" s="92"/>
    </row>
    <row r="97" spans="2:2" x14ac:dyDescent="0.45">
      <c r="B97" s="92"/>
    </row>
    <row r="98" spans="2:2" x14ac:dyDescent="0.45">
      <c r="B98" s="92"/>
    </row>
    <row r="99" spans="2:2" x14ac:dyDescent="0.45">
      <c r="B99" s="92"/>
    </row>
    <row r="100" spans="2:2" x14ac:dyDescent="0.45">
      <c r="B100" s="92"/>
    </row>
    <row r="101" spans="2:2" x14ac:dyDescent="0.45">
      <c r="B101" s="92"/>
    </row>
    <row r="102" spans="2:2" x14ac:dyDescent="0.45">
      <c r="B102" s="92"/>
    </row>
    <row r="103" spans="2:2" x14ac:dyDescent="0.45">
      <c r="B103" s="92"/>
    </row>
    <row r="104" spans="2:2" x14ac:dyDescent="0.45">
      <c r="B104" s="92"/>
    </row>
    <row r="105" spans="2:2" x14ac:dyDescent="0.45">
      <c r="B105" s="92"/>
    </row>
    <row r="106" spans="2:2" x14ac:dyDescent="0.45">
      <c r="B106" s="92"/>
    </row>
    <row r="107" spans="2:2" x14ac:dyDescent="0.45">
      <c r="B107" s="92"/>
    </row>
    <row r="108" spans="2:2" x14ac:dyDescent="0.45">
      <c r="B108" s="92"/>
    </row>
    <row r="109" spans="2:2" x14ac:dyDescent="0.45">
      <c r="B109" s="92"/>
    </row>
    <row r="110" spans="2:2" x14ac:dyDescent="0.45">
      <c r="B110" s="92"/>
    </row>
    <row r="111" spans="2:2" x14ac:dyDescent="0.45">
      <c r="B111" s="92"/>
    </row>
    <row r="112" spans="2:2" x14ac:dyDescent="0.45">
      <c r="B112" s="92"/>
    </row>
    <row r="113" spans="2:2" x14ac:dyDescent="0.45">
      <c r="B113" s="92"/>
    </row>
    <row r="114" spans="2:2" x14ac:dyDescent="0.45">
      <c r="B114" s="92"/>
    </row>
    <row r="115" spans="2:2" x14ac:dyDescent="0.45">
      <c r="B115" s="92"/>
    </row>
    <row r="116" spans="2:2" x14ac:dyDescent="0.45">
      <c r="B116" s="92"/>
    </row>
    <row r="117" spans="2:2" x14ac:dyDescent="0.45">
      <c r="B117" s="92"/>
    </row>
    <row r="118" spans="2:2" x14ac:dyDescent="0.45">
      <c r="B118" s="92"/>
    </row>
    <row r="119" spans="2:2" x14ac:dyDescent="0.45">
      <c r="B119" s="92"/>
    </row>
    <row r="120" spans="2:2" x14ac:dyDescent="0.45">
      <c r="B120" s="92"/>
    </row>
    <row r="121" spans="2:2" x14ac:dyDescent="0.45">
      <c r="B121" s="92"/>
    </row>
    <row r="122" spans="2:2" x14ac:dyDescent="0.45">
      <c r="B122" s="92"/>
    </row>
    <row r="123" spans="2:2" x14ac:dyDescent="0.45">
      <c r="B123" s="92"/>
    </row>
    <row r="124" spans="2:2" x14ac:dyDescent="0.45">
      <c r="B124" s="92"/>
    </row>
    <row r="125" spans="2:2" x14ac:dyDescent="0.45">
      <c r="B125" s="92"/>
    </row>
    <row r="126" spans="2:2" x14ac:dyDescent="0.45">
      <c r="B126" s="92"/>
    </row>
    <row r="127" spans="2:2" x14ac:dyDescent="0.45">
      <c r="B127" s="92"/>
    </row>
    <row r="128" spans="2:2" x14ac:dyDescent="0.45">
      <c r="B128" s="92"/>
    </row>
    <row r="129" spans="2:2" x14ac:dyDescent="0.45">
      <c r="B129" s="92"/>
    </row>
    <row r="130" spans="2:2" x14ac:dyDescent="0.45">
      <c r="B130" s="92"/>
    </row>
    <row r="131" spans="2:2" x14ac:dyDescent="0.45">
      <c r="B131" s="92"/>
    </row>
    <row r="132" spans="2:2" x14ac:dyDescent="0.45">
      <c r="B132" s="92"/>
    </row>
    <row r="133" spans="2:2" x14ac:dyDescent="0.45">
      <c r="B133" s="92"/>
    </row>
    <row r="134" spans="2:2" x14ac:dyDescent="0.45">
      <c r="B134" s="92"/>
    </row>
    <row r="135" spans="2:2" x14ac:dyDescent="0.45">
      <c r="B135" s="92"/>
    </row>
    <row r="136" spans="2:2" x14ac:dyDescent="0.45">
      <c r="B136" s="92"/>
    </row>
    <row r="137" spans="2:2" x14ac:dyDescent="0.45">
      <c r="B137" s="92"/>
    </row>
    <row r="138" spans="2:2" x14ac:dyDescent="0.45">
      <c r="B138" s="92"/>
    </row>
    <row r="139" spans="2:2" x14ac:dyDescent="0.45">
      <c r="B139" s="92"/>
    </row>
    <row r="140" spans="2:2" x14ac:dyDescent="0.45">
      <c r="B140" s="92"/>
    </row>
    <row r="141" spans="2:2" x14ac:dyDescent="0.45">
      <c r="B141" s="92"/>
    </row>
    <row r="142" spans="2:2" x14ac:dyDescent="0.45">
      <c r="B142" s="92"/>
    </row>
    <row r="143" spans="2:2" x14ac:dyDescent="0.45">
      <c r="B143" s="92"/>
    </row>
    <row r="144" spans="2:2" x14ac:dyDescent="0.45">
      <c r="B144" s="92"/>
    </row>
    <row r="145" spans="2:2" x14ac:dyDescent="0.45">
      <c r="B145" s="92"/>
    </row>
    <row r="146" spans="2:2" x14ac:dyDescent="0.45">
      <c r="B146" s="92"/>
    </row>
    <row r="147" spans="2:2" x14ac:dyDescent="0.45">
      <c r="B147" s="92"/>
    </row>
    <row r="148" spans="2:2" x14ac:dyDescent="0.45">
      <c r="B148" s="92"/>
    </row>
    <row r="149" spans="2:2" x14ac:dyDescent="0.45">
      <c r="B149" s="92"/>
    </row>
    <row r="150" spans="2:2" x14ac:dyDescent="0.45">
      <c r="B150" s="92"/>
    </row>
    <row r="151" spans="2:2" x14ac:dyDescent="0.45">
      <c r="B151" s="92"/>
    </row>
    <row r="152" spans="2:2" x14ac:dyDescent="0.45">
      <c r="B152" s="92"/>
    </row>
    <row r="153" spans="2:2" x14ac:dyDescent="0.45">
      <c r="B153" s="92"/>
    </row>
    <row r="154" spans="2:2" x14ac:dyDescent="0.45">
      <c r="B154" s="92"/>
    </row>
    <row r="155" spans="2:2" x14ac:dyDescent="0.45">
      <c r="B155" s="92"/>
    </row>
    <row r="156" spans="2:2" x14ac:dyDescent="0.45">
      <c r="B156" s="92"/>
    </row>
    <row r="157" spans="2:2" x14ac:dyDescent="0.45">
      <c r="B157" s="92"/>
    </row>
    <row r="158" spans="2:2" x14ac:dyDescent="0.45">
      <c r="B158" s="92"/>
    </row>
    <row r="159" spans="2:2" x14ac:dyDescent="0.45">
      <c r="B159" s="92"/>
    </row>
    <row r="160" spans="2:2" x14ac:dyDescent="0.45">
      <c r="B160" s="92"/>
    </row>
    <row r="161" spans="2:2" x14ac:dyDescent="0.45">
      <c r="B161" s="92"/>
    </row>
    <row r="162" spans="2:2" x14ac:dyDescent="0.45">
      <c r="B162" s="92"/>
    </row>
    <row r="163" spans="2:2" x14ac:dyDescent="0.45">
      <c r="B163" s="92"/>
    </row>
    <row r="164" spans="2:2" x14ac:dyDescent="0.45">
      <c r="B164" s="92"/>
    </row>
    <row r="165" spans="2:2" x14ac:dyDescent="0.45">
      <c r="B165" s="92"/>
    </row>
    <row r="166" spans="2:2" x14ac:dyDescent="0.45">
      <c r="B166" s="92"/>
    </row>
    <row r="167" spans="2:2" x14ac:dyDescent="0.45">
      <c r="B167" s="92"/>
    </row>
    <row r="168" spans="2:2" x14ac:dyDescent="0.45">
      <c r="B168" s="92"/>
    </row>
    <row r="169" spans="2:2" x14ac:dyDescent="0.45">
      <c r="B169" s="92"/>
    </row>
    <row r="170" spans="2:2" x14ac:dyDescent="0.45">
      <c r="B170" s="92"/>
    </row>
    <row r="171" spans="2:2" x14ac:dyDescent="0.45">
      <c r="B171" s="92"/>
    </row>
    <row r="172" spans="2:2" x14ac:dyDescent="0.45">
      <c r="B172" s="92"/>
    </row>
    <row r="173" spans="2:2" x14ac:dyDescent="0.45">
      <c r="B173" s="92"/>
    </row>
    <row r="174" spans="2:2" x14ac:dyDescent="0.45">
      <c r="B174" s="92"/>
    </row>
    <row r="175" spans="2:2" x14ac:dyDescent="0.45">
      <c r="B175" s="92"/>
    </row>
    <row r="176" spans="2:2" x14ac:dyDescent="0.45">
      <c r="B176" s="92"/>
    </row>
    <row r="177" spans="2:2" x14ac:dyDescent="0.45">
      <c r="B177" s="92"/>
    </row>
    <row r="178" spans="2:2" x14ac:dyDescent="0.45">
      <c r="B178" s="92"/>
    </row>
    <row r="179" spans="2:2" x14ac:dyDescent="0.45">
      <c r="B179" s="92"/>
    </row>
    <row r="180" spans="2:2" x14ac:dyDescent="0.45">
      <c r="B180" s="92"/>
    </row>
    <row r="181" spans="2:2" x14ac:dyDescent="0.45">
      <c r="B181" s="92"/>
    </row>
    <row r="182" spans="2:2" x14ac:dyDescent="0.45">
      <c r="B182" s="92"/>
    </row>
    <row r="183" spans="2:2" x14ac:dyDescent="0.45">
      <c r="B183" s="92"/>
    </row>
    <row r="184" spans="2:2" x14ac:dyDescent="0.45">
      <c r="B184" s="92"/>
    </row>
    <row r="185" spans="2:2" x14ac:dyDescent="0.45">
      <c r="B185" s="92"/>
    </row>
    <row r="186" spans="2:2" x14ac:dyDescent="0.45">
      <c r="B186" s="92"/>
    </row>
    <row r="187" spans="2:2" x14ac:dyDescent="0.45">
      <c r="B187" s="92"/>
    </row>
    <row r="188" spans="2:2" x14ac:dyDescent="0.45">
      <c r="B188" s="92"/>
    </row>
    <row r="189" spans="2:2" x14ac:dyDescent="0.45">
      <c r="B189" s="92"/>
    </row>
    <row r="190" spans="2:2" x14ac:dyDescent="0.45">
      <c r="B190" s="92"/>
    </row>
    <row r="191" spans="2:2" x14ac:dyDescent="0.45">
      <c r="B191" s="92"/>
    </row>
    <row r="192" spans="2:2" x14ac:dyDescent="0.45">
      <c r="B192" s="92"/>
    </row>
    <row r="193" spans="2:2" x14ac:dyDescent="0.45">
      <c r="B193" s="92"/>
    </row>
    <row r="194" spans="2:2" x14ac:dyDescent="0.45">
      <c r="B194" s="92"/>
    </row>
    <row r="195" spans="2:2" x14ac:dyDescent="0.45">
      <c r="B195" s="92"/>
    </row>
    <row r="196" spans="2:2" x14ac:dyDescent="0.45">
      <c r="B196" s="92"/>
    </row>
    <row r="197" spans="2:2" x14ac:dyDescent="0.45">
      <c r="B197" s="92"/>
    </row>
    <row r="198" spans="2:2" x14ac:dyDescent="0.45">
      <c r="B198" s="92"/>
    </row>
    <row r="199" spans="2:2" x14ac:dyDescent="0.45">
      <c r="B199" s="92"/>
    </row>
    <row r="200" spans="2:2" x14ac:dyDescent="0.45">
      <c r="B200" s="92"/>
    </row>
    <row r="201" spans="2:2" x14ac:dyDescent="0.45">
      <c r="B201" s="92"/>
    </row>
    <row r="202" spans="2:2" x14ac:dyDescent="0.45">
      <c r="B202" s="92"/>
    </row>
    <row r="203" spans="2:2" x14ac:dyDescent="0.45">
      <c r="B203" s="92"/>
    </row>
    <row r="204" spans="2:2" x14ac:dyDescent="0.45">
      <c r="B204" s="92"/>
    </row>
    <row r="205" spans="2:2" x14ac:dyDescent="0.45">
      <c r="B205" s="92"/>
    </row>
    <row r="206" spans="2:2" x14ac:dyDescent="0.45">
      <c r="B206" s="92"/>
    </row>
    <row r="207" spans="2:2" x14ac:dyDescent="0.45">
      <c r="B207" s="92"/>
    </row>
    <row r="208" spans="2:2" x14ac:dyDescent="0.45">
      <c r="B208" s="92"/>
    </row>
    <row r="209" spans="2:2" x14ac:dyDescent="0.45">
      <c r="B209" s="92"/>
    </row>
    <row r="210" spans="2:2" x14ac:dyDescent="0.45">
      <c r="B210" s="92"/>
    </row>
    <row r="211" spans="2:2" x14ac:dyDescent="0.45">
      <c r="B211" s="92"/>
    </row>
    <row r="212" spans="2:2" x14ac:dyDescent="0.45">
      <c r="B212" s="92"/>
    </row>
    <row r="213" spans="2:2" x14ac:dyDescent="0.45">
      <c r="B213" s="92"/>
    </row>
    <row r="214" spans="2:2" x14ac:dyDescent="0.45">
      <c r="B214" s="92"/>
    </row>
    <row r="215" spans="2:2" x14ac:dyDescent="0.45">
      <c r="B215" s="92"/>
    </row>
    <row r="216" spans="2:2" x14ac:dyDescent="0.45">
      <c r="B216" s="92"/>
    </row>
    <row r="217" spans="2:2" x14ac:dyDescent="0.45">
      <c r="B217" s="92"/>
    </row>
    <row r="218" spans="2:2" x14ac:dyDescent="0.45">
      <c r="B218" s="92"/>
    </row>
    <row r="219" spans="2:2" x14ac:dyDescent="0.45">
      <c r="B219" s="92"/>
    </row>
    <row r="220" spans="2:2" x14ac:dyDescent="0.45">
      <c r="B220" s="92"/>
    </row>
    <row r="221" spans="2:2" x14ac:dyDescent="0.45">
      <c r="B221" s="92"/>
    </row>
    <row r="222" spans="2:2" x14ac:dyDescent="0.45">
      <c r="B222" s="92"/>
    </row>
    <row r="223" spans="2:2" x14ac:dyDescent="0.45">
      <c r="B223" s="92"/>
    </row>
    <row r="224" spans="2:2" x14ac:dyDescent="0.45">
      <c r="B224" s="92"/>
    </row>
    <row r="225" spans="2:2" x14ac:dyDescent="0.45">
      <c r="B225" s="92"/>
    </row>
    <row r="226" spans="2:2" x14ac:dyDescent="0.45">
      <c r="B226" s="92"/>
    </row>
    <row r="227" spans="2:2" x14ac:dyDescent="0.45">
      <c r="B227" s="92"/>
    </row>
    <row r="228" spans="2:2" x14ac:dyDescent="0.45">
      <c r="B228" s="92"/>
    </row>
    <row r="229" spans="2:2" x14ac:dyDescent="0.45">
      <c r="B229" s="92"/>
    </row>
    <row r="230" spans="2:2" x14ac:dyDescent="0.45">
      <c r="B230" s="92"/>
    </row>
    <row r="231" spans="2:2" x14ac:dyDescent="0.45">
      <c r="B231" s="92"/>
    </row>
    <row r="232" spans="2:2" x14ac:dyDescent="0.45">
      <c r="B232" s="92"/>
    </row>
    <row r="233" spans="2:2" x14ac:dyDescent="0.45">
      <c r="B233" s="92"/>
    </row>
    <row r="234" spans="2:2" x14ac:dyDescent="0.45">
      <c r="B234" s="92"/>
    </row>
    <row r="235" spans="2:2" x14ac:dyDescent="0.45">
      <c r="B235" s="92"/>
    </row>
    <row r="236" spans="2:2" x14ac:dyDescent="0.45">
      <c r="B236" s="92"/>
    </row>
    <row r="237" spans="2:2" x14ac:dyDescent="0.45">
      <c r="B237" s="92"/>
    </row>
    <row r="238" spans="2:2" x14ac:dyDescent="0.45">
      <c r="B238" s="92"/>
    </row>
    <row r="239" spans="2:2" x14ac:dyDescent="0.45">
      <c r="B239" s="92"/>
    </row>
    <row r="240" spans="2:2" x14ac:dyDescent="0.45">
      <c r="B240" s="92"/>
    </row>
    <row r="241" spans="2:2" x14ac:dyDescent="0.45">
      <c r="B241" s="92"/>
    </row>
    <row r="242" spans="2:2" x14ac:dyDescent="0.45">
      <c r="B242" s="92"/>
    </row>
    <row r="243" spans="2:2" x14ac:dyDescent="0.45">
      <c r="B243" s="92"/>
    </row>
    <row r="244" spans="2:2" x14ac:dyDescent="0.45">
      <c r="B244" s="92"/>
    </row>
    <row r="245" spans="2:2" x14ac:dyDescent="0.45">
      <c r="B245" s="92"/>
    </row>
    <row r="246" spans="2:2" x14ac:dyDescent="0.45">
      <c r="B246" s="92"/>
    </row>
  </sheetData>
  <sheetProtection selectLockedCells="1" selectUnlockedCells="1"/>
  <dataConsolidate/>
  <mergeCells count="11">
    <mergeCell ref="A1:B1"/>
    <mergeCell ref="P4:R4"/>
    <mergeCell ref="P5:R5"/>
    <mergeCell ref="J4:K4"/>
    <mergeCell ref="J5:K5"/>
    <mergeCell ref="G1:H1"/>
    <mergeCell ref="J1:L1"/>
    <mergeCell ref="J2:K2"/>
    <mergeCell ref="P2:R2"/>
    <mergeCell ref="P3:R3"/>
    <mergeCell ref="N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50</vt:i4>
      </vt:variant>
    </vt:vector>
  </HeadingPairs>
  <TitlesOfParts>
    <vt:vector size="52" baseType="lpstr">
      <vt:lpstr>SUIVI_REGLEMENT</vt:lpstr>
      <vt:lpstr>DONNEES_COMPTABLE</vt:lpstr>
      <vt:lpstr>AGENT_CODE</vt:lpstr>
      <vt:lpstr>AGENT_NOM</vt:lpstr>
      <vt:lpstr>AGENT_PAYE</vt:lpstr>
      <vt:lpstr>AGENT_RS</vt:lpstr>
      <vt:lpstr>CELLULE_AGENT</vt:lpstr>
      <vt:lpstr>CODE_TVA</vt:lpstr>
      <vt:lpstr>CP_CLT</vt:lpstr>
      <vt:lpstr>DATE_ECHEANCE_MODIFIEE</vt:lpstr>
      <vt:lpstr>DATE_ECHEANCE_PREVUE</vt:lpstr>
      <vt:lpstr>DATE_FA</vt:lpstr>
      <vt:lpstr>DATE_FACTOR_80</vt:lpstr>
      <vt:lpstr>DATE_FACTOR_ECH1</vt:lpstr>
      <vt:lpstr>DATE_FACTOR_ECH2</vt:lpstr>
      <vt:lpstr>DATE_FACTOR_ECH3</vt:lpstr>
      <vt:lpstr>DVE_1</vt:lpstr>
      <vt:lpstr>DVE_2</vt:lpstr>
      <vt:lpstr>DVE_3</vt:lpstr>
      <vt:lpstr>ENSEIGNE_CLT</vt:lpstr>
      <vt:lpstr>Esc_OouN</vt:lpstr>
      <vt:lpstr>ESCOMPTE</vt:lpstr>
      <vt:lpstr>FACTOR_OBTENU</vt:lpstr>
      <vt:lpstr>FACTOR_RETENU</vt:lpstr>
      <vt:lpstr>MODE_REGLEMENT</vt:lpstr>
      <vt:lpstr>MONTANT_TVA</vt:lpstr>
      <vt:lpstr>MT_ECHEANCE_1</vt:lpstr>
      <vt:lpstr>MT_ECHEANCE_2</vt:lpstr>
      <vt:lpstr>MT_ECHEANCE_3</vt:lpstr>
      <vt:lpstr>MT_TTC</vt:lpstr>
      <vt:lpstr>MTT_FACTOR_20</vt:lpstr>
      <vt:lpstr>MTT_FACTOR_80</vt:lpstr>
      <vt:lpstr>MTT_FACTOR_ECH1</vt:lpstr>
      <vt:lpstr>MTT_FACTOR_ECH2</vt:lpstr>
      <vt:lpstr>MTT_FACTOR_ECH3</vt:lpstr>
      <vt:lpstr>NB_ECHEANCE</vt:lpstr>
      <vt:lpstr>NET_A_PAYER</vt:lpstr>
      <vt:lpstr>NET_COMMERCIAL</vt:lpstr>
      <vt:lpstr>NET_FINANCIER</vt:lpstr>
      <vt:lpstr>NOM_AGENT</vt:lpstr>
      <vt:lpstr>NOM_CLT_COMPLET</vt:lpstr>
      <vt:lpstr>NUM_PIECE</vt:lpstr>
      <vt:lpstr>PAYS_CLT</vt:lpstr>
      <vt:lpstr>POURCENTAGE_ESC</vt:lpstr>
      <vt:lpstr>SCE_CODE_TVA</vt:lpstr>
      <vt:lpstr>SOLDE_CREANCE</vt:lpstr>
      <vt:lpstr>TOT_ENCAISSE</vt:lpstr>
      <vt:lpstr>TOTAL_ENCAISSE</vt:lpstr>
      <vt:lpstr>TOTAL_FACTOR_ENCAISSE</vt:lpstr>
      <vt:lpstr>TRANSPORT_HT</vt:lpstr>
      <vt:lpstr>TVA</vt:lpstr>
      <vt:lpstr>TYPE_PIECE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Philippe-Brix</dc:creator>
  <cp:lastModifiedBy>FRANZOT Guy</cp:lastModifiedBy>
  <dcterms:created xsi:type="dcterms:W3CDTF">2015-11-05T08:13:34Z</dcterms:created>
  <dcterms:modified xsi:type="dcterms:W3CDTF">2015-11-15T07:26:58Z</dcterms:modified>
</cp:coreProperties>
</file>