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35" windowHeight="7590" activeTab="2"/>
  </bookViews>
  <sheets>
    <sheet name="T1" sheetId="1" r:id="rId1"/>
    <sheet name="T2" sheetId="2" r:id="rId2"/>
    <sheet name="T" sheetId="3" r:id="rId3"/>
  </sheets>
  <definedNames>
    <definedName name="Champ_1">'T1'!$K$6:$K$41</definedName>
    <definedName name="Champ_2">'T2'!$K$6:$K$34</definedName>
    <definedName name="Col_Intermed_1">'T1'!$G$6:$G$41</definedName>
    <definedName name="Col_Intermed_2">'T2'!$G$6:$G$34</definedName>
    <definedName name="Plage_1">'T1'!$N$6:$N$41</definedName>
    <definedName name="Plage_2">'T2'!$N$6:$N$34</definedName>
  </definedNames>
  <calcPr calcId="145621"/>
</workbook>
</file>

<file path=xl/calcChain.xml><?xml version="1.0" encoding="utf-8"?>
<calcChain xmlns="http://schemas.openxmlformats.org/spreadsheetml/2006/main">
  <c r="I7" i="1" l="1" a="1"/>
  <c r="I7" i="1" s="1"/>
  <c r="I8" i="1" a="1"/>
  <c r="I8" i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N35" i="1" s="1"/>
  <c r="I36" i="1" a="1"/>
  <c r="I36" i="1" s="1"/>
  <c r="N36" i="1" s="1"/>
  <c r="I37" i="1" a="1"/>
  <c r="I37" i="1" s="1"/>
  <c r="N37" i="1" s="1"/>
  <c r="I38" i="1" a="1"/>
  <c r="I38" i="1" s="1"/>
  <c r="N38" i="1" s="1"/>
  <c r="I39" i="1" a="1"/>
  <c r="I39" i="1" s="1"/>
  <c r="N39" i="1" s="1"/>
  <c r="I40" i="1" a="1"/>
  <c r="I40" i="1" s="1"/>
  <c r="N40" i="1" s="1"/>
  <c r="I41" i="1" a="1"/>
  <c r="I41" i="1" s="1"/>
  <c r="N41" i="1" s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L6" i="1"/>
  <c r="I6" i="1" a="1"/>
  <c r="I6" i="1" s="1"/>
  <c r="G6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L6" i="2"/>
  <c r="D6" i="3" s="1"/>
  <c r="J9" i="1" a="1"/>
  <c r="J14" i="1" a="1"/>
  <c r="J17" i="1" a="1"/>
  <c r="J25" i="1" a="1"/>
  <c r="J24" i="1" a="1"/>
  <c r="J27" i="1" a="1"/>
  <c r="J31" i="1" a="1"/>
  <c r="J37" i="1" a="1"/>
  <c r="J38" i="1" a="1"/>
  <c r="J7" i="1" a="1"/>
  <c r="J16" i="1" a="1"/>
  <c r="J15" i="1" a="1"/>
  <c r="J19" i="1" a="1"/>
  <c r="J22" i="1" a="1"/>
  <c r="J29" i="1" a="1"/>
  <c r="J28" i="1" a="1"/>
  <c r="J32" i="1" a="1"/>
  <c r="J35" i="1" a="1"/>
  <c r="J41" i="1" a="1"/>
  <c r="J40" i="1" a="1"/>
  <c r="J13" i="1" a="1"/>
  <c r="J21" i="1" a="1"/>
  <c r="J20" i="1" a="1"/>
  <c r="J23" i="1" a="1"/>
  <c r="J26" i="1" a="1"/>
  <c r="J34" i="1" a="1"/>
  <c r="J33" i="1" a="1"/>
  <c r="J39" i="1" a="1"/>
  <c r="J11" i="1" a="1"/>
  <c r="J12" i="1" a="1"/>
  <c r="J30" i="1" a="1"/>
  <c r="J10" i="1" a="1"/>
  <c r="J8" i="1" a="1"/>
  <c r="J18" i="1" a="1"/>
  <c r="J36" i="1" a="1"/>
  <c r="J36" i="1" l="1"/>
  <c r="J18" i="1"/>
  <c r="N18" i="1" s="1"/>
  <c r="J8" i="1"/>
  <c r="N8" i="1" s="1"/>
  <c r="J10" i="1"/>
  <c r="N10" i="1" s="1"/>
  <c r="J30" i="1"/>
  <c r="N30" i="1" s="1"/>
  <c r="J12" i="1"/>
  <c r="N12" i="1" s="1"/>
  <c r="J11" i="1"/>
  <c r="N11" i="1" s="1"/>
  <c r="J39" i="1"/>
  <c r="J33" i="1"/>
  <c r="N33" i="1" s="1"/>
  <c r="J34" i="1"/>
  <c r="N34" i="1" s="1"/>
  <c r="J26" i="1"/>
  <c r="N26" i="1" s="1"/>
  <c r="J23" i="1"/>
  <c r="N23" i="1" s="1"/>
  <c r="J20" i="1"/>
  <c r="N20" i="1" s="1"/>
  <c r="J21" i="1"/>
  <c r="N21" i="1" s="1"/>
  <c r="J13" i="1"/>
  <c r="N13" i="1" s="1"/>
  <c r="J40" i="1"/>
  <c r="J41" i="1"/>
  <c r="J35" i="1"/>
  <c r="J32" i="1"/>
  <c r="N32" i="1" s="1"/>
  <c r="J28" i="1"/>
  <c r="N28" i="1" s="1"/>
  <c r="J29" i="1"/>
  <c r="N29" i="1" s="1"/>
  <c r="J22" i="1"/>
  <c r="N22" i="1" s="1"/>
  <c r="J19" i="1"/>
  <c r="N19" i="1" s="1"/>
  <c r="J15" i="1"/>
  <c r="N15" i="1" s="1"/>
  <c r="J16" i="1"/>
  <c r="N16" i="1" s="1"/>
  <c r="J7" i="1"/>
  <c r="N7" i="1" s="1"/>
  <c r="J38" i="1"/>
  <c r="J37" i="1"/>
  <c r="J31" i="1"/>
  <c r="N31" i="1" s="1"/>
  <c r="J27" i="1"/>
  <c r="N27" i="1" s="1"/>
  <c r="J24" i="1"/>
  <c r="N24" i="1" s="1"/>
  <c r="J25" i="1"/>
  <c r="N25" i="1" s="1"/>
  <c r="J17" i="1"/>
  <c r="N17" i="1" s="1"/>
  <c r="J14" i="1"/>
  <c r="N14" i="1" s="1"/>
  <c r="J9" i="1"/>
  <c r="N9" i="1" s="1"/>
  <c r="I7" i="2" a="1"/>
  <c r="I7" i="2" s="1"/>
  <c r="I9" i="2" a="1"/>
  <c r="I9" i="2" s="1"/>
  <c r="I11" i="2" a="1"/>
  <c r="I11" i="2" s="1"/>
  <c r="I13" i="2" a="1"/>
  <c r="I13" i="2" s="1"/>
  <c r="I15" i="2" a="1"/>
  <c r="I15" i="2" s="1"/>
  <c r="I17" i="2" a="1"/>
  <c r="I17" i="2" s="1"/>
  <c r="I19" i="2" a="1"/>
  <c r="I19" i="2" s="1"/>
  <c r="I21" i="2" a="1"/>
  <c r="I21" i="2" s="1"/>
  <c r="I23" i="2" a="1"/>
  <c r="I23" i="2" s="1"/>
  <c r="I25" i="2" a="1"/>
  <c r="I25" i="2" s="1"/>
  <c r="I27" i="2" a="1"/>
  <c r="I27" i="2" s="1"/>
  <c r="I29" i="2" a="1"/>
  <c r="I29" i="2" s="1"/>
  <c r="N29" i="2" s="1"/>
  <c r="I31" i="2" a="1"/>
  <c r="I31" i="2" s="1"/>
  <c r="N31" i="2" s="1"/>
  <c r="I33" i="2" a="1"/>
  <c r="I33" i="2" s="1"/>
  <c r="N33" i="2" s="1"/>
  <c r="I8" i="2" a="1"/>
  <c r="I8" i="2" s="1"/>
  <c r="I10" i="2" a="1"/>
  <c r="I10" i="2" s="1"/>
  <c r="I12" i="2" a="1"/>
  <c r="I12" i="2" s="1"/>
  <c r="I14" i="2" a="1"/>
  <c r="I14" i="2" s="1"/>
  <c r="I16" i="2" a="1"/>
  <c r="I16" i="2" s="1"/>
  <c r="I18" i="2" a="1"/>
  <c r="I18" i="2" s="1"/>
  <c r="I20" i="2" a="1"/>
  <c r="I20" i="2" s="1"/>
  <c r="I22" i="2" a="1"/>
  <c r="I22" i="2" s="1"/>
  <c r="I24" i="2" a="1"/>
  <c r="I24" i="2" s="1"/>
  <c r="I26" i="2" a="1"/>
  <c r="I26" i="2" s="1"/>
  <c r="I28" i="2" a="1"/>
  <c r="I28" i="2" s="1"/>
  <c r="N28" i="2" s="1"/>
  <c r="I30" i="2" a="1"/>
  <c r="I30" i="2" s="1"/>
  <c r="N30" i="2" s="1"/>
  <c r="I32" i="2" a="1"/>
  <c r="I32" i="2" s="1"/>
  <c r="N32" i="2" s="1"/>
  <c r="I34" i="2" a="1"/>
  <c r="I34" i="2" s="1"/>
  <c r="N34" i="2" s="1"/>
  <c r="I6" i="2" a="1"/>
  <c r="I6" i="2" s="1"/>
  <c r="J6" i="1" a="1"/>
  <c r="J6" i="2" a="1"/>
  <c r="K14" i="1" l="1"/>
  <c r="K25" i="1"/>
  <c r="K27" i="1"/>
  <c r="K37" i="1"/>
  <c r="K7" i="1"/>
  <c r="K15" i="1"/>
  <c r="K22" i="1"/>
  <c r="K28" i="1"/>
  <c r="K35" i="1"/>
  <c r="K40" i="1"/>
  <c r="K21" i="1"/>
  <c r="K23" i="1"/>
  <c r="K34" i="1"/>
  <c r="K39" i="1"/>
  <c r="K12" i="1"/>
  <c r="K10" i="1"/>
  <c r="K18" i="1"/>
  <c r="K9" i="1"/>
  <c r="K17" i="1"/>
  <c r="K24" i="1"/>
  <c r="K31" i="1"/>
  <c r="K38" i="1"/>
  <c r="K16" i="1"/>
  <c r="K19" i="1"/>
  <c r="K29" i="1"/>
  <c r="K32" i="1"/>
  <c r="K41" i="1"/>
  <c r="K13" i="1"/>
  <c r="K20" i="1"/>
  <c r="K26" i="1"/>
  <c r="K33" i="1"/>
  <c r="K11" i="1"/>
  <c r="K30" i="1"/>
  <c r="K8" i="1"/>
  <c r="K36" i="1"/>
  <c r="J6" i="2"/>
  <c r="N6" i="2" s="1"/>
  <c r="J6" i="1"/>
  <c r="N6" i="1" s="1"/>
  <c r="K6" i="1" l="1"/>
  <c r="K6" i="2"/>
  <c r="J13" i="2" l="1" a="1"/>
  <c r="J29" i="2" a="1"/>
  <c r="J18" i="2" a="1"/>
  <c r="J34" i="2" a="1"/>
  <c r="J15" i="2" a="1"/>
  <c r="J31" i="2" a="1"/>
  <c r="J20" i="2" a="1"/>
  <c r="J9" i="2" a="1"/>
  <c r="J25" i="2" a="1"/>
  <c r="J14" i="2" a="1"/>
  <c r="J30" i="2" a="1"/>
  <c r="J19" i="2" a="1"/>
  <c r="J8" i="2" a="1"/>
  <c r="J24" i="2" a="1"/>
  <c r="J21" i="2" a="1"/>
  <c r="J10" i="2" a="1"/>
  <c r="J26" i="2" a="1"/>
  <c r="J7" i="2" a="1"/>
  <c r="J23" i="2" a="1"/>
  <c r="J12" i="2" a="1"/>
  <c r="J28" i="2" a="1"/>
  <c r="J17" i="2" a="1"/>
  <c r="J33" i="2" a="1"/>
  <c r="J22" i="2" a="1"/>
  <c r="J11" i="2" a="1"/>
  <c r="J27" i="2" a="1"/>
  <c r="J16" i="2" a="1"/>
  <c r="J32" i="2" a="1"/>
  <c r="J32" i="2" l="1"/>
  <c r="J16" i="2"/>
  <c r="N16" i="2" s="1"/>
  <c r="J27" i="2"/>
  <c r="N27" i="2" s="1"/>
  <c r="J11" i="2"/>
  <c r="N11" i="2" s="1"/>
  <c r="J22" i="2"/>
  <c r="N22" i="2" s="1"/>
  <c r="J33" i="2"/>
  <c r="J17" i="2"/>
  <c r="N17" i="2" s="1"/>
  <c r="J28" i="2"/>
  <c r="J12" i="2"/>
  <c r="N12" i="2" s="1"/>
  <c r="J23" i="2"/>
  <c r="N23" i="2" s="1"/>
  <c r="J7" i="2"/>
  <c r="N7" i="2" s="1"/>
  <c r="J26" i="2"/>
  <c r="N26" i="2" s="1"/>
  <c r="J10" i="2"/>
  <c r="N10" i="2" s="1"/>
  <c r="J21" i="2"/>
  <c r="N21" i="2" s="1"/>
  <c r="J24" i="2"/>
  <c r="N24" i="2" s="1"/>
  <c r="J8" i="2"/>
  <c r="N8" i="2" s="1"/>
  <c r="J19" i="2"/>
  <c r="N19" i="2" s="1"/>
  <c r="J30" i="2"/>
  <c r="J14" i="2"/>
  <c r="N14" i="2" s="1"/>
  <c r="J25" i="2"/>
  <c r="N25" i="2" s="1"/>
  <c r="J9" i="2"/>
  <c r="N9" i="2" s="1"/>
  <c r="J20" i="2"/>
  <c r="N20" i="2" s="1"/>
  <c r="J31" i="2"/>
  <c r="J15" i="2"/>
  <c r="N15" i="2" s="1"/>
  <c r="J34" i="2"/>
  <c r="J18" i="2"/>
  <c r="N18" i="2" s="1"/>
  <c r="J29" i="2"/>
  <c r="J13" i="2"/>
  <c r="N13" i="2" s="1"/>
  <c r="F10" i="3" l="1" a="1"/>
  <c r="F10" i="3" s="1"/>
  <c r="F14" i="3" a="1"/>
  <c r="F14" i="3" s="1"/>
  <c r="F18" i="3" a="1"/>
  <c r="F18" i="3" s="1"/>
  <c r="F22" i="3" a="1"/>
  <c r="F22" i="3" s="1"/>
  <c r="F26" i="3" a="1"/>
  <c r="F26" i="3" s="1"/>
  <c r="F9" i="3" a="1"/>
  <c r="F9" i="3" s="1"/>
  <c r="F13" i="3" a="1"/>
  <c r="F13" i="3" s="1"/>
  <c r="F17" i="3" a="1"/>
  <c r="F17" i="3" s="1"/>
  <c r="F21" i="3" a="1"/>
  <c r="F21" i="3" s="1"/>
  <c r="F25" i="3" a="1"/>
  <c r="F25" i="3" s="1"/>
  <c r="F7" i="3" a="1"/>
  <c r="F7" i="3" s="1"/>
  <c r="F12" i="3" a="1"/>
  <c r="F12" i="3" s="1"/>
  <c r="F16" i="3" a="1"/>
  <c r="F16" i="3" s="1"/>
  <c r="F20" i="3" a="1"/>
  <c r="F20" i="3" s="1"/>
  <c r="F24" i="3" a="1"/>
  <c r="F24" i="3" s="1"/>
  <c r="F8" i="3" a="1"/>
  <c r="F8" i="3" s="1"/>
  <c r="F11" i="3" a="1"/>
  <c r="F11" i="3" s="1"/>
  <c r="F15" i="3" a="1"/>
  <c r="F15" i="3" s="1"/>
  <c r="F19" i="3" a="1"/>
  <c r="F19" i="3" s="1"/>
  <c r="F23" i="3" a="1"/>
  <c r="F23" i="3" s="1"/>
  <c r="F27" i="3" a="1"/>
  <c r="F27" i="3" s="1"/>
  <c r="F6" i="3" a="1"/>
  <c r="F6" i="3" s="1"/>
  <c r="K13" i="2"/>
  <c r="K18" i="2"/>
  <c r="K15" i="2"/>
  <c r="K20" i="2"/>
  <c r="K25" i="2"/>
  <c r="K30" i="2"/>
  <c r="K8" i="2"/>
  <c r="K21" i="2"/>
  <c r="K26" i="2"/>
  <c r="K23" i="2"/>
  <c r="K28" i="2"/>
  <c r="K33" i="2"/>
  <c r="K11" i="2"/>
  <c r="K16" i="2"/>
  <c r="K29" i="2"/>
  <c r="K34" i="2"/>
  <c r="K31" i="2"/>
  <c r="K9" i="2"/>
  <c r="K14" i="2"/>
  <c r="K19" i="2"/>
  <c r="K24" i="2"/>
  <c r="K10" i="2"/>
  <c r="K7" i="2"/>
  <c r="K12" i="2"/>
  <c r="K17" i="2"/>
  <c r="K22" i="2"/>
  <c r="K27" i="2"/>
  <c r="K32" i="2"/>
  <c r="A23" i="3" l="1"/>
  <c r="A15" i="3"/>
  <c r="A8" i="3"/>
  <c r="A20" i="3"/>
  <c r="A12" i="3"/>
  <c r="A25" i="3"/>
  <c r="A17" i="3"/>
  <c r="A9" i="3"/>
  <c r="A22" i="3"/>
  <c r="A14" i="3"/>
  <c r="A27" i="3"/>
  <c r="A19" i="3"/>
  <c r="A11" i="3"/>
  <c r="A24" i="3"/>
  <c r="A16" i="3"/>
  <c r="A7" i="3"/>
  <c r="A21" i="3"/>
  <c r="A13" i="3"/>
  <c r="A26" i="3"/>
  <c r="A18" i="3"/>
  <c r="A10" i="3"/>
  <c r="A6" i="3"/>
  <c r="C6" i="3" a="1"/>
  <c r="F28" i="3" a="1"/>
  <c r="B18" i="3" l="1"/>
  <c r="B13" i="3"/>
  <c r="B7" i="3"/>
  <c r="B24" i="3"/>
  <c r="B19" i="3"/>
  <c r="B14" i="3"/>
  <c r="B9" i="3"/>
  <c r="B25" i="3"/>
  <c r="B20" i="3"/>
  <c r="B15" i="3"/>
  <c r="B10" i="3"/>
  <c r="B26" i="3"/>
  <c r="B21" i="3"/>
  <c r="B16" i="3"/>
  <c r="B11" i="3"/>
  <c r="B27" i="3"/>
  <c r="B22" i="3"/>
  <c r="B17" i="3"/>
  <c r="B12" i="3"/>
  <c r="B8" i="3"/>
  <c r="B23" i="3"/>
  <c r="C6" i="3"/>
  <c r="B6" i="3"/>
  <c r="F28" i="3"/>
  <c r="C18" i="3" a="1"/>
  <c r="C13" i="3" a="1"/>
  <c r="C7" i="3" a="1"/>
  <c r="C24" i="3" a="1"/>
  <c r="C19" i="3" a="1"/>
  <c r="C14" i="3" a="1"/>
  <c r="C9" i="3" a="1"/>
  <c r="C25" i="3" a="1"/>
  <c r="C20" i="3" a="1"/>
  <c r="C15" i="3" a="1"/>
  <c r="C10" i="3" a="1"/>
  <c r="C26" i="3" a="1"/>
  <c r="C21" i="3" a="1"/>
  <c r="C16" i="3" a="1"/>
  <c r="C11" i="3" a="1"/>
  <c r="C27" i="3" a="1"/>
  <c r="C22" i="3" a="1"/>
  <c r="C17" i="3" a="1"/>
  <c r="C12" i="3" a="1"/>
  <c r="C8" i="3" a="1"/>
  <c r="C23" i="3" a="1"/>
  <c r="F29" i="3" a="1"/>
  <c r="C23" i="3" l="1"/>
  <c r="C8" i="3"/>
  <c r="C12" i="3"/>
  <c r="C17" i="3"/>
  <c r="C22" i="3"/>
  <c r="C27" i="3"/>
  <c r="C11" i="3"/>
  <c r="C16" i="3"/>
  <c r="C21" i="3"/>
  <c r="C26" i="3"/>
  <c r="C10" i="3"/>
  <c r="C15" i="3"/>
  <c r="C20" i="3"/>
  <c r="C25" i="3"/>
  <c r="C9" i="3"/>
  <c r="C14" i="3"/>
  <c r="C19" i="3"/>
  <c r="C24" i="3"/>
  <c r="C7" i="3"/>
  <c r="C13" i="3"/>
  <c r="C18" i="3"/>
  <c r="A28" i="3"/>
  <c r="F29" i="3"/>
  <c r="F30" i="3" a="1"/>
  <c r="B28" i="3" l="1"/>
  <c r="A29" i="3"/>
  <c r="F30" i="3"/>
  <c r="C28" i="3" a="1"/>
  <c r="F31" i="3" a="1"/>
  <c r="C28" i="3" l="1"/>
  <c r="B29" i="3"/>
  <c r="A30" i="3"/>
  <c r="F31" i="3"/>
  <c r="C29" i="3" a="1"/>
  <c r="F32" i="3" a="1"/>
  <c r="C29" i="3" l="1"/>
  <c r="B30" i="3"/>
  <c r="A31" i="3"/>
  <c r="F32" i="3"/>
  <c r="C30" i="3" a="1"/>
  <c r="F33" i="3" a="1"/>
  <c r="C30" i="3" l="1"/>
  <c r="B31" i="3"/>
  <c r="A32" i="3"/>
  <c r="F33" i="3"/>
  <c r="C31" i="3" a="1"/>
  <c r="F34" i="3" a="1"/>
  <c r="C31" i="3" l="1"/>
  <c r="B32" i="3"/>
  <c r="A33" i="3"/>
  <c r="F34" i="3"/>
  <c r="C32" i="3" a="1"/>
  <c r="F35" i="3" a="1"/>
  <c r="C32" i="3" l="1"/>
  <c r="B33" i="3"/>
  <c r="A34" i="3"/>
  <c r="F35" i="3"/>
  <c r="C33" i="3" a="1"/>
  <c r="F36" i="3" a="1"/>
  <c r="C33" i="3" l="1"/>
  <c r="B34" i="3"/>
  <c r="A35" i="3"/>
  <c r="F36" i="3"/>
  <c r="C34" i="3" a="1"/>
  <c r="F37" i="3" a="1"/>
  <c r="C34" i="3" l="1"/>
  <c r="B35" i="3"/>
  <c r="A36" i="3"/>
  <c r="F37" i="3"/>
  <c r="C35" i="3" a="1"/>
  <c r="F38" i="3" a="1"/>
  <c r="C35" i="3" l="1"/>
  <c r="B36" i="3"/>
  <c r="A37" i="3"/>
  <c r="F38" i="3"/>
  <c r="C36" i="3" a="1"/>
  <c r="F39" i="3" a="1"/>
  <c r="C36" i="3" l="1"/>
  <c r="B37" i="3"/>
  <c r="A38" i="3"/>
  <c r="F39" i="3"/>
  <c r="C37" i="3" a="1"/>
  <c r="F40" i="3" a="1"/>
  <c r="C37" i="3" l="1"/>
  <c r="B38" i="3"/>
  <c r="A39" i="3"/>
  <c r="F40" i="3"/>
  <c r="C38" i="3" a="1"/>
  <c r="F41" i="3" a="1"/>
  <c r="C38" i="3" l="1"/>
  <c r="B39" i="3"/>
  <c r="A40" i="3"/>
  <c r="F41" i="3"/>
  <c r="C39" i="3" a="1"/>
  <c r="F42" i="3" a="1"/>
  <c r="C39" i="3" l="1"/>
  <c r="B40" i="3"/>
  <c r="A41" i="3"/>
  <c r="F42" i="3"/>
  <c r="C40" i="3" a="1"/>
  <c r="F43" i="3" a="1"/>
  <c r="C40" i="3" l="1"/>
  <c r="B41" i="3"/>
  <c r="A42" i="3"/>
  <c r="F43" i="3"/>
  <c r="C41" i="3" a="1"/>
  <c r="F44" i="3" a="1"/>
  <c r="C41" i="3" l="1"/>
  <c r="B42" i="3"/>
  <c r="A43" i="3"/>
  <c r="F44" i="3"/>
  <c r="C42" i="3" a="1"/>
  <c r="F45" i="3" a="1"/>
  <c r="C42" i="3" l="1"/>
  <c r="B43" i="3"/>
  <c r="C43" i="3" a="1"/>
  <c r="C43" i="3" s="1"/>
  <c r="A44" i="3"/>
  <c r="F45" i="3"/>
  <c r="B44" i="3" l="1"/>
  <c r="C44" i="3" a="1"/>
  <c r="C44" i="3" s="1"/>
  <c r="A45" i="3"/>
  <c r="B45" i="3" l="1"/>
  <c r="C45" i="3" a="1"/>
  <c r="C45" i="3" s="1"/>
</calcChain>
</file>

<file path=xl/sharedStrings.xml><?xml version="1.0" encoding="utf-8"?>
<sst xmlns="http://schemas.openxmlformats.org/spreadsheetml/2006/main" count="215" uniqueCount="91">
  <si>
    <t xml:space="preserve">Magazine </t>
  </si>
  <si>
    <t>Article</t>
  </si>
  <si>
    <t>Quantity</t>
  </si>
  <si>
    <t>Board</t>
  </si>
  <si>
    <t>Name</t>
  </si>
  <si>
    <t>Number</t>
  </si>
  <si>
    <t>HDD</t>
  </si>
  <si>
    <t>BEM</t>
  </si>
  <si>
    <t>SUM</t>
  </si>
  <si>
    <t>Sans doublons</t>
  </si>
  <si>
    <t>MA</t>
  </si>
  <si>
    <t>PSM</t>
  </si>
  <si>
    <t>BF 575/2</t>
  </si>
  <si>
    <t>BF 592/2</t>
  </si>
  <si>
    <t>Magazine</t>
  </si>
  <si>
    <t>PRO</t>
  </si>
  <si>
    <t xml:space="preserve"> </t>
  </si>
  <si>
    <t>MER</t>
  </si>
  <si>
    <t>G45</t>
  </si>
  <si>
    <t>SCS</t>
  </si>
  <si>
    <t>T1C</t>
  </si>
  <si>
    <t>FCD</t>
  </si>
  <si>
    <t>BF 505/2</t>
  </si>
  <si>
    <t>BF 539/2</t>
  </si>
  <si>
    <t>R6A</t>
  </si>
  <si>
    <t>BF 401/2</t>
  </si>
  <si>
    <t>BF 002/4</t>
  </si>
  <si>
    <t>PW</t>
  </si>
  <si>
    <t>PW 5</t>
  </si>
  <si>
    <t>PW 12</t>
  </si>
  <si>
    <t>RF 7901/1</t>
  </si>
  <si>
    <t>RF 1802/1</t>
  </si>
  <si>
    <t>RF 7942/8</t>
  </si>
  <si>
    <t>BF 001/3</t>
  </si>
  <si>
    <t>BF 001/1</t>
  </si>
  <si>
    <t>RF 7017/3</t>
  </si>
  <si>
    <t>CU5</t>
  </si>
  <si>
    <t>RF 7936/1</t>
  </si>
  <si>
    <t>RF 1602/1</t>
  </si>
  <si>
    <t>BAI</t>
  </si>
  <si>
    <t>SC</t>
  </si>
  <si>
    <t>RF 7741/1</t>
  </si>
  <si>
    <t>RF 1564/1</t>
  </si>
  <si>
    <t>RF 1563/1</t>
  </si>
  <si>
    <t>TST</t>
  </si>
  <si>
    <t>TU-R</t>
  </si>
  <si>
    <t>CONYC</t>
  </si>
  <si>
    <t xml:space="preserve">T1 </t>
  </si>
  <si>
    <t>RU</t>
  </si>
  <si>
    <t>RF 7027/1</t>
  </si>
  <si>
    <t>RF 7028/1</t>
  </si>
  <si>
    <t>RF 7013/1</t>
  </si>
  <si>
    <t>RF 7630/1</t>
  </si>
  <si>
    <t>RF 7657/1</t>
  </si>
  <si>
    <t>RF 017/1</t>
  </si>
  <si>
    <t>RF 8218/1</t>
  </si>
  <si>
    <t>RF 0963/1</t>
  </si>
  <si>
    <t>RF 4376/4</t>
  </si>
  <si>
    <t>RF 4343/3</t>
  </si>
  <si>
    <t>Col_Intermed</t>
  </si>
  <si>
    <t>TUT-1</t>
  </si>
  <si>
    <t>ST7C</t>
  </si>
  <si>
    <t>PU+PRO</t>
  </si>
  <si>
    <t>MER-PR</t>
  </si>
  <si>
    <t>ODD</t>
  </si>
  <si>
    <t>Sans doublons des feuilles T1 et T2</t>
  </si>
  <si>
    <t>MAS</t>
  </si>
  <si>
    <t>RF 1807/1</t>
  </si>
  <si>
    <t>RF 7940/1</t>
  </si>
  <si>
    <t>BEP</t>
  </si>
  <si>
    <t>RF 2572/1</t>
  </si>
  <si>
    <t>BIS</t>
  </si>
  <si>
    <t>RF 1501/3</t>
  </si>
  <si>
    <t>RF 4476/1</t>
  </si>
  <si>
    <t>RF 4369/2</t>
  </si>
  <si>
    <t>RF 4343/4</t>
  </si>
  <si>
    <t>BF 123/7</t>
  </si>
  <si>
    <t>CUT</t>
  </si>
  <si>
    <t>CUR</t>
  </si>
  <si>
    <t>COEC</t>
  </si>
  <si>
    <t>TLU</t>
  </si>
  <si>
    <t>RF 7011/1</t>
  </si>
  <si>
    <t>RF 7010/1</t>
  </si>
  <si>
    <t>ROF 7013/1</t>
  </si>
  <si>
    <t>RF 7503/1</t>
  </si>
  <si>
    <t>PW 12/5</t>
  </si>
  <si>
    <t>CD32</t>
  </si>
  <si>
    <t>http://forum.excel-pratique.com/excel/extraction-sans-doublons-avec-formule-t35573-10.html#p201701</t>
  </si>
  <si>
    <t>Plage_2</t>
  </si>
  <si>
    <t>Plage_1</t>
  </si>
  <si>
    <t>On peut masquer les colonnes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</si>
</sst>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4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/>
    <xf numFmtId="0" fontId="0" fillId="0" borderId="1" xfId="0" applyFill="1" applyBorder="1" applyAlignment="1">
      <alignment horizontal="center"/>
    </xf>
    <xf numFmtId="0" fontId="1" fillId="0" borderId="6" xfId="0" applyFont="1" applyBorder="1"/>
    <xf numFmtId="0" fontId="0" fillId="0" borderId="7" xfId="0" applyBorder="1"/>
    <xf numFmtId="0" fontId="1" fillId="2" borderId="4" xfId="0" applyFont="1" applyFill="1" applyBorder="1"/>
    <xf numFmtId="0" fontId="1" fillId="2" borderId="2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/>
    <xf numFmtId="0" fontId="1" fillId="0" borderId="0" xfId="0" applyFont="1" applyBorder="1"/>
    <xf numFmtId="0" fontId="1" fillId="0" borderId="8" xfId="0" applyFont="1" applyFill="1" applyBorder="1"/>
    <xf numFmtId="0" fontId="1" fillId="0" borderId="11" xfId="0" applyFont="1" applyFill="1" applyBorder="1"/>
    <xf numFmtId="0" fontId="1" fillId="0" borderId="9" xfId="0" applyFont="1" applyFill="1" applyBorder="1"/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7" xfId="0" applyFont="1" applyFill="1" applyBorder="1"/>
    <xf numFmtId="0" fontId="0" fillId="6" borderId="7" xfId="0" applyFill="1" applyBorder="1"/>
    <xf numFmtId="164" fontId="0" fillId="5" borderId="7" xfId="0" applyNumberFormat="1" applyFill="1" applyBorder="1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right"/>
    </xf>
    <xf numFmtId="0" fontId="3" fillId="0" borderId="0" xfId="1"/>
    <xf numFmtId="0" fontId="1" fillId="0" borderId="0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7" borderId="4" xfId="0" applyFill="1" applyBorder="1"/>
    <xf numFmtId="0" fontId="0" fillId="7" borderId="2" xfId="0" applyFill="1" applyBorder="1"/>
    <xf numFmtId="0" fontId="2" fillId="0" borderId="7" xfId="0" applyFont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extraction-sans-doublons-avec-formule-t35573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1"/>
  <sheetViews>
    <sheetView workbookViewId="0">
      <selection activeCell="N6" sqref="N6"/>
    </sheetView>
  </sheetViews>
  <sheetFormatPr baseColWidth="10" defaultRowHeight="15" x14ac:dyDescent="0.25"/>
  <cols>
    <col min="5" max="5" width="11.42578125" customWidth="1"/>
    <col min="7" max="7" width="13.140625" bestFit="1" customWidth="1"/>
    <col min="14" max="14" width="17.85546875" bestFit="1" customWidth="1"/>
  </cols>
  <sheetData>
    <row r="2" spans="1:14" x14ac:dyDescent="0.25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39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 x14ac:dyDescent="0.25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40"/>
      <c r="I5" s="2" t="s">
        <v>4</v>
      </c>
      <c r="J5" s="2" t="s">
        <v>4</v>
      </c>
      <c r="K5" s="2" t="s">
        <v>8</v>
      </c>
      <c r="L5" s="2" t="s">
        <v>8</v>
      </c>
      <c r="N5" s="45" t="s">
        <v>89</v>
      </c>
    </row>
    <row r="6" spans="1:14" x14ac:dyDescent="0.25">
      <c r="A6" s="3" t="s">
        <v>10</v>
      </c>
      <c r="B6" s="3" t="s">
        <v>12</v>
      </c>
      <c r="C6" s="3">
        <v>2</v>
      </c>
      <c r="D6" s="3" t="s">
        <v>19</v>
      </c>
      <c r="E6" s="3" t="s">
        <v>30</v>
      </c>
      <c r="F6" s="20">
        <v>2</v>
      </c>
      <c r="G6" s="25">
        <f>IF(AND(COUNTA(D6:E6)=2,D6&lt;&gt;D$4,D6&lt;&gt;D$5),N(COUNTIFS(D$6:D6,D6,E$6:E6,E6)=1),"")</f>
        <v>1</v>
      </c>
      <c r="I6" s="28" t="str">
        <f t="array" ref="I6">IFERROR(INDEX(D$6:D$41,MATCH(SMALL(IF(Col_Intermed_1=1,COUNTIF(D$6:D$41,"&lt;"&amp;D$6:D$41)),ROWS($6:6)),COUNTIF(D$6:D$41,"&lt;"&amp;D$6:D$41),0)),"")</f>
        <v>BAI</v>
      </c>
      <c r="J6" s="29" t="str">
        <f t="array" aca="1" ref="J6" ca="1">IFERROR(INDEX(E$6:E$41,SMALL(IF((Col_Intermed_1=1)*(D$6:D$41=I6),ROW(INDIRECT("1:"&amp;ROWS(Col_Intermed_1)))),COUNTIF(I$6:I6,I6))),"")</f>
        <v>RF 1602/1</v>
      </c>
      <c r="K6" s="30">
        <f ca="1">SUMIFS(F$6:F$41,D$6:D$41,I6,E$6:E$41,J6)</f>
        <v>4</v>
      </c>
      <c r="L6" s="15">
        <f>SUM(C6:C41)</f>
        <v>30</v>
      </c>
      <c r="N6" s="42" t="str">
        <f ca="1">IF(I6="","",I6&amp;"_"&amp;J6)</f>
        <v>BAI_RF 1602/1</v>
      </c>
    </row>
    <row r="7" spans="1:14" x14ac:dyDescent="0.25">
      <c r="A7" s="5"/>
      <c r="B7" s="5"/>
      <c r="C7" s="5"/>
      <c r="D7" s="5" t="s">
        <v>10</v>
      </c>
      <c r="E7" s="5" t="s">
        <v>31</v>
      </c>
      <c r="F7" s="21">
        <v>2</v>
      </c>
      <c r="G7" s="26">
        <f>IF(AND(COUNTA(D7:E7)=2,D7&lt;&gt;D$4,D7&lt;&gt;D$5),N(COUNTIFS(D$6:D7,D7,E$6:E7,E7)=1),"")</f>
        <v>1</v>
      </c>
      <c r="I7" s="28" t="str">
        <f t="array" ref="I7">IFERROR(INDEX(D$6:D$41,MATCH(SMALL(IF(Col_Intermed_1=1,COUNTIF(D$6:D$41,"&lt;"&amp;D$6:D$41)),ROWS($6:7)),COUNTIF(D$6:D$41,"&lt;"&amp;D$6:D$41),0)),"")</f>
        <v>BEM</v>
      </c>
      <c r="J7" s="29" t="str">
        <f t="array" aca="1" ref="J7" ca="1">IFERROR(INDEX(E$6:E$41,SMALL(IF((Col_Intermed_1=1)*(D$6:D$41=I7),ROW(INDIRECT("1:"&amp;ROWS(Col_Intermed_1)))),COUNTIF(I$6:I7,I7))),"")</f>
        <v>RF 1564/1</v>
      </c>
      <c r="K7" s="30">
        <f t="shared" ref="K7:K41" ca="1" si="0">SUMIFS(F$6:F$41,D$6:D$41,I7,E$6:E$41,J7)</f>
        <v>2</v>
      </c>
      <c r="N7" s="43" t="str">
        <f t="shared" ref="N7:N41" ca="1" si="1">IF(I7="","",I7&amp;"_"&amp;J7)</f>
        <v>BEM_RF 1564/1</v>
      </c>
    </row>
    <row r="8" spans="1:14" x14ac:dyDescent="0.25">
      <c r="A8" s="5"/>
      <c r="B8" s="5"/>
      <c r="C8" s="5"/>
      <c r="D8" s="5" t="s">
        <v>6</v>
      </c>
      <c r="E8" s="5" t="s">
        <v>32</v>
      </c>
      <c r="F8" s="21">
        <v>2</v>
      </c>
      <c r="G8" s="26">
        <f>IF(AND(COUNTA(D8:E8)=2,D8&lt;&gt;D$4,D8&lt;&gt;D$5),N(COUNTIFS(D$6:D8,D8,E$6:E8,E8)=1),"")</f>
        <v>1</v>
      </c>
      <c r="I8" s="28" t="str">
        <f t="array" ref="I8">IFERROR(INDEX(D$6:D$41,MATCH(SMALL(IF(Col_Intermed_1=1,COUNTIF(D$6:D$41,"&lt;"&amp;D$6:D$41)),ROWS($6:8)),COUNTIF(D$6:D$41,"&lt;"&amp;D$6:D$41),0)),"")</f>
        <v>BEM</v>
      </c>
      <c r="J8" s="29" t="str">
        <f t="array" aca="1" ref="J8" ca="1">IFERROR(INDEX(E$6:E$41,SMALL(IF((Col_Intermed_1=1)*(D$6:D$41=I8),ROW(INDIRECT("1:"&amp;ROWS(Col_Intermed_1)))),COUNTIF(I$6:I8,I8))),"")</f>
        <v>RF 1563/1</v>
      </c>
      <c r="K8" s="30">
        <f t="shared" ca="1" si="0"/>
        <v>2</v>
      </c>
      <c r="N8" s="43" t="str">
        <f t="shared" ca="1" si="1"/>
        <v>BEM_RF 1563/1</v>
      </c>
    </row>
    <row r="9" spans="1:14" x14ac:dyDescent="0.25">
      <c r="A9" s="5"/>
      <c r="B9" s="5"/>
      <c r="C9" s="5"/>
      <c r="D9" s="16" t="s">
        <v>27</v>
      </c>
      <c r="E9" s="16" t="s">
        <v>33</v>
      </c>
      <c r="F9" s="21">
        <v>2</v>
      </c>
      <c r="G9" s="26">
        <f>IF(AND(COUNTA(D9:E9)=2,D9&lt;&gt;D$4,D9&lt;&gt;D$5),N(COUNTIFS(D$6:D9,D9,E$6:E9,E9)=1),"")</f>
        <v>1</v>
      </c>
      <c r="I9" s="28" t="str">
        <f t="array" ref="I9">IFERROR(INDEX(D$6:D$41,MATCH(SMALL(IF(Col_Intermed_1=1,COUNTIF(D$6:D$41,"&lt;"&amp;D$6:D$41)),ROWS($6:9)),COUNTIF(D$6:D$41,"&lt;"&amp;D$6:D$41),0)),"")</f>
        <v>COEC</v>
      </c>
      <c r="J9" s="29" t="str">
        <f t="array" aca="1" ref="J9" ca="1">IFERROR(INDEX(E$6:E$41,SMALL(IF((Col_Intermed_1=1)*(D$6:D$41=I9),ROW(INDIRECT("1:"&amp;ROWS(Col_Intermed_1)))),COUNTIF(I$6:I9,I9))),"")</f>
        <v>ROF 7013/1</v>
      </c>
      <c r="K9" s="30">
        <f t="shared" ca="1" si="0"/>
        <v>1</v>
      </c>
      <c r="N9" s="43" t="str">
        <f t="shared" ca="1" si="1"/>
        <v>COEC_ROF 7013/1</v>
      </c>
    </row>
    <row r="10" spans="1:14" x14ac:dyDescent="0.25">
      <c r="A10" s="5"/>
      <c r="B10" s="5"/>
      <c r="C10" s="5"/>
      <c r="D10" s="16" t="s">
        <v>27</v>
      </c>
      <c r="E10" s="17" t="s">
        <v>34</v>
      </c>
      <c r="F10" s="21">
        <v>2</v>
      </c>
      <c r="G10" s="26">
        <f>IF(AND(COUNTA(D10:E10)=2,D10&lt;&gt;D$4,D10&lt;&gt;D$5),N(COUNTIFS(D$6:D10,D10,E$6:E10,E10)=1),"")</f>
        <v>1</v>
      </c>
      <c r="I10" s="28" t="str">
        <f t="array" ref="I10">IFERROR(INDEX(D$6:D$41,MATCH(SMALL(IF(Col_Intermed_1=1,COUNTIF(D$6:D$41,"&lt;"&amp;D$6:D$41)),ROWS($6:10)),COUNTIF(D$6:D$41,"&lt;"&amp;D$6:D$41),0)),"")</f>
        <v>CONYC</v>
      </c>
      <c r="J10" s="29" t="str">
        <f t="array" aca="1" ref="J10" ca="1">IFERROR(INDEX(E$6:E$41,SMALL(IF((Col_Intermed_1=1)*(D$6:D$41=I10),ROW(INDIRECT("1:"&amp;ROWS(Col_Intermed_1)))),COUNTIF(I$6:I10,I10))),"")</f>
        <v>RF 7013/1</v>
      </c>
      <c r="K10" s="30">
        <f t="shared" ca="1" si="0"/>
        <v>4</v>
      </c>
      <c r="N10" s="43" t="str">
        <f t="shared" ca="1" si="1"/>
        <v>CONYC_RF 7013/1</v>
      </c>
    </row>
    <row r="11" spans="1:14" x14ac:dyDescent="0.25">
      <c r="A11" s="3" t="s">
        <v>11</v>
      </c>
      <c r="B11" s="3" t="s">
        <v>13</v>
      </c>
      <c r="C11" s="3">
        <v>2</v>
      </c>
      <c r="D11" s="8" t="s">
        <v>28</v>
      </c>
      <c r="E11" s="5" t="s">
        <v>34</v>
      </c>
      <c r="F11" s="22">
        <v>2</v>
      </c>
      <c r="G11" s="26">
        <f>IF(AND(COUNTA(D11:E11)=2,D11&lt;&gt;D$4,D11&lt;&gt;D$5),N(COUNTIFS(D$6:D11,D11,E$6:E11,E11)=1),"")</f>
        <v>1</v>
      </c>
      <c r="I11" s="28" t="str">
        <f t="array" ref="I11">IFERROR(INDEX(D$6:D$41,MATCH(SMALL(IF(Col_Intermed_1=1,COUNTIF(D$6:D$41,"&lt;"&amp;D$6:D$41)),ROWS($6:11)),COUNTIF(D$6:D$41,"&lt;"&amp;D$6:D$41),0)),"")</f>
        <v>CU5</v>
      </c>
      <c r="J11" s="29" t="str">
        <f t="array" aca="1" ref="J11" ca="1">IFERROR(INDEX(E$6:E$41,SMALL(IF((Col_Intermed_1=1)*(D$6:D$41=I11),ROW(INDIRECT("1:"&amp;ROWS(Col_Intermed_1)))),COUNTIF(I$6:I11,I11))),"")</f>
        <v>RF 7936/1</v>
      </c>
      <c r="K11" s="30">
        <f t="shared" ca="1" si="0"/>
        <v>2</v>
      </c>
      <c r="N11" s="43" t="str">
        <f t="shared" ca="1" si="1"/>
        <v>CU5_RF 7936/1</v>
      </c>
    </row>
    <row r="12" spans="1:14" x14ac:dyDescent="0.25">
      <c r="A12" s="5"/>
      <c r="B12" s="5"/>
      <c r="C12" s="5"/>
      <c r="D12" s="9" t="s">
        <v>29</v>
      </c>
      <c r="E12" s="5" t="s">
        <v>35</v>
      </c>
      <c r="F12" s="23">
        <v>2</v>
      </c>
      <c r="G12" s="26">
        <f>IF(AND(COUNTA(D12:E12)=2,D12&lt;&gt;D$4,D12&lt;&gt;D$5),N(COUNTIFS(D$6:D12,D12,E$6:E12,E12)=1),"")</f>
        <v>1</v>
      </c>
      <c r="I12" s="28" t="str">
        <f t="array" ref="I12">IFERROR(INDEX(D$6:D$41,MATCH(SMALL(IF(Col_Intermed_1=1,COUNTIF(D$6:D$41,"&lt;"&amp;D$6:D$41)),ROWS($6:12)),COUNTIF(D$6:D$41,"&lt;"&amp;D$6:D$41),0)),"")</f>
        <v>CUR</v>
      </c>
      <c r="J12" s="29" t="str">
        <f t="array" aca="1" ref="J12" ca="1">IFERROR(INDEX(E$6:E$41,SMALL(IF((Col_Intermed_1=1)*(D$6:D$41=I12),ROW(INDIRECT("1:"&amp;ROWS(Col_Intermed_1)))),COUNTIF(I$6:I12,I12))),"")</f>
        <v>RF 7011/1</v>
      </c>
      <c r="K12" s="30">
        <f t="shared" ca="1" si="0"/>
        <v>4</v>
      </c>
      <c r="N12" s="43" t="str">
        <f t="shared" ca="1" si="1"/>
        <v>CUR_RF 7011/1</v>
      </c>
    </row>
    <row r="13" spans="1:14" x14ac:dyDescent="0.25">
      <c r="A13" s="5"/>
      <c r="B13" s="5"/>
      <c r="C13" s="5"/>
      <c r="D13" s="9" t="s">
        <v>36</v>
      </c>
      <c r="E13" s="9" t="s">
        <v>37</v>
      </c>
      <c r="F13" s="23">
        <v>2</v>
      </c>
      <c r="G13" s="26">
        <f>IF(AND(COUNTA(D13:E13)=2,D13&lt;&gt;D$4,D13&lt;&gt;D$5),N(COUNTIFS(D$6:D13,D13,E$6:E13,E13)=1),"")</f>
        <v>1</v>
      </c>
      <c r="I13" s="28" t="str">
        <f t="array" ref="I13">IFERROR(INDEX(D$6:D$41,MATCH(SMALL(IF(Col_Intermed_1=1,COUNTIF(D$6:D$41,"&lt;"&amp;D$6:D$41)),ROWS($6:13)),COUNTIF(D$6:D$41,"&lt;"&amp;D$6:D$41),0)),"")</f>
        <v>CUT</v>
      </c>
      <c r="J13" s="29" t="str">
        <f t="array" aca="1" ref="J13" ca="1">IFERROR(INDEX(E$6:E$41,SMALL(IF((Col_Intermed_1=1)*(D$6:D$41=I13),ROW(INDIRECT("1:"&amp;ROWS(Col_Intermed_1)))),COUNTIF(I$6:I13,I13))),"")</f>
        <v>RF 7010/1</v>
      </c>
      <c r="K13" s="30">
        <f t="shared" ca="1" si="0"/>
        <v>4</v>
      </c>
      <c r="N13" s="43" t="str">
        <f t="shared" ca="1" si="1"/>
        <v>CUT_RF 7010/1</v>
      </c>
    </row>
    <row r="14" spans="1:14" x14ac:dyDescent="0.25">
      <c r="A14" s="5"/>
      <c r="B14" s="5"/>
      <c r="C14" s="5"/>
      <c r="D14" s="9" t="s">
        <v>39</v>
      </c>
      <c r="E14" s="9" t="s">
        <v>38</v>
      </c>
      <c r="F14" s="23">
        <v>4</v>
      </c>
      <c r="G14" s="26">
        <f>IF(AND(COUNTA(D14:E14)=2,D14&lt;&gt;D$4,D14&lt;&gt;D$5),N(COUNTIFS(D$6:D14,D14,E$6:E14,E14)=1),"")</f>
        <v>1</v>
      </c>
      <c r="I14" s="28" t="str">
        <f t="array" ref="I14">IFERROR(INDEX(D$6:D$41,MATCH(SMALL(IF(Col_Intermed_1=1,COUNTIF(D$6:D$41,"&lt;"&amp;D$6:D$41)),ROWS($6:14)),COUNTIF(D$6:D$41,"&lt;"&amp;D$6:D$41),0)),"")</f>
        <v>HDD</v>
      </c>
      <c r="J14" s="29" t="str">
        <f t="array" aca="1" ref="J14" ca="1">IFERROR(INDEX(E$6:E$41,SMALL(IF((Col_Intermed_1=1)*(D$6:D$41=I14),ROW(INDIRECT("1:"&amp;ROWS(Col_Intermed_1)))),COUNTIF(I$6:I14,I14))),"")</f>
        <v>RF 7942/8</v>
      </c>
      <c r="K14" s="30">
        <f t="shared" ca="1" si="0"/>
        <v>2</v>
      </c>
      <c r="N14" s="43" t="str">
        <f t="shared" ca="1" si="1"/>
        <v>HDD_RF 7942/8</v>
      </c>
    </row>
    <row r="15" spans="1:14" x14ac:dyDescent="0.25">
      <c r="A15" s="5"/>
      <c r="B15" s="5"/>
      <c r="C15" s="5"/>
      <c r="D15" s="9" t="s">
        <v>40</v>
      </c>
      <c r="E15" s="9" t="s">
        <v>41</v>
      </c>
      <c r="F15" s="23">
        <v>2</v>
      </c>
      <c r="G15" s="26">
        <f>IF(AND(COUNTA(D15:E15)=2,D15&lt;&gt;D$4,D15&lt;&gt;D$5),N(COUNTIFS(D$6:D15,D15,E$6:E15,E15)=1),"")</f>
        <v>1</v>
      </c>
      <c r="I15" s="28" t="str">
        <f t="array" ref="I15">IFERROR(INDEX(D$6:D$41,MATCH(SMALL(IF(Col_Intermed_1=1,COUNTIF(D$6:D$41,"&lt;"&amp;D$6:D$41)),ROWS($6:15)),COUNTIF(D$6:D$41,"&lt;"&amp;D$6:D$41),0)),"")</f>
        <v>MA</v>
      </c>
      <c r="J15" s="29" t="str">
        <f t="array" aca="1" ref="J15" ca="1">IFERROR(INDEX(E$6:E$41,SMALL(IF((Col_Intermed_1=1)*(D$6:D$41=I15),ROW(INDIRECT("1:"&amp;ROWS(Col_Intermed_1)))),COUNTIF(I$6:I15,I15))),"")</f>
        <v>RF 1802/1</v>
      </c>
      <c r="K15" s="30">
        <f t="shared" ca="1" si="0"/>
        <v>2</v>
      </c>
      <c r="N15" s="43" t="str">
        <f t="shared" ca="1" si="1"/>
        <v>MA_RF 1802/1</v>
      </c>
    </row>
    <row r="16" spans="1:14" x14ac:dyDescent="0.25">
      <c r="A16" s="5"/>
      <c r="B16" s="5"/>
      <c r="C16" s="5"/>
      <c r="D16" s="16" t="s">
        <v>7</v>
      </c>
      <c r="E16" s="16" t="s">
        <v>42</v>
      </c>
      <c r="F16" s="23">
        <v>2</v>
      </c>
      <c r="G16" s="26">
        <f>IF(AND(COUNTA(D16:E16)=2,D16&lt;&gt;D$4,D16&lt;&gt;D$5),N(COUNTIFS(D$6:D16,D16,E$6:E16,E16)=1),"")</f>
        <v>1</v>
      </c>
      <c r="I16" s="28" t="str">
        <f t="array" ref="I16">IFERROR(INDEX(D$6:D$41,MATCH(SMALL(IF(Col_Intermed_1=1,COUNTIF(D$6:D$41,"&lt;"&amp;D$6:D$41)),ROWS($6:16)),COUNTIF(D$6:D$41,"&lt;"&amp;D$6:D$41),0)),"")</f>
        <v>MER</v>
      </c>
      <c r="J16" s="29" t="str">
        <f t="array" aca="1" ref="J16" ca="1">IFERROR(INDEX(E$6:E$41,SMALL(IF((Col_Intermed_1=1)*(D$6:D$41=I16),ROW(INDIRECT("1:"&amp;ROWS(Col_Intermed_1)))),COUNTIF(I$6:I16,I16))),"")</f>
        <v>RF 4343/3</v>
      </c>
      <c r="K16" s="30">
        <f t="shared" ca="1" si="0"/>
        <v>2</v>
      </c>
      <c r="N16" s="43" t="str">
        <f t="shared" ca="1" si="1"/>
        <v>MER_RF 4343/3</v>
      </c>
    </row>
    <row r="17" spans="1:14" x14ac:dyDescent="0.25">
      <c r="A17" s="7"/>
      <c r="B17" s="7"/>
      <c r="C17" s="7"/>
      <c r="D17" s="17" t="s">
        <v>7</v>
      </c>
      <c r="E17" s="17" t="s">
        <v>43</v>
      </c>
      <c r="F17" s="24">
        <v>2</v>
      </c>
      <c r="G17" s="26">
        <f>IF(AND(COUNTA(D17:E17)=2,D17&lt;&gt;D$4,D17&lt;&gt;D$5),N(COUNTIFS(D$6:D17,D17,E$6:E17,E17)=1),"")</f>
        <v>1</v>
      </c>
      <c r="I17" s="28" t="str">
        <f t="array" ref="I17">IFERROR(INDEX(D$6:D$41,MATCH(SMALL(IF(Col_Intermed_1=1,COUNTIF(D$6:D$41,"&lt;"&amp;D$6:D$41)),ROWS($6:17)),COUNTIF(D$6:D$41,"&lt;"&amp;D$6:D$41),0)),"")</f>
        <v>MER</v>
      </c>
      <c r="J17" s="29" t="str">
        <f t="array" aca="1" ref="J17" ca="1">IFERROR(INDEX(E$6:E$41,SMALL(IF((Col_Intermed_1=1)*(D$6:D$41=I17),ROW(INDIRECT("1:"&amp;ROWS(Col_Intermed_1)))),COUNTIF(I$6:I17,I17))),"")</f>
        <v>RF 4343/4</v>
      </c>
      <c r="K17" s="30">
        <f t="shared" ca="1" si="0"/>
        <v>3</v>
      </c>
      <c r="N17" s="43" t="str">
        <f t="shared" ca="1" si="1"/>
        <v>MER_RF 4343/4</v>
      </c>
    </row>
    <row r="18" spans="1:14" x14ac:dyDescent="0.25">
      <c r="G18" s="26" t="str">
        <f>IF(AND(COUNTA(D18:E18)=2,D18&lt;&gt;D$4,D18&lt;&gt;D$5),N(COUNTIFS(D$6:D18,D18,E$6:E18,E18)=1),"")</f>
        <v/>
      </c>
      <c r="I18" s="28" t="str">
        <f t="array" ref="I18">IFERROR(INDEX(D$6:D$41,MATCH(SMALL(IF(Col_Intermed_1=1,COUNTIF(D$6:D$41,"&lt;"&amp;D$6:D$41)),ROWS($6:18)),COUNTIF(D$6:D$41,"&lt;"&amp;D$6:D$41),0)),"")</f>
        <v>PRO</v>
      </c>
      <c r="J18" s="29" t="str">
        <f t="array" aca="1" ref="J18" ca="1">IFERROR(INDEX(E$6:E$41,SMALL(IF((Col_Intermed_1=1)*(D$6:D$41=I18),ROW(INDIRECT("1:"&amp;ROWS(Col_Intermed_1)))),COUNTIF(I$6:I18,I18))),"")</f>
        <v>RF 8218/1</v>
      </c>
      <c r="K18" s="30">
        <f t="shared" ca="1" si="0"/>
        <v>6</v>
      </c>
      <c r="N18" s="43" t="str">
        <f t="shared" ca="1" si="1"/>
        <v>PRO_RF 8218/1</v>
      </c>
    </row>
    <row r="19" spans="1:14" x14ac:dyDescent="0.25">
      <c r="A19" s="31" t="s">
        <v>20</v>
      </c>
      <c r="B19" s="31"/>
      <c r="C19" s="31"/>
      <c r="D19" s="31"/>
      <c r="E19" s="31"/>
      <c r="F19" s="31"/>
      <c r="G19" s="26" t="str">
        <f>IF(AND(COUNTA(D19:E19)=2,D19&lt;&gt;D$4,D19&lt;&gt;D$5),N(COUNTIFS(D$6:D19,D19,E$6:E19,E19)=1),"")</f>
        <v/>
      </c>
      <c r="I19" s="28" t="str">
        <f t="array" ref="I19">IFERROR(INDEX(D$6:D$41,MATCH(SMALL(IF(Col_Intermed_1=1,COUNTIF(D$6:D$41,"&lt;"&amp;D$6:D$41)),ROWS($6:19)),COUNTIF(D$6:D$41,"&lt;"&amp;D$6:D$41),0)),"")</f>
        <v>PRO</v>
      </c>
      <c r="J19" s="29" t="str">
        <f t="array" aca="1" ref="J19" ca="1">IFERROR(INDEX(E$6:E$41,SMALL(IF((Col_Intermed_1=1)*(D$6:D$41=I19),ROW(INDIRECT("1:"&amp;ROWS(Col_Intermed_1)))),COUNTIF(I$6:I19,I19))),"")</f>
        <v>RF 4376/4</v>
      </c>
      <c r="K19" s="30">
        <f t="shared" ca="1" si="0"/>
        <v>2</v>
      </c>
      <c r="N19" s="43" t="str">
        <f t="shared" ca="1" si="1"/>
        <v>PRO_RF 4376/4</v>
      </c>
    </row>
    <row r="20" spans="1:14" x14ac:dyDescent="0.25">
      <c r="G20" s="26" t="str">
        <f>IF(AND(COUNTA(D20:E20)=2,D20&lt;&gt;D$4,D20&lt;&gt;D$5),N(COUNTIFS(D$6:D20,D20,E$6:E20,E20)=1),"")</f>
        <v/>
      </c>
      <c r="I20" s="28" t="str">
        <f t="array" ref="I20">IFERROR(INDEX(D$6:D$41,MATCH(SMALL(IF(Col_Intermed_1=1,COUNTIF(D$6:D$41,"&lt;"&amp;D$6:D$41)),ROWS($6:20)),COUNTIF(D$6:D$41,"&lt;"&amp;D$6:D$41),0)),"")</f>
        <v>PW</v>
      </c>
      <c r="J20" s="29" t="str">
        <f t="array" aca="1" ref="J20" ca="1">IFERROR(INDEX(E$6:E$41,SMALL(IF((Col_Intermed_1=1)*(D$6:D$41=I20),ROW(INDIRECT("1:"&amp;ROWS(Col_Intermed_1)))),COUNTIF(I$6:I20,I20))),"")</f>
        <v>BF 001/3</v>
      </c>
      <c r="K20" s="30">
        <f t="shared" ca="1" si="0"/>
        <v>2</v>
      </c>
      <c r="N20" s="43" t="str">
        <f t="shared" ca="1" si="1"/>
        <v>PW_BF 001/3</v>
      </c>
    </row>
    <row r="21" spans="1:14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1</v>
      </c>
      <c r="F21" s="18" t="s">
        <v>2</v>
      </c>
      <c r="G21" s="26" t="str">
        <f>IF(AND(COUNTA(D21:E21)=2,D21&lt;&gt;D$4,D21&lt;&gt;D$5),N(COUNTIFS(D$6:D21,D21,E$6:E21,E21)=1),"")</f>
        <v/>
      </c>
      <c r="I21" s="28" t="str">
        <f t="array" ref="I21">IFERROR(INDEX(D$6:D$41,MATCH(SMALL(IF(Col_Intermed_1=1,COUNTIF(D$6:D$41,"&lt;"&amp;D$6:D$41)),ROWS($6:21)),COUNTIF(D$6:D$41,"&lt;"&amp;D$6:D$41),0)),"")</f>
        <v>PW</v>
      </c>
      <c r="J21" s="29" t="str">
        <f t="array" aca="1" ref="J21" ca="1">IFERROR(INDEX(E$6:E$41,SMALL(IF((Col_Intermed_1=1)*(D$6:D$41=I21),ROW(INDIRECT("1:"&amp;ROWS(Col_Intermed_1)))),COUNTIF(I$6:I21,I21))),"")</f>
        <v>BF 001/1</v>
      </c>
      <c r="K21" s="30">
        <f t="shared" ca="1" si="0"/>
        <v>2</v>
      </c>
      <c r="N21" s="43" t="str">
        <f t="shared" ca="1" si="1"/>
        <v>PW_BF 001/1</v>
      </c>
    </row>
    <row r="22" spans="1:14" x14ac:dyDescent="0.25">
      <c r="A22" s="2" t="s">
        <v>4</v>
      </c>
      <c r="B22" s="2" t="s">
        <v>5</v>
      </c>
      <c r="C22" s="2"/>
      <c r="D22" s="2" t="s">
        <v>4</v>
      </c>
      <c r="E22" s="2" t="s">
        <v>4</v>
      </c>
      <c r="F22" s="19"/>
      <c r="G22" s="26" t="str">
        <f>IF(AND(COUNTA(D22:E22)=2,D22&lt;&gt;D$4,D22&lt;&gt;D$5),N(COUNTIFS(D$6:D22,D22,E$6:E22,E22)=1),"")</f>
        <v/>
      </c>
      <c r="I22" s="28" t="str">
        <f t="array" ref="I22">IFERROR(INDEX(D$6:D$41,MATCH(SMALL(IF(Col_Intermed_1=1,COUNTIF(D$6:D$41,"&lt;"&amp;D$6:D$41)),ROWS($6:22)),COUNTIF(D$6:D$41,"&lt;"&amp;D$6:D$41),0)),"")</f>
        <v>PW</v>
      </c>
      <c r="J22" s="29" t="str">
        <f t="array" aca="1" ref="J22" ca="1">IFERROR(INDEX(E$6:E$41,SMALL(IF((Col_Intermed_1=1)*(D$6:D$41=I22),ROW(INDIRECT("1:"&amp;ROWS(Col_Intermed_1)))),COUNTIF(I$6:I22,I22))),"")</f>
        <v>RF 7017/3</v>
      </c>
      <c r="K22" s="30">
        <f t="shared" ca="1" si="0"/>
        <v>4</v>
      </c>
      <c r="N22" s="43" t="str">
        <f t="shared" ca="1" si="1"/>
        <v>PW_RF 7017/3</v>
      </c>
    </row>
    <row r="23" spans="1:14" x14ac:dyDescent="0.25">
      <c r="A23" s="3" t="s">
        <v>21</v>
      </c>
      <c r="B23" s="3" t="s">
        <v>22</v>
      </c>
      <c r="C23" s="3">
        <v>4</v>
      </c>
      <c r="D23" s="3" t="s">
        <v>44</v>
      </c>
      <c r="E23" s="3" t="s">
        <v>49</v>
      </c>
      <c r="F23" s="20">
        <v>4</v>
      </c>
      <c r="G23" s="26">
        <f>IF(AND(COUNTA(D23:E23)=2,D23&lt;&gt;D$4,D23&lt;&gt;D$5),N(COUNTIFS(D$6:D23,D23,E$6:E23,E23)=1),"")</f>
        <v>1</v>
      </c>
      <c r="I23" s="28" t="str">
        <f t="array" ref="I23">IFERROR(INDEX(D$6:D$41,MATCH(SMALL(IF(Col_Intermed_1=1,COUNTIF(D$6:D$41,"&lt;"&amp;D$6:D$41)),ROWS($6:23)),COUNTIF(D$6:D$41,"&lt;"&amp;D$6:D$41),0)),"")</f>
        <v>PW</v>
      </c>
      <c r="J23" s="29" t="str">
        <f t="array" aca="1" ref="J23" ca="1">IFERROR(INDEX(E$6:E$41,SMALL(IF((Col_Intermed_1=1)*(D$6:D$41=I23),ROW(INDIRECT("1:"&amp;ROWS(Col_Intermed_1)))),COUNTIF(I$6:I23,I23))),"")</f>
        <v>RF 0963/1</v>
      </c>
      <c r="K23" s="30">
        <f t="shared" ca="1" si="0"/>
        <v>2</v>
      </c>
      <c r="N23" s="43" t="str">
        <f t="shared" ca="1" si="1"/>
        <v>PW_RF 0963/1</v>
      </c>
    </row>
    <row r="24" spans="1:14" x14ac:dyDescent="0.25">
      <c r="A24" s="5"/>
      <c r="B24" s="5"/>
      <c r="C24" s="5"/>
      <c r="D24" s="5" t="s">
        <v>45</v>
      </c>
      <c r="E24" s="5" t="s">
        <v>50</v>
      </c>
      <c r="F24" s="21">
        <v>4</v>
      </c>
      <c r="G24" s="26">
        <f>IF(AND(COUNTA(D24:E24)=2,D24&lt;&gt;D$4,D24&lt;&gt;D$5),N(COUNTIFS(D$6:D24,D24,E$6:E24,E24)=1),"")</f>
        <v>1</v>
      </c>
      <c r="I24" s="28" t="str">
        <f t="array" ref="I24">IFERROR(INDEX(D$6:D$41,MATCH(SMALL(IF(Col_Intermed_1=1,COUNTIF(D$6:D$41,"&lt;"&amp;D$6:D$41)),ROWS($6:24)),COUNTIF(D$6:D$41,"&lt;"&amp;D$6:D$41),0)),"")</f>
        <v>PW 12</v>
      </c>
      <c r="J24" s="29" t="str">
        <f t="array" aca="1" ref="J24" ca="1">IFERROR(INDEX(E$6:E$41,SMALL(IF((Col_Intermed_1=1)*(D$6:D$41=I24),ROW(INDIRECT("1:"&amp;ROWS(Col_Intermed_1)))),COUNTIF(I$6:I24,I24))),"")</f>
        <v>RF 7017/3</v>
      </c>
      <c r="K24" s="30">
        <f t="shared" ca="1" si="0"/>
        <v>14</v>
      </c>
      <c r="N24" s="43" t="str">
        <f t="shared" ca="1" si="1"/>
        <v>PW 12_RF 7017/3</v>
      </c>
    </row>
    <row r="25" spans="1:14" x14ac:dyDescent="0.25">
      <c r="A25" s="5"/>
      <c r="B25" s="5"/>
      <c r="C25" s="5"/>
      <c r="D25" s="5" t="s">
        <v>46</v>
      </c>
      <c r="E25" s="5" t="s">
        <v>51</v>
      </c>
      <c r="F25" s="21">
        <v>4</v>
      </c>
      <c r="G25" s="26">
        <f>IF(AND(COUNTA(D25:E25)=2,D25&lt;&gt;D$4,D25&lt;&gt;D$5),N(COUNTIFS(D$6:D25,D25,E$6:E25,E25)=1),"")</f>
        <v>1</v>
      </c>
      <c r="I25" s="28" t="str">
        <f t="array" ref="I25">IFERROR(INDEX(D$6:D$41,MATCH(SMALL(IF(Col_Intermed_1=1,COUNTIF(D$6:D$41,"&lt;"&amp;D$6:D$41)),ROWS($6:25)),COUNTIF(D$6:D$41,"&lt;"&amp;D$6:D$41),0)),"")</f>
        <v>PW 12/5</v>
      </c>
      <c r="J25" s="29" t="str">
        <f t="array" aca="1" ref="J25" ca="1">IFERROR(INDEX(E$6:E$41,SMALL(IF((Col_Intermed_1=1)*(D$6:D$41=I25),ROW(INDIRECT("1:"&amp;ROWS(Col_Intermed_1)))),COUNTIF(I$6:I25,I25))),"")</f>
        <v>RF 7017/3</v>
      </c>
      <c r="K25" s="30">
        <f t="shared" ca="1" si="0"/>
        <v>1</v>
      </c>
      <c r="N25" s="43" t="str">
        <f t="shared" ca="1" si="1"/>
        <v>PW 12/5_RF 7017/3</v>
      </c>
    </row>
    <row r="26" spans="1:14" x14ac:dyDescent="0.25">
      <c r="A26" s="5"/>
      <c r="B26" s="5"/>
      <c r="C26" s="5"/>
      <c r="D26" s="5" t="s">
        <v>27</v>
      </c>
      <c r="E26" s="7" t="s">
        <v>35</v>
      </c>
      <c r="F26" s="21">
        <v>4</v>
      </c>
      <c r="G26" s="26">
        <f>IF(AND(COUNTA(D26:E26)=2,D26&lt;&gt;D$4,D26&lt;&gt;D$5),N(COUNTIFS(D$6:D26,D26,E$6:E26,E26)=1),"")</f>
        <v>1</v>
      </c>
      <c r="I26" s="28" t="str">
        <f t="array" ref="I26">IFERROR(INDEX(D$6:D$41,MATCH(SMALL(IF(Col_Intermed_1=1,COUNTIF(D$6:D$41,"&lt;"&amp;D$6:D$41)),ROWS($6:26)),COUNTIF(D$6:D$41,"&lt;"&amp;D$6:D$41),0)),"")</f>
        <v>PW 5</v>
      </c>
      <c r="J26" s="29" t="str">
        <f t="array" aca="1" ref="J26" ca="1">IFERROR(INDEX(E$6:E$41,SMALL(IF((Col_Intermed_1=1)*(D$6:D$41=I26),ROW(INDIRECT("1:"&amp;ROWS(Col_Intermed_1)))),COUNTIF(I$6:I26,I26))),"")</f>
        <v>BF 001/1</v>
      </c>
      <c r="K26" s="30">
        <f t="shared" ca="1" si="0"/>
        <v>2</v>
      </c>
      <c r="N26" s="43" t="str">
        <f t="shared" ca="1" si="1"/>
        <v>PW 5_BF 001/1</v>
      </c>
    </row>
    <row r="27" spans="1:14" x14ac:dyDescent="0.25">
      <c r="A27" s="3" t="s">
        <v>20</v>
      </c>
      <c r="B27" s="3" t="s">
        <v>23</v>
      </c>
      <c r="C27" s="3">
        <v>13</v>
      </c>
      <c r="D27" s="8" t="s">
        <v>20</v>
      </c>
      <c r="E27" s="5" t="s">
        <v>52</v>
      </c>
      <c r="F27" s="22">
        <v>12</v>
      </c>
      <c r="G27" s="26">
        <f>IF(AND(COUNTA(D27:E27)=2,D27&lt;&gt;D$4,D27&lt;&gt;D$5),N(COUNTIFS(D$6:D27,D27,E$6:E27,E27)=1),"")</f>
        <v>1</v>
      </c>
      <c r="I27" s="28" t="str">
        <f t="array" ref="I27">IFERROR(INDEX(D$6:D$41,MATCH(SMALL(IF(Col_Intermed_1=1,COUNTIF(D$6:D$41,"&lt;"&amp;D$6:D$41)),ROWS($6:27)),COUNTIF(D$6:D$41,"&lt;"&amp;D$6:D$41),0)),"")</f>
        <v>RU</v>
      </c>
      <c r="J27" s="29" t="str">
        <f t="array" aca="1" ref="J27" ca="1">IFERROR(INDEX(E$6:E$41,SMALL(IF((Col_Intermed_1=1)*(D$6:D$41=I27),ROW(INDIRECT("1:"&amp;ROWS(Col_Intermed_1)))),COUNTIF(I$6:I27,I27))),"")</f>
        <v>RF 017/1</v>
      </c>
      <c r="K27" s="30">
        <f t="shared" ca="1" si="0"/>
        <v>14</v>
      </c>
      <c r="N27" s="43" t="str">
        <f t="shared" ca="1" si="1"/>
        <v>RU_RF 017/1</v>
      </c>
    </row>
    <row r="28" spans="1:14" x14ac:dyDescent="0.25">
      <c r="A28" s="5"/>
      <c r="B28" s="5"/>
      <c r="C28" s="5"/>
      <c r="D28" s="9" t="s">
        <v>47</v>
      </c>
      <c r="E28" s="5" t="s">
        <v>53</v>
      </c>
      <c r="F28" s="23">
        <v>12</v>
      </c>
      <c r="G28" s="26">
        <f>IF(AND(COUNTA(D28:E28)=2,D28&lt;&gt;D$4,D28&lt;&gt;D$5),N(COUNTIFS(D$6:D28,D28,E$6:E28,E28)=1),"")</f>
        <v>1</v>
      </c>
      <c r="I28" s="28" t="str">
        <f t="array" ref="I28">IFERROR(INDEX(D$6:D$41,MATCH(SMALL(IF(Col_Intermed_1=1,COUNTIF(D$6:D$41,"&lt;"&amp;D$6:D$41)),ROWS($6:28)),COUNTIF(D$6:D$41,"&lt;"&amp;D$6:D$41),0)),"")</f>
        <v>SC</v>
      </c>
      <c r="J28" s="29" t="str">
        <f t="array" aca="1" ref="J28" ca="1">IFERROR(INDEX(E$6:E$41,SMALL(IF((Col_Intermed_1=1)*(D$6:D$41=I28),ROW(INDIRECT("1:"&amp;ROWS(Col_Intermed_1)))),COUNTIF(I$6:I28,I28))),"")</f>
        <v>RF 7741/1</v>
      </c>
      <c r="K28" s="30">
        <f t="shared" ca="1" si="0"/>
        <v>2</v>
      </c>
      <c r="N28" s="43" t="str">
        <f t="shared" ca="1" si="1"/>
        <v>SC_RF 7741/1</v>
      </c>
    </row>
    <row r="29" spans="1:14" x14ac:dyDescent="0.25">
      <c r="A29" s="5"/>
      <c r="B29" s="5"/>
      <c r="C29" s="5"/>
      <c r="D29" s="9" t="s">
        <v>29</v>
      </c>
      <c r="E29" s="9" t="s">
        <v>35</v>
      </c>
      <c r="F29" s="23">
        <v>12</v>
      </c>
      <c r="G29" s="26">
        <f>IF(AND(COUNTA(D29:E29)=2,D29&lt;&gt;D$4,D29&lt;&gt;D$5),N(COUNTIFS(D$6:D29,D29,E$6:E29,E29)=1),"")</f>
        <v>0</v>
      </c>
      <c r="I29" s="28" t="str">
        <f t="array" ref="I29">IFERROR(INDEX(D$6:D$41,MATCH(SMALL(IF(Col_Intermed_1=1,COUNTIF(D$6:D$41,"&lt;"&amp;D$6:D$41)),ROWS($6:29)),COUNTIF(D$6:D$41,"&lt;"&amp;D$6:D$41),0)),"")</f>
        <v>SCS</v>
      </c>
      <c r="J29" s="29" t="str">
        <f t="array" aca="1" ref="J29" ca="1">IFERROR(INDEX(E$6:E$41,SMALL(IF((Col_Intermed_1=1)*(D$6:D$41=I29),ROW(INDIRECT("1:"&amp;ROWS(Col_Intermed_1)))),COUNTIF(I$6:I29,I29))),"")</f>
        <v>RF 7901/1</v>
      </c>
      <c r="K29" s="30">
        <f t="shared" ca="1" si="0"/>
        <v>2</v>
      </c>
      <c r="N29" s="43" t="str">
        <f t="shared" ca="1" si="1"/>
        <v>SCS_RF 7901/1</v>
      </c>
    </row>
    <row r="30" spans="1:14" x14ac:dyDescent="0.25">
      <c r="A30" s="3" t="s">
        <v>24</v>
      </c>
      <c r="B30" s="3" t="s">
        <v>25</v>
      </c>
      <c r="C30" s="3">
        <v>6</v>
      </c>
      <c r="D30" s="8" t="s">
        <v>48</v>
      </c>
      <c r="E30" s="8" t="s">
        <v>54</v>
      </c>
      <c r="F30" s="22">
        <v>12</v>
      </c>
      <c r="G30" s="26">
        <f>IF(AND(COUNTA(D30:E30)=2,D30&lt;&gt;D$4,D30&lt;&gt;D$5),N(COUNTIFS(D$6:D30,D30,E$6:E30,E30)=1),"")</f>
        <v>1</v>
      </c>
      <c r="I30" s="28" t="str">
        <f t="array" ref="I30">IFERROR(INDEX(D$6:D$41,MATCH(SMALL(IF(Col_Intermed_1=1,COUNTIF(D$6:D$41,"&lt;"&amp;D$6:D$41)),ROWS($6:30)),COUNTIF(D$6:D$41,"&lt;"&amp;D$6:D$41),0)),"")</f>
        <v xml:space="preserve">T1 </v>
      </c>
      <c r="J30" s="29" t="str">
        <f t="array" aca="1" ref="J30" ca="1">IFERROR(INDEX(E$6:E$41,SMALL(IF((Col_Intermed_1=1)*(D$6:D$41=I30),ROW(INDIRECT("1:"&amp;ROWS(Col_Intermed_1)))),COUNTIF(I$6:I30,I30))),"")</f>
        <v>RF 7657/1</v>
      </c>
      <c r="K30" s="30">
        <f t="shared" ca="1" si="0"/>
        <v>12</v>
      </c>
      <c r="N30" s="43" t="str">
        <f t="shared" ca="1" si="1"/>
        <v>T1 _RF 7657/1</v>
      </c>
    </row>
    <row r="31" spans="1:14" x14ac:dyDescent="0.25">
      <c r="A31" s="7"/>
      <c r="B31" s="7"/>
      <c r="C31" s="7"/>
      <c r="D31" s="12" t="s">
        <v>15</v>
      </c>
      <c r="E31" s="12" t="s">
        <v>55</v>
      </c>
      <c r="F31" s="24">
        <v>6</v>
      </c>
      <c r="G31" s="26">
        <f>IF(AND(COUNTA(D31:E31)=2,D31&lt;&gt;D$4,D31&lt;&gt;D$5),N(COUNTIFS(D$6:D31,D31,E$6:E31,E31)=1),"")</f>
        <v>1</v>
      </c>
      <c r="I31" s="28" t="str">
        <f t="array" ref="I31">IFERROR(INDEX(D$6:D$41,MATCH(SMALL(IF(Col_Intermed_1=1,COUNTIF(D$6:D$41,"&lt;"&amp;D$6:D$41)),ROWS($6:31)),COUNTIF(D$6:D$41,"&lt;"&amp;D$6:D$41),0)),"")</f>
        <v>T1C</v>
      </c>
      <c r="J31" s="29" t="str">
        <f t="array" aca="1" ref="J31" ca="1">IFERROR(INDEX(E$6:E$41,SMALL(IF((Col_Intermed_1=1)*(D$6:D$41=I31),ROW(INDIRECT("1:"&amp;ROWS(Col_Intermed_1)))),COUNTIF(I$6:I31,I31))),"")</f>
        <v>RF 7630/1</v>
      </c>
      <c r="K31" s="30">
        <f t="shared" ca="1" si="0"/>
        <v>12</v>
      </c>
      <c r="N31" s="43" t="str">
        <f t="shared" ca="1" si="1"/>
        <v>T1C_RF 7630/1</v>
      </c>
    </row>
    <row r="32" spans="1:14" x14ac:dyDescent="0.25">
      <c r="A32" s="3" t="s">
        <v>24</v>
      </c>
      <c r="B32" s="4" t="s">
        <v>26</v>
      </c>
      <c r="C32" s="3">
        <v>2</v>
      </c>
      <c r="D32" s="8" t="s">
        <v>27</v>
      </c>
      <c r="E32" s="8" t="s">
        <v>56</v>
      </c>
      <c r="F32" s="22">
        <v>2</v>
      </c>
      <c r="G32" s="26">
        <f>IF(AND(COUNTA(D32:E32)=2,D32&lt;&gt;D$4,D32&lt;&gt;D$5),N(COUNTIFS(D$6:D32,D32,E$6:E32,E32)=1),"")</f>
        <v>1</v>
      </c>
      <c r="I32" s="28" t="str">
        <f t="array" ref="I32">IFERROR(INDEX(D$6:D$41,MATCH(SMALL(IF(Col_Intermed_1=1,COUNTIF(D$6:D$41,"&lt;"&amp;D$6:D$41)),ROWS($6:32)),COUNTIF(D$6:D$41,"&lt;"&amp;D$6:D$41),0)),"")</f>
        <v>TLU</v>
      </c>
      <c r="J32" s="29" t="str">
        <f t="array" aca="1" ref="J32" ca="1">IFERROR(INDEX(E$6:E$41,SMALL(IF((Col_Intermed_1=1)*(D$6:D$41=I32),ROW(INDIRECT("1:"&amp;ROWS(Col_Intermed_1)))),COUNTIF(I$6:I32,I32))),"")</f>
        <v>RF 7503/1</v>
      </c>
      <c r="K32" s="30">
        <f t="shared" ca="1" si="0"/>
        <v>1</v>
      </c>
      <c r="N32" s="43" t="str">
        <f t="shared" ca="1" si="1"/>
        <v>TLU_RF 7503/1</v>
      </c>
    </row>
    <row r="33" spans="1:14" x14ac:dyDescent="0.25">
      <c r="A33" s="5"/>
      <c r="B33" s="6"/>
      <c r="C33" s="5" t="s">
        <v>16</v>
      </c>
      <c r="D33" s="9" t="s">
        <v>48</v>
      </c>
      <c r="E33" s="9" t="s">
        <v>54</v>
      </c>
      <c r="F33" s="23">
        <v>2</v>
      </c>
      <c r="G33" s="26">
        <f>IF(AND(COUNTA(D33:E33)=2,D33&lt;&gt;D$4,D33&lt;&gt;D$5),N(COUNTIFS(D$6:D33,D33,E$6:E33,E33)=1),"")</f>
        <v>0</v>
      </c>
      <c r="I33" s="28" t="str">
        <f t="array" ref="I33">IFERROR(INDEX(D$6:D$41,MATCH(SMALL(IF(Col_Intermed_1=1,COUNTIF(D$6:D$41,"&lt;"&amp;D$6:D$41)),ROWS($6:33)),COUNTIF(D$6:D$41,"&lt;"&amp;D$6:D$41),0)),"")</f>
        <v>TST</v>
      </c>
      <c r="J33" s="29" t="str">
        <f t="array" aca="1" ref="J33" ca="1">IFERROR(INDEX(E$6:E$41,SMALL(IF((Col_Intermed_1=1)*(D$6:D$41=I33),ROW(INDIRECT("1:"&amp;ROWS(Col_Intermed_1)))),COUNTIF(I$6:I33,I33))),"")</f>
        <v>RF 7027/1</v>
      </c>
      <c r="K33" s="30">
        <f t="shared" ca="1" si="0"/>
        <v>4</v>
      </c>
      <c r="N33" s="43" t="str">
        <f t="shared" ca="1" si="1"/>
        <v>TST_RF 7027/1</v>
      </c>
    </row>
    <row r="34" spans="1:14" x14ac:dyDescent="0.25">
      <c r="A34" s="5"/>
      <c r="B34" s="6"/>
      <c r="C34" s="5"/>
      <c r="D34" s="9" t="s">
        <v>15</v>
      </c>
      <c r="E34" s="9" t="s">
        <v>57</v>
      </c>
      <c r="F34" s="23">
        <v>2</v>
      </c>
      <c r="G34" s="26">
        <f>IF(AND(COUNTA(D34:E34)=2,D34&lt;&gt;D$4,D34&lt;&gt;D$5),N(COUNTIFS(D$6:D34,D34,E$6:E34,E34)=1),"")</f>
        <v>1</v>
      </c>
      <c r="I34" s="28" t="str">
        <f t="array" ref="I34">IFERROR(INDEX(D$6:D$41,MATCH(SMALL(IF(Col_Intermed_1=1,COUNTIF(D$6:D$41,"&lt;"&amp;D$6:D$41)),ROWS($6:34)),COUNTIF(D$6:D$41,"&lt;"&amp;D$6:D$41),0)),"")</f>
        <v>TU-R</v>
      </c>
      <c r="J34" s="29" t="str">
        <f t="array" aca="1" ref="J34" ca="1">IFERROR(INDEX(E$6:E$41,SMALL(IF((Col_Intermed_1=1)*(D$6:D$41=I34),ROW(INDIRECT("1:"&amp;ROWS(Col_Intermed_1)))),COUNTIF(I$6:I34,I34))),"")</f>
        <v>RF 7028/1</v>
      </c>
      <c r="K34" s="30">
        <f t="shared" ca="1" si="0"/>
        <v>4</v>
      </c>
      <c r="N34" s="43" t="str">
        <f t="shared" ca="1" si="1"/>
        <v>TU-R_RF 7028/1</v>
      </c>
    </row>
    <row r="35" spans="1:14" x14ac:dyDescent="0.25">
      <c r="A35" s="5"/>
      <c r="B35" s="6"/>
      <c r="C35" s="5"/>
      <c r="D35" s="9" t="s">
        <v>17</v>
      </c>
      <c r="E35" s="9" t="s">
        <v>58</v>
      </c>
      <c r="F35" s="23">
        <v>2</v>
      </c>
      <c r="G35" s="26">
        <f>IF(AND(COUNTA(D35:E35)=2,D35&lt;&gt;D$4,D35&lt;&gt;D$5),N(COUNTIFS(D$6:D35,D35,E$6:E35,E35)=1),"")</f>
        <v>1</v>
      </c>
      <c r="I35" s="28" t="str">
        <f t="array" ref="I35">IFERROR(INDEX(D$6:D$41,MATCH(SMALL(IF(Col_Intermed_1=1,COUNTIF(D$6:D$41,"&lt;"&amp;D$6:D$41)),ROWS($6:35)),COUNTIF(D$6:D$41,"&lt;"&amp;D$6:D$41),0)),"")</f>
        <v/>
      </c>
      <c r="J35" s="29" t="str">
        <f t="array" aca="1" ref="J35" ca="1">IFERROR(INDEX(E$6:E$41,SMALL(IF((Col_Intermed_1=1)*(D$6:D$41=I35),ROW(INDIRECT("1:"&amp;ROWS(Col_Intermed_1)))),COUNTIF(I$6:I35,I35))),"")</f>
        <v/>
      </c>
      <c r="K35" s="30">
        <f t="shared" ca="1" si="0"/>
        <v>0</v>
      </c>
      <c r="N35" s="43" t="str">
        <f t="shared" si="1"/>
        <v/>
      </c>
    </row>
    <row r="36" spans="1:14" x14ac:dyDescent="0.25">
      <c r="A36" s="7"/>
      <c r="B36" s="14"/>
      <c r="C36" s="7"/>
      <c r="D36" s="12" t="s">
        <v>17</v>
      </c>
      <c r="E36" s="12" t="s">
        <v>75</v>
      </c>
      <c r="F36" s="24">
        <v>3</v>
      </c>
      <c r="G36" s="26">
        <f>IF(AND(COUNTA(D36:E36)=2,D36&lt;&gt;D$4,D36&lt;&gt;D$5),N(COUNTIFS(D$6:D36,D36,E$6:E36,E36)=1),"")</f>
        <v>1</v>
      </c>
      <c r="I36" s="28" t="str">
        <f t="array" ref="I36">IFERROR(INDEX(D$6:D$41,MATCH(SMALL(IF(Col_Intermed_1=1,COUNTIF(D$6:D$41,"&lt;"&amp;D$6:D$41)),ROWS($6:36)),COUNTIF(D$6:D$41,"&lt;"&amp;D$6:D$41),0)),"")</f>
        <v/>
      </c>
      <c r="J36" s="29" t="str">
        <f t="array" aca="1" ref="J36" ca="1">IFERROR(INDEX(E$6:E$41,SMALL(IF((Col_Intermed_1=1)*(D$6:D$41=I36),ROW(INDIRECT("1:"&amp;ROWS(Col_Intermed_1)))),COUNTIF(I$6:I36,I36))),"")</f>
        <v/>
      </c>
      <c r="K36" s="30">
        <f t="shared" ca="1" si="0"/>
        <v>0</v>
      </c>
      <c r="N36" s="43" t="str">
        <f t="shared" si="1"/>
        <v/>
      </c>
    </row>
    <row r="37" spans="1:14" x14ac:dyDescent="0.25">
      <c r="A37" s="5" t="s">
        <v>86</v>
      </c>
      <c r="B37" s="6" t="s">
        <v>76</v>
      </c>
      <c r="C37" s="35">
        <v>1</v>
      </c>
      <c r="D37" s="33" t="s">
        <v>77</v>
      </c>
      <c r="E37" s="33" t="s">
        <v>82</v>
      </c>
      <c r="F37" s="37">
        <v>4</v>
      </c>
      <c r="G37" s="26">
        <f>IF(AND(COUNTA(D37:E37)=2,D37&lt;&gt;D$4,D37&lt;&gt;D$5),N(COUNTIFS(D$6:D37,D37,E$6:E37,E37)=1),"")</f>
        <v>1</v>
      </c>
      <c r="I37" s="28" t="str">
        <f t="array" ref="I37">IFERROR(INDEX(D$6:D$41,MATCH(SMALL(IF(Col_Intermed_1=1,COUNTIF(D$6:D$41,"&lt;"&amp;D$6:D$41)),ROWS($6:37)),COUNTIF(D$6:D$41,"&lt;"&amp;D$6:D$41),0)),"")</f>
        <v/>
      </c>
      <c r="J37" s="29" t="str">
        <f t="array" aca="1" ref="J37" ca="1">IFERROR(INDEX(E$6:E$41,SMALL(IF((Col_Intermed_1=1)*(D$6:D$41=I37),ROW(INDIRECT("1:"&amp;ROWS(Col_Intermed_1)))),COUNTIF(I$6:I37,I37))),"")</f>
        <v/>
      </c>
      <c r="K37" s="30">
        <f t="shared" ca="1" si="0"/>
        <v>0</v>
      </c>
      <c r="N37" s="43" t="str">
        <f t="shared" si="1"/>
        <v/>
      </c>
    </row>
    <row r="38" spans="1:14" x14ac:dyDescent="0.25">
      <c r="A38" s="5"/>
      <c r="B38" s="6"/>
      <c r="C38" s="33"/>
      <c r="D38" s="33" t="s">
        <v>78</v>
      </c>
      <c r="E38" s="33" t="s">
        <v>81</v>
      </c>
      <c r="F38" s="37">
        <v>4</v>
      </c>
      <c r="G38" s="26">
        <f>IF(AND(COUNTA(D38:E38)=2,D38&lt;&gt;D$4,D38&lt;&gt;D$5),N(COUNTIFS(D$6:D38,D38,E$6:E38,E38)=1),"")</f>
        <v>1</v>
      </c>
      <c r="I38" s="28" t="str">
        <f t="array" ref="I38">IFERROR(INDEX(D$6:D$41,MATCH(SMALL(IF(Col_Intermed_1=1,COUNTIF(D$6:D$41,"&lt;"&amp;D$6:D$41)),ROWS($6:38)),COUNTIF(D$6:D$41,"&lt;"&amp;D$6:D$41),0)),"")</f>
        <v/>
      </c>
      <c r="J38" s="29" t="str">
        <f t="array" aca="1" ref="J38" ca="1">IFERROR(INDEX(E$6:E$41,SMALL(IF((Col_Intermed_1=1)*(D$6:D$41=I38),ROW(INDIRECT("1:"&amp;ROWS(Col_Intermed_1)))),COUNTIF(I$6:I38,I38))),"")</f>
        <v/>
      </c>
      <c r="K38" s="30">
        <f t="shared" ca="1" si="0"/>
        <v>0</v>
      </c>
      <c r="N38" s="43" t="str">
        <f t="shared" si="1"/>
        <v/>
      </c>
    </row>
    <row r="39" spans="1:14" x14ac:dyDescent="0.25">
      <c r="A39" s="5"/>
      <c r="B39" s="6"/>
      <c r="C39" s="33"/>
      <c r="D39" s="33" t="s">
        <v>79</v>
      </c>
      <c r="E39" s="33" t="s">
        <v>83</v>
      </c>
      <c r="F39" s="37">
        <v>1</v>
      </c>
      <c r="G39" s="26">
        <f>IF(AND(COUNTA(D39:E39)=2,D39&lt;&gt;D$4,D39&lt;&gt;D$5),N(COUNTIFS(D$6:D39,D39,E$6:E39,E39)=1),"")</f>
        <v>1</v>
      </c>
      <c r="I39" s="28" t="str">
        <f t="array" ref="I39">IFERROR(INDEX(D$6:D$41,MATCH(SMALL(IF(Col_Intermed_1=1,COUNTIF(D$6:D$41,"&lt;"&amp;D$6:D$41)),ROWS($6:39)),COUNTIF(D$6:D$41,"&lt;"&amp;D$6:D$41),0)),"")</f>
        <v/>
      </c>
      <c r="J39" s="29" t="str">
        <f t="array" aca="1" ref="J39" ca="1">IFERROR(INDEX(E$6:E$41,SMALL(IF((Col_Intermed_1=1)*(D$6:D$41=I39),ROW(INDIRECT("1:"&amp;ROWS(Col_Intermed_1)))),COUNTIF(I$6:I39,I39))),"")</f>
        <v/>
      </c>
      <c r="K39" s="30">
        <f t="shared" ca="1" si="0"/>
        <v>0</v>
      </c>
      <c r="N39" s="43" t="str">
        <f t="shared" si="1"/>
        <v/>
      </c>
    </row>
    <row r="40" spans="1:14" x14ac:dyDescent="0.25">
      <c r="A40" s="5"/>
      <c r="B40" s="6"/>
      <c r="C40" s="33"/>
      <c r="D40" s="33" t="s">
        <v>80</v>
      </c>
      <c r="E40" s="33" t="s">
        <v>84</v>
      </c>
      <c r="F40" s="37">
        <v>1</v>
      </c>
      <c r="G40" s="26">
        <f>IF(AND(COUNTA(D40:E40)=2,D40&lt;&gt;D$4,D40&lt;&gt;D$5),N(COUNTIFS(D$6:D40,D40,E$6:E40,E40)=1),"")</f>
        <v>1</v>
      </c>
      <c r="I40" s="28" t="str">
        <f t="array" ref="I40">IFERROR(INDEX(D$6:D$41,MATCH(SMALL(IF(Col_Intermed_1=1,COUNTIF(D$6:D$41,"&lt;"&amp;D$6:D$41)),ROWS($6:40)),COUNTIF(D$6:D$41,"&lt;"&amp;D$6:D$41),0)),"")</f>
        <v/>
      </c>
      <c r="J40" s="29" t="str">
        <f t="array" aca="1" ref="J40" ca="1">IFERROR(INDEX(E$6:E$41,SMALL(IF((Col_Intermed_1=1)*(D$6:D$41=I40),ROW(INDIRECT("1:"&amp;ROWS(Col_Intermed_1)))),COUNTIF(I$6:I40,I40))),"")</f>
        <v/>
      </c>
      <c r="K40" s="30">
        <f t="shared" ca="1" si="0"/>
        <v>0</v>
      </c>
      <c r="N40" s="43" t="str">
        <f t="shared" si="1"/>
        <v/>
      </c>
    </row>
    <row r="41" spans="1:14" x14ac:dyDescent="0.25">
      <c r="A41" s="7"/>
      <c r="B41" s="14"/>
      <c r="C41" s="34"/>
      <c r="D41" s="34" t="s">
        <v>85</v>
      </c>
      <c r="E41" s="34" t="s">
        <v>35</v>
      </c>
      <c r="F41" s="38">
        <v>1</v>
      </c>
      <c r="G41" s="27">
        <f>IF(AND(COUNTA(D41:E41)=2,D41&lt;&gt;D$4,D41&lt;&gt;D$5),N(COUNTIFS(D$6:D41,D41,E$6:E41,E41)=1),"")</f>
        <v>1</v>
      </c>
      <c r="I41" s="28" t="str">
        <f t="array" ref="I41">IFERROR(INDEX(D$6:D$41,MATCH(SMALL(IF(Col_Intermed_1=1,COUNTIF(D$6:D$41,"&lt;"&amp;D$6:D$41)),ROWS($6:41)),COUNTIF(D$6:D$41,"&lt;"&amp;D$6:D$41),0)),"")</f>
        <v/>
      </c>
      <c r="J41" s="29" t="str">
        <f t="array" aca="1" ref="J41" ca="1">IFERROR(INDEX(E$6:E$41,SMALL(IF((Col_Intermed_1=1)*(D$6:D$41=I41),ROW(INDIRECT("1:"&amp;ROWS(Col_Intermed_1)))),COUNTIF(I$6:I41,I41))),"")</f>
        <v/>
      </c>
      <c r="K41" s="30">
        <f t="shared" ca="1" si="0"/>
        <v>0</v>
      </c>
      <c r="N41" s="44" t="str">
        <f t="shared" si="1"/>
        <v/>
      </c>
    </row>
  </sheetData>
  <mergeCells count="1">
    <mergeCell ref="G4:G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4"/>
  <sheetViews>
    <sheetView topLeftCell="B2" workbookViewId="0">
      <selection activeCell="L31" sqref="L31"/>
    </sheetView>
  </sheetViews>
  <sheetFormatPr baseColWidth="10" defaultRowHeight="15" x14ac:dyDescent="0.25"/>
  <cols>
    <col min="7" max="7" width="13.140625" bestFit="1" customWidth="1"/>
    <col min="14" max="14" width="17.7109375" bestFit="1" customWidth="1"/>
  </cols>
  <sheetData>
    <row r="2" spans="1:14" x14ac:dyDescent="0.25">
      <c r="A2" s="31" t="s">
        <v>18</v>
      </c>
      <c r="B2" s="31"/>
      <c r="C2" s="31"/>
      <c r="D2" s="31"/>
      <c r="E2" s="31"/>
      <c r="F2" s="31"/>
      <c r="G2" s="32"/>
      <c r="I2" s="11"/>
      <c r="J2" s="11" t="s">
        <v>9</v>
      </c>
      <c r="K2" s="10"/>
    </row>
    <row r="4" spans="1:14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</v>
      </c>
      <c r="F4" s="18" t="s">
        <v>2</v>
      </c>
      <c r="G4" s="39" t="s">
        <v>59</v>
      </c>
      <c r="I4" s="1" t="s">
        <v>3</v>
      </c>
      <c r="J4" s="1" t="s">
        <v>1</v>
      </c>
      <c r="K4" s="1" t="s">
        <v>3</v>
      </c>
      <c r="L4" s="13" t="s">
        <v>14</v>
      </c>
    </row>
    <row r="5" spans="1:14" x14ac:dyDescent="0.25">
      <c r="A5" s="2" t="s">
        <v>4</v>
      </c>
      <c r="B5" s="2" t="s">
        <v>5</v>
      </c>
      <c r="C5" s="2"/>
      <c r="D5" s="2" t="s">
        <v>4</v>
      </c>
      <c r="E5" s="2" t="s">
        <v>4</v>
      </c>
      <c r="F5" s="19"/>
      <c r="G5" s="41"/>
      <c r="I5" s="2" t="s">
        <v>4</v>
      </c>
      <c r="J5" s="2" t="s">
        <v>4</v>
      </c>
      <c r="K5" s="2" t="s">
        <v>8</v>
      </c>
      <c r="L5" s="2" t="s">
        <v>8</v>
      </c>
      <c r="N5" s="45" t="s">
        <v>88</v>
      </c>
    </row>
    <row r="6" spans="1:14" x14ac:dyDescent="0.25">
      <c r="A6" s="3" t="s">
        <v>10</v>
      </c>
      <c r="B6" s="3" t="s">
        <v>12</v>
      </c>
      <c r="C6" s="3">
        <v>2</v>
      </c>
      <c r="D6" s="3" t="s">
        <v>19</v>
      </c>
      <c r="E6" s="3" t="s">
        <v>30</v>
      </c>
      <c r="F6" s="20">
        <v>2</v>
      </c>
      <c r="G6" s="25">
        <f>IF(AND(COUNTA(D6:E6)=2,D6&lt;&gt;D$4,D6&lt;&gt;D$5),N(COUNTIFS(D$6:D6,D6,E$6:E6,E6)=1),"")</f>
        <v>1</v>
      </c>
      <c r="I6" s="28" t="str">
        <f t="array" ref="I6">IFERROR(INDEX(D$6:D$34,MATCH(SMALL(IF(Col_Intermed_2=1,COUNTIF(D$6:D$34,"&lt;"&amp;D$6:D$34)),ROWS($6:6)),COUNTIF(D$6:D$34,"&lt;"&amp;D$6:D$34),0)),"")</f>
        <v>BAI</v>
      </c>
      <c r="J6" s="29" t="str">
        <f t="array" aca="1" ref="J6" ca="1">IFERROR(INDEX(E$6:E$34,SMALL(IF((Col_Intermed_2=1)*(D$6:D$34=I6),ROW(INDIRECT("1:"&amp;ROWS(Col_Intermed_2)))),COUNTIF(I$6:I6,I6))),"")</f>
        <v>RF 1602/1</v>
      </c>
      <c r="K6" s="30">
        <f t="shared" ref="K6:K34" ca="1" si="0">SUMIFS(F$6:F$34,D$6:D$34,I6,E$6:E$34,J6)</f>
        <v>4</v>
      </c>
      <c r="L6" s="15">
        <f>SUM(C6:C34)</f>
        <v>29</v>
      </c>
      <c r="N6" s="42" t="str">
        <f t="shared" ref="N6:N34" ca="1" si="1">IF(I6="","",I6&amp;"_"&amp;J6)</f>
        <v>BAI_RF 1602/1</v>
      </c>
    </row>
    <row r="7" spans="1:14" x14ac:dyDescent="0.25">
      <c r="A7" s="5"/>
      <c r="B7" s="5"/>
      <c r="C7" s="5"/>
      <c r="D7" s="5" t="s">
        <v>66</v>
      </c>
      <c r="E7" s="5" t="s">
        <v>67</v>
      </c>
      <c r="F7" s="21">
        <v>2</v>
      </c>
      <c r="G7" s="26">
        <f>IF(AND(COUNTA(D7:E7)=2,D7&lt;&gt;D$4,D7&lt;&gt;D$5),N(COUNTIFS(D$6:D7,D7,E$6:E7,E7)=1),"")</f>
        <v>1</v>
      </c>
      <c r="I7" s="28" t="str">
        <f t="array" ref="I7">IFERROR(INDEX(D$6:D$34,MATCH(SMALL(IF(Col_Intermed_2=1,COUNTIF(D$6:D$34,"&lt;"&amp;D$6:D$34)),ROWS($6:7)),COUNTIF(D$6:D$34,"&lt;"&amp;D$6:D$34),0)),"")</f>
        <v>BEP</v>
      </c>
      <c r="J7" s="29" t="str">
        <f t="array" aca="1" ref="J7" ca="1">IFERROR(INDEX(E$6:E$34,SMALL(IF((Col_Intermed_2=1)*(D$6:D$34=I7),ROW(INDIRECT("1:"&amp;ROWS(Col_Intermed_2)))),COUNTIF(I$6:I7,I7))),"")</f>
        <v>RF 2572/1</v>
      </c>
      <c r="K7" s="30">
        <f t="shared" ca="1" si="0"/>
        <v>1</v>
      </c>
      <c r="N7" s="43" t="str">
        <f t="shared" ca="1" si="1"/>
        <v>BEP_RF 2572/1</v>
      </c>
    </row>
    <row r="8" spans="1:14" x14ac:dyDescent="0.25">
      <c r="A8" s="5"/>
      <c r="B8" s="5"/>
      <c r="C8" s="5"/>
      <c r="D8" s="5" t="s">
        <v>64</v>
      </c>
      <c r="E8" s="5" t="s">
        <v>68</v>
      </c>
      <c r="F8" s="21">
        <v>1</v>
      </c>
      <c r="G8" s="26">
        <f>IF(AND(COUNTA(D8:E8)=2,D8&lt;&gt;D$4,D8&lt;&gt;D$5),N(COUNTIFS(D$6:D8,D8,E$6:E8,E8)=1),"")</f>
        <v>1</v>
      </c>
      <c r="I8" s="28" t="str">
        <f t="array" ref="I8">IFERROR(INDEX(D$6:D$34,MATCH(SMALL(IF(Col_Intermed_2=1,COUNTIF(D$6:D$34,"&lt;"&amp;D$6:D$34)),ROWS($6:8)),COUNTIF(D$6:D$34,"&lt;"&amp;D$6:D$34),0)),"")</f>
        <v>BIS</v>
      </c>
      <c r="J8" s="29" t="str">
        <f t="array" aca="1" ref="J8" ca="1">IFERROR(INDEX(E$6:E$34,SMALL(IF((Col_Intermed_2=1)*(D$6:D$34=I8),ROW(INDIRECT("1:"&amp;ROWS(Col_Intermed_2)))),COUNTIF(I$6:I8,I8))),"")</f>
        <v>RF 1501/3</v>
      </c>
      <c r="K8" s="30">
        <f t="shared" ca="1" si="0"/>
        <v>1</v>
      </c>
      <c r="N8" s="43" t="str">
        <f t="shared" ca="1" si="1"/>
        <v>BIS_RF 1501/3</v>
      </c>
    </row>
    <row r="9" spans="1:14" x14ac:dyDescent="0.25">
      <c r="A9" s="5"/>
      <c r="B9" s="5"/>
      <c r="C9" s="5"/>
      <c r="D9" s="16" t="s">
        <v>27</v>
      </c>
      <c r="E9" s="16" t="s">
        <v>33</v>
      </c>
      <c r="F9" s="21">
        <v>2</v>
      </c>
      <c r="G9" s="26">
        <f>IF(AND(COUNTA(D9:E9)=2,D9&lt;&gt;D$4,D9&lt;&gt;D$5),N(COUNTIFS(D$6:D9,D9,E$6:E9,E9)=1),"")</f>
        <v>1</v>
      </c>
      <c r="I9" s="28" t="str">
        <f t="array" ref="I9">IFERROR(INDEX(D$6:D$34,MATCH(SMALL(IF(Col_Intermed_2=1,COUNTIF(D$6:D$34,"&lt;"&amp;D$6:D$34)),ROWS($6:9)),COUNTIF(D$6:D$34,"&lt;"&amp;D$6:D$34),0)),"")</f>
        <v>CU5</v>
      </c>
      <c r="J9" s="29" t="str">
        <f t="array" aca="1" ref="J9" ca="1">IFERROR(INDEX(E$6:E$34,SMALL(IF((Col_Intermed_2=1)*(D$6:D$34=I9),ROW(INDIRECT("1:"&amp;ROWS(Col_Intermed_2)))),COUNTIF(I$6:I9,I9))),"")</f>
        <v>RF 7936/1</v>
      </c>
      <c r="K9" s="30">
        <f t="shared" ca="1" si="0"/>
        <v>2</v>
      </c>
      <c r="N9" s="43" t="str">
        <f t="shared" ca="1" si="1"/>
        <v>CU5_RF 7936/1</v>
      </c>
    </row>
    <row r="10" spans="1:14" x14ac:dyDescent="0.25">
      <c r="A10" s="5"/>
      <c r="B10" s="5"/>
      <c r="C10" s="5"/>
      <c r="D10" s="16" t="s">
        <v>27</v>
      </c>
      <c r="E10" s="17" t="s">
        <v>34</v>
      </c>
      <c r="F10" s="21">
        <v>2</v>
      </c>
      <c r="G10" s="26">
        <f>IF(AND(COUNTA(D10:E10)=2,D10&lt;&gt;D$4,D10&lt;&gt;D$5),N(COUNTIFS(D$6:D10,D10,E$6:E10,E10)=1),"")</f>
        <v>1</v>
      </c>
      <c r="I10" s="28" t="str">
        <f t="array" ref="I10">IFERROR(INDEX(D$6:D$34,MATCH(SMALL(IF(Col_Intermed_2=1,COUNTIF(D$6:D$34,"&lt;"&amp;D$6:D$34)),ROWS($6:10)),COUNTIF(D$6:D$34,"&lt;"&amp;D$6:D$34),0)),"")</f>
        <v>MAS</v>
      </c>
      <c r="J10" s="29" t="str">
        <f t="array" aca="1" ref="J10" ca="1">IFERROR(INDEX(E$6:E$34,SMALL(IF((Col_Intermed_2=1)*(D$6:D$34=I10),ROW(INDIRECT("1:"&amp;ROWS(Col_Intermed_2)))),COUNTIF(I$6:I10,I10))),"")</f>
        <v>RF 1807/1</v>
      </c>
      <c r="K10" s="30">
        <f t="shared" ca="1" si="0"/>
        <v>2</v>
      </c>
      <c r="N10" s="43" t="str">
        <f t="shared" ca="1" si="1"/>
        <v>MAS_RF 1807/1</v>
      </c>
    </row>
    <row r="11" spans="1:14" x14ac:dyDescent="0.25">
      <c r="A11" s="3" t="s">
        <v>11</v>
      </c>
      <c r="B11" s="3" t="s">
        <v>13</v>
      </c>
      <c r="C11" s="3">
        <v>2</v>
      </c>
      <c r="D11" s="8" t="s">
        <v>28</v>
      </c>
      <c r="E11" s="5" t="s">
        <v>34</v>
      </c>
      <c r="F11" s="22">
        <v>2</v>
      </c>
      <c r="G11" s="26">
        <f>IF(AND(COUNTA(D11:E11)=2,D11&lt;&gt;D$4,D11&lt;&gt;D$5),N(COUNTIFS(D$6:D11,D11,E$6:E11,E11)=1),"")</f>
        <v>1</v>
      </c>
      <c r="I11" s="28" t="str">
        <f t="array" ref="I11">IFERROR(INDEX(D$6:D$34,MATCH(SMALL(IF(Col_Intermed_2=1,COUNTIF(D$6:D$34,"&lt;"&amp;D$6:D$34)),ROWS($6:11)),COUNTIF(D$6:D$34,"&lt;"&amp;D$6:D$34),0)),"")</f>
        <v>MER-PR</v>
      </c>
      <c r="J11" s="29" t="str">
        <f t="array" aca="1" ref="J11" ca="1">IFERROR(INDEX(E$6:E$34,SMALL(IF((Col_Intermed_2=1)*(D$6:D$34=I11),ROW(INDIRECT("1:"&amp;ROWS(Col_Intermed_2)))),COUNTIF(I$6:I11,I11))),"")</f>
        <v>RF 4369/2</v>
      </c>
      <c r="K11" s="30">
        <f t="shared" ca="1" si="0"/>
        <v>2</v>
      </c>
      <c r="N11" s="43" t="str">
        <f t="shared" ca="1" si="1"/>
        <v>MER-PR_RF 4369/2</v>
      </c>
    </row>
    <row r="12" spans="1:14" x14ac:dyDescent="0.25">
      <c r="A12" s="5"/>
      <c r="B12" s="5"/>
      <c r="C12" s="5"/>
      <c r="D12" s="9" t="s">
        <v>29</v>
      </c>
      <c r="E12" s="5" t="s">
        <v>35</v>
      </c>
      <c r="F12" s="23">
        <v>2</v>
      </c>
      <c r="G12" s="26">
        <f>IF(AND(COUNTA(D12:E12)=2,D12&lt;&gt;D$4,D12&lt;&gt;D$5),N(COUNTIFS(D$6:D12,D12,E$6:E12,E12)=1),"")</f>
        <v>1</v>
      </c>
      <c r="I12" s="28" t="str">
        <f t="array" ref="I12">IFERROR(INDEX(D$6:D$34,MATCH(SMALL(IF(Col_Intermed_2=1,COUNTIF(D$6:D$34,"&lt;"&amp;D$6:D$34)),ROWS($6:12)),COUNTIF(D$6:D$34,"&lt;"&amp;D$6:D$34),0)),"")</f>
        <v>ODD</v>
      </c>
      <c r="J12" s="29" t="str">
        <f t="array" aca="1" ref="J12" ca="1">IFERROR(INDEX(E$6:E$34,SMALL(IF((Col_Intermed_2=1)*(D$6:D$34=I12),ROW(INDIRECT("1:"&amp;ROWS(Col_Intermed_2)))),COUNTIF(I$6:I12,I12))),"")</f>
        <v>RF 7940/1</v>
      </c>
      <c r="K12" s="30">
        <f t="shared" ca="1" si="0"/>
        <v>1</v>
      </c>
      <c r="N12" s="43" t="str">
        <f t="shared" ca="1" si="1"/>
        <v>ODD_RF 7940/1</v>
      </c>
    </row>
    <row r="13" spans="1:14" x14ac:dyDescent="0.25">
      <c r="A13" s="5"/>
      <c r="B13" s="5"/>
      <c r="C13" s="5"/>
      <c r="D13" s="9" t="s">
        <v>36</v>
      </c>
      <c r="E13" s="9" t="s">
        <v>37</v>
      </c>
      <c r="F13" s="23">
        <v>2</v>
      </c>
      <c r="G13" s="26">
        <f>IF(AND(COUNTA(D13:E13)=2,D13&lt;&gt;D$4,D13&lt;&gt;D$5),N(COUNTIFS(D$6:D13,D13,E$6:E13,E13)=1),"")</f>
        <v>1</v>
      </c>
      <c r="I13" s="28" t="str">
        <f t="array" ref="I13">IFERROR(INDEX(D$6:D$34,MATCH(SMALL(IF(Col_Intermed_2=1,COUNTIF(D$6:D$34,"&lt;"&amp;D$6:D$34)),ROWS($6:13)),COUNTIF(D$6:D$34,"&lt;"&amp;D$6:D$34),0)),"")</f>
        <v>PRO</v>
      </c>
      <c r="J13" s="29" t="str">
        <f t="array" aca="1" ref="J13" ca="1">IFERROR(INDEX(E$6:E$34,SMALL(IF((Col_Intermed_2=1)*(D$6:D$34=I13),ROW(INDIRECT("1:"&amp;ROWS(Col_Intermed_2)))),COUNTIF(I$6:I13,I13))),"")</f>
        <v>RF 8218/1</v>
      </c>
      <c r="K13" s="30">
        <f t="shared" ca="1" si="0"/>
        <v>6</v>
      </c>
      <c r="N13" s="43" t="str">
        <f t="shared" ca="1" si="1"/>
        <v>PRO_RF 8218/1</v>
      </c>
    </row>
    <row r="14" spans="1:14" x14ac:dyDescent="0.25">
      <c r="A14" s="5"/>
      <c r="B14" s="5"/>
      <c r="C14" s="5"/>
      <c r="D14" s="9" t="s">
        <v>39</v>
      </c>
      <c r="E14" s="9" t="s">
        <v>38</v>
      </c>
      <c r="F14" s="23">
        <v>4</v>
      </c>
      <c r="G14" s="26">
        <f>IF(AND(COUNTA(D14:E14)=2,D14&lt;&gt;D$4,D14&lt;&gt;D$5),N(COUNTIFS(D$6:D14,D14,E$6:E14,E14)=1),"")</f>
        <v>1</v>
      </c>
      <c r="I14" s="28" t="str">
        <f t="array" ref="I14">IFERROR(INDEX(D$6:D$34,MATCH(SMALL(IF(Col_Intermed_2=1,COUNTIF(D$6:D$34,"&lt;"&amp;D$6:D$34)),ROWS($6:14)),COUNTIF(D$6:D$34,"&lt;"&amp;D$6:D$34),0)),"")</f>
        <v>PU+PRO</v>
      </c>
      <c r="J14" s="29" t="str">
        <f t="array" aca="1" ref="J14" ca="1">IFERROR(INDEX(E$6:E$34,SMALL(IF((Col_Intermed_2=1)*(D$6:D$34=I14),ROW(INDIRECT("1:"&amp;ROWS(Col_Intermed_2)))),COUNTIF(I$6:I14,I14))),"")</f>
        <v>RF 4476/1</v>
      </c>
      <c r="K14" s="30">
        <f t="shared" ca="1" si="0"/>
        <v>2</v>
      </c>
      <c r="N14" s="43" t="str">
        <f t="shared" ca="1" si="1"/>
        <v>PU+PRO_RF 4476/1</v>
      </c>
    </row>
    <row r="15" spans="1:14" x14ac:dyDescent="0.25">
      <c r="A15" s="5"/>
      <c r="B15" s="5"/>
      <c r="C15" s="5"/>
      <c r="D15" s="9" t="s">
        <v>40</v>
      </c>
      <c r="E15" s="9" t="s">
        <v>41</v>
      </c>
      <c r="F15" s="23">
        <v>2</v>
      </c>
      <c r="G15" s="26">
        <f>IF(AND(COUNTA(D15:E15)=2,D15&lt;&gt;D$4,D15&lt;&gt;D$5),N(COUNTIFS(D$6:D15,D15,E$6:E15,E15)=1),"")</f>
        <v>1</v>
      </c>
      <c r="I15" s="28" t="str">
        <f t="array" ref="I15">IFERROR(INDEX(D$6:D$34,MATCH(SMALL(IF(Col_Intermed_2=1,COUNTIF(D$6:D$34,"&lt;"&amp;D$6:D$34)),ROWS($6:15)),COUNTIF(D$6:D$34,"&lt;"&amp;D$6:D$34),0)),"")</f>
        <v>PW</v>
      </c>
      <c r="J15" s="29" t="str">
        <f t="array" aca="1" ref="J15" ca="1">IFERROR(INDEX(E$6:E$34,SMALL(IF((Col_Intermed_2=1)*(D$6:D$34=I15),ROW(INDIRECT("1:"&amp;ROWS(Col_Intermed_2)))),COUNTIF(I$6:I15,I15))),"")</f>
        <v>BF 001/3</v>
      </c>
      <c r="K15" s="30">
        <f t="shared" ca="1" si="0"/>
        <v>2</v>
      </c>
      <c r="N15" s="43" t="str">
        <f t="shared" ca="1" si="1"/>
        <v>PW_BF 001/3</v>
      </c>
    </row>
    <row r="16" spans="1:14" x14ac:dyDescent="0.25">
      <c r="A16" s="5"/>
      <c r="B16" s="5"/>
      <c r="C16" s="5"/>
      <c r="D16" s="16" t="s">
        <v>69</v>
      </c>
      <c r="E16" s="16" t="s">
        <v>70</v>
      </c>
      <c r="F16" s="23">
        <v>1</v>
      </c>
      <c r="G16" s="26">
        <f>IF(AND(COUNTA(D16:E16)=2,D16&lt;&gt;D$4,D16&lt;&gt;D$5),N(COUNTIFS(D$6:D16,D16,E$6:E16,E16)=1),"")</f>
        <v>1</v>
      </c>
      <c r="I16" s="28" t="str">
        <f t="array" ref="I16">IFERROR(INDEX(D$6:D$34,MATCH(SMALL(IF(Col_Intermed_2=1,COUNTIF(D$6:D$34,"&lt;"&amp;D$6:D$34)),ROWS($6:16)),COUNTIF(D$6:D$34,"&lt;"&amp;D$6:D$34),0)),"")</f>
        <v>PW</v>
      </c>
      <c r="J16" s="29" t="str">
        <f t="array" aca="1" ref="J16" ca="1">IFERROR(INDEX(E$6:E$34,SMALL(IF((Col_Intermed_2=1)*(D$6:D$34=I16),ROW(INDIRECT("1:"&amp;ROWS(Col_Intermed_2)))),COUNTIF(I$6:I16,I16))),"")</f>
        <v>BF 001/1</v>
      </c>
      <c r="K16" s="30">
        <f t="shared" ca="1" si="0"/>
        <v>2</v>
      </c>
      <c r="N16" s="43" t="str">
        <f t="shared" ca="1" si="1"/>
        <v>PW_BF 001/1</v>
      </c>
    </row>
    <row r="17" spans="1:14" x14ac:dyDescent="0.25">
      <c r="A17" s="7"/>
      <c r="B17" s="7"/>
      <c r="C17" s="7"/>
      <c r="D17" s="17" t="s">
        <v>71</v>
      </c>
      <c r="E17" s="17" t="s">
        <v>72</v>
      </c>
      <c r="F17" s="24">
        <v>1</v>
      </c>
      <c r="G17" s="26">
        <f>IF(AND(COUNTA(D17:E17)=2,D17&lt;&gt;D$4,D17&lt;&gt;D$5),N(COUNTIFS(D$6:D17,D17,E$6:E17,E17)=1),"")</f>
        <v>1</v>
      </c>
      <c r="I17" s="28" t="str">
        <f t="array" ref="I17">IFERROR(INDEX(D$6:D$34,MATCH(SMALL(IF(Col_Intermed_2=1,COUNTIF(D$6:D$34,"&lt;"&amp;D$6:D$34)),ROWS($6:17)),COUNTIF(D$6:D$34,"&lt;"&amp;D$6:D$34),0)),"")</f>
        <v>PW</v>
      </c>
      <c r="J17" s="29" t="str">
        <f t="array" aca="1" ref="J17" ca="1">IFERROR(INDEX(E$6:E$34,SMALL(IF((Col_Intermed_2=1)*(D$6:D$34=I17),ROW(INDIRECT("1:"&amp;ROWS(Col_Intermed_2)))),COUNTIF(I$6:I17,I17))),"")</f>
        <v>RF 7017/3</v>
      </c>
      <c r="K17" s="30">
        <f t="shared" ca="1" si="0"/>
        <v>4</v>
      </c>
      <c r="N17" s="43" t="str">
        <f t="shared" ca="1" si="1"/>
        <v>PW_RF 7017/3</v>
      </c>
    </row>
    <row r="18" spans="1:14" x14ac:dyDescent="0.25">
      <c r="G18" s="26" t="str">
        <f>IF(AND(COUNTA(D18:E18)=2,D18&lt;&gt;D$4,D18&lt;&gt;D$5),N(COUNTIFS(D$6:D18,D18,E$6:E18,E18)=1),"")</f>
        <v/>
      </c>
      <c r="I18" s="28" t="str">
        <f t="array" ref="I18">IFERROR(INDEX(D$6:D$34,MATCH(SMALL(IF(Col_Intermed_2=1,COUNTIF(D$6:D$34,"&lt;"&amp;D$6:D$34)),ROWS($6:18)),COUNTIF(D$6:D$34,"&lt;"&amp;D$6:D$34),0)),"")</f>
        <v>PW</v>
      </c>
      <c r="J18" s="29" t="str">
        <f t="array" aca="1" ref="J18" ca="1">IFERROR(INDEX(E$6:E$34,SMALL(IF((Col_Intermed_2=1)*(D$6:D$34=I18),ROW(INDIRECT("1:"&amp;ROWS(Col_Intermed_2)))),COUNTIF(I$6:I18,I18))),"")</f>
        <v>RF 0963/1</v>
      </c>
      <c r="K18" s="30">
        <f t="shared" ca="1" si="0"/>
        <v>2</v>
      </c>
      <c r="N18" s="43" t="str">
        <f t="shared" ca="1" si="1"/>
        <v>PW_RF 0963/1</v>
      </c>
    </row>
    <row r="19" spans="1:14" x14ac:dyDescent="0.25">
      <c r="A19" s="31" t="s">
        <v>20</v>
      </c>
      <c r="B19" s="31"/>
      <c r="C19" s="31"/>
      <c r="D19" s="31"/>
      <c r="E19" s="31"/>
      <c r="F19" s="31"/>
      <c r="G19" s="26" t="str">
        <f>IF(AND(COUNTA(D19:E19)=2,D19&lt;&gt;D$4,D19&lt;&gt;D$5),N(COUNTIFS(D$6:D19,D19,E$6:E19,E19)=1),"")</f>
        <v/>
      </c>
      <c r="I19" s="28" t="str">
        <f t="array" ref="I19">IFERROR(INDEX(D$6:D$34,MATCH(SMALL(IF(Col_Intermed_2=1,COUNTIF(D$6:D$34,"&lt;"&amp;D$6:D$34)),ROWS($6:19)),COUNTIF(D$6:D$34,"&lt;"&amp;D$6:D$34),0)),"")</f>
        <v>PW 12</v>
      </c>
      <c r="J19" s="29" t="str">
        <f t="array" aca="1" ref="J19" ca="1">IFERROR(INDEX(E$6:E$34,SMALL(IF((Col_Intermed_2=1)*(D$6:D$34=I19),ROW(INDIRECT("1:"&amp;ROWS(Col_Intermed_2)))),COUNTIF(I$6:I19,I19))),"")</f>
        <v>RF 7017/3</v>
      </c>
      <c r="K19" s="30">
        <f t="shared" ca="1" si="0"/>
        <v>14</v>
      </c>
      <c r="N19" s="43" t="str">
        <f t="shared" ca="1" si="1"/>
        <v>PW 12_RF 7017/3</v>
      </c>
    </row>
    <row r="20" spans="1:14" x14ac:dyDescent="0.25">
      <c r="G20" s="26" t="str">
        <f>IF(AND(COUNTA(D20:E20)=2,D20&lt;&gt;D$4,D20&lt;&gt;D$5),N(COUNTIFS(D$6:D20,D20,E$6:E20,E20)=1),"")</f>
        <v/>
      </c>
      <c r="I20" s="28" t="str">
        <f t="array" ref="I20">IFERROR(INDEX(D$6:D$34,MATCH(SMALL(IF(Col_Intermed_2=1,COUNTIF(D$6:D$34,"&lt;"&amp;D$6:D$34)),ROWS($6:20)),COUNTIF(D$6:D$34,"&lt;"&amp;D$6:D$34),0)),"")</f>
        <v>PW 5</v>
      </c>
      <c r="J20" s="29" t="str">
        <f t="array" aca="1" ref="J20" ca="1">IFERROR(INDEX(E$6:E$34,SMALL(IF((Col_Intermed_2=1)*(D$6:D$34=I20),ROW(INDIRECT("1:"&amp;ROWS(Col_Intermed_2)))),COUNTIF(I$6:I20,I20))),"")</f>
        <v>BF 001/1</v>
      </c>
      <c r="K20" s="30">
        <f t="shared" ca="1" si="0"/>
        <v>2</v>
      </c>
      <c r="N20" s="43" t="str">
        <f t="shared" ca="1" si="1"/>
        <v>PW 5_BF 001/1</v>
      </c>
    </row>
    <row r="21" spans="1:14" x14ac:dyDescent="0.25">
      <c r="A21" s="1" t="s">
        <v>0</v>
      </c>
      <c r="B21" s="1" t="s">
        <v>1</v>
      </c>
      <c r="C21" s="1" t="s">
        <v>2</v>
      </c>
      <c r="D21" s="1" t="s">
        <v>3</v>
      </c>
      <c r="E21" s="1" t="s">
        <v>1</v>
      </c>
      <c r="F21" s="18" t="s">
        <v>2</v>
      </c>
      <c r="G21" s="26" t="str">
        <f>IF(AND(COUNTA(D21:E21)=2,D21&lt;&gt;D$4,D21&lt;&gt;D$5),N(COUNTIFS(D$6:D21,D21,E$6:E21,E21)=1),"")</f>
        <v/>
      </c>
      <c r="I21" s="28" t="str">
        <f t="array" ref="I21">IFERROR(INDEX(D$6:D$34,MATCH(SMALL(IF(Col_Intermed_2=1,COUNTIF(D$6:D$34,"&lt;"&amp;D$6:D$34)),ROWS($6:21)),COUNTIF(D$6:D$34,"&lt;"&amp;D$6:D$34),0)),"")</f>
        <v>RU</v>
      </c>
      <c r="J21" s="29" t="str">
        <f t="array" aca="1" ref="J21" ca="1">IFERROR(INDEX(E$6:E$34,SMALL(IF((Col_Intermed_2=1)*(D$6:D$34=I21),ROW(INDIRECT("1:"&amp;ROWS(Col_Intermed_2)))),COUNTIF(I$6:I21,I21))),"")</f>
        <v>RF 017/1</v>
      </c>
      <c r="K21" s="30">
        <f t="shared" ca="1" si="0"/>
        <v>14</v>
      </c>
      <c r="N21" s="43" t="str">
        <f t="shared" ca="1" si="1"/>
        <v>RU_RF 017/1</v>
      </c>
    </row>
    <row r="22" spans="1:14" x14ac:dyDescent="0.25">
      <c r="A22" s="2" t="s">
        <v>4</v>
      </c>
      <c r="B22" s="2" t="s">
        <v>5</v>
      </c>
      <c r="C22" s="2"/>
      <c r="D22" s="2" t="s">
        <v>4</v>
      </c>
      <c r="E22" s="2" t="s">
        <v>4</v>
      </c>
      <c r="F22" s="19"/>
      <c r="G22" s="26" t="str">
        <f>IF(AND(COUNTA(D22:E22)=2,D22&lt;&gt;D$4,D22&lt;&gt;D$5),N(COUNTIFS(D$6:D22,D22,E$6:E22,E22)=1),"")</f>
        <v/>
      </c>
      <c r="I22" s="28" t="str">
        <f t="array" ref="I22">IFERROR(INDEX(D$6:D$34,MATCH(SMALL(IF(Col_Intermed_2=1,COUNTIF(D$6:D$34,"&lt;"&amp;D$6:D$34)),ROWS($6:22)),COUNTIF(D$6:D$34,"&lt;"&amp;D$6:D$34),0)),"")</f>
        <v>SC</v>
      </c>
      <c r="J22" s="29" t="str">
        <f t="array" aca="1" ref="J22" ca="1">IFERROR(INDEX(E$6:E$34,SMALL(IF((Col_Intermed_2=1)*(D$6:D$34=I22),ROW(INDIRECT("1:"&amp;ROWS(Col_Intermed_2)))),COUNTIF(I$6:I22,I22))),"")</f>
        <v>RF 7741/1</v>
      </c>
      <c r="K22" s="30">
        <f t="shared" ca="1" si="0"/>
        <v>2</v>
      </c>
      <c r="N22" s="43" t="str">
        <f t="shared" ca="1" si="1"/>
        <v>SC_RF 7741/1</v>
      </c>
    </row>
    <row r="23" spans="1:14" x14ac:dyDescent="0.25">
      <c r="A23" s="3" t="s">
        <v>21</v>
      </c>
      <c r="B23" s="3" t="s">
        <v>22</v>
      </c>
      <c r="C23" s="3">
        <v>4</v>
      </c>
      <c r="D23" s="3" t="s">
        <v>60</v>
      </c>
      <c r="E23" s="3" t="s">
        <v>49</v>
      </c>
      <c r="F23" s="20">
        <v>3</v>
      </c>
      <c r="G23" s="26">
        <f>IF(AND(COUNTA(D23:E23)=2,D23&lt;&gt;D$4,D23&lt;&gt;D$5),N(COUNTIFS(D$6:D23,D23,E$6:E23,E23)=1),"")</f>
        <v>1</v>
      </c>
      <c r="I23" s="28" t="str">
        <f t="array" ref="I23">IFERROR(INDEX(D$6:D$34,MATCH(SMALL(IF(Col_Intermed_2=1,COUNTIF(D$6:D$34,"&lt;"&amp;D$6:D$34)),ROWS($6:23)),COUNTIF(D$6:D$34,"&lt;"&amp;D$6:D$34),0)),"")</f>
        <v>SCS</v>
      </c>
      <c r="J23" s="29" t="str">
        <f t="array" aca="1" ref="J23" ca="1">IFERROR(INDEX(E$6:E$34,SMALL(IF((Col_Intermed_2=1)*(D$6:D$34=I23),ROW(INDIRECT("1:"&amp;ROWS(Col_Intermed_2)))),COUNTIF(I$6:I23,I23))),"")</f>
        <v>RF 7901/1</v>
      </c>
      <c r="K23" s="30">
        <f t="shared" ca="1" si="0"/>
        <v>2</v>
      </c>
      <c r="N23" s="43" t="str">
        <f t="shared" ca="1" si="1"/>
        <v>SCS_RF 7901/1</v>
      </c>
    </row>
    <row r="24" spans="1:14" x14ac:dyDescent="0.25">
      <c r="A24" s="5"/>
      <c r="B24" s="5"/>
      <c r="C24" s="5"/>
      <c r="D24" s="5" t="s">
        <v>45</v>
      </c>
      <c r="E24" s="5" t="s">
        <v>50</v>
      </c>
      <c r="F24" s="21">
        <v>4</v>
      </c>
      <c r="G24" s="26">
        <f>IF(AND(COUNTA(D24:E24)=2,D24&lt;&gt;D$4,D24&lt;&gt;D$5),N(COUNTIFS(D$6:D24,D24,E$6:E24,E24)=1),"")</f>
        <v>1</v>
      </c>
      <c r="I24" s="28" t="str">
        <f t="array" ref="I24">IFERROR(INDEX(D$6:D$34,MATCH(SMALL(IF(Col_Intermed_2=1,COUNTIF(D$6:D$34,"&lt;"&amp;D$6:D$34)),ROWS($6:24)),COUNTIF(D$6:D$34,"&lt;"&amp;D$6:D$34),0)),"")</f>
        <v>ST7C</v>
      </c>
      <c r="J24" s="29" t="str">
        <f t="array" aca="1" ref="J24" ca="1">IFERROR(INDEX(E$6:E$34,SMALL(IF((Col_Intermed_2=1)*(D$6:D$34=I24),ROW(INDIRECT("1:"&amp;ROWS(Col_Intermed_2)))),COUNTIF(I$6:I24,I24))),"")</f>
        <v>RF 7630/1</v>
      </c>
      <c r="K24" s="30">
        <f t="shared" ca="1" si="0"/>
        <v>13</v>
      </c>
      <c r="N24" s="43" t="str">
        <f t="shared" ca="1" si="1"/>
        <v>ST7C_RF 7630/1</v>
      </c>
    </row>
    <row r="25" spans="1:14" x14ac:dyDescent="0.25">
      <c r="A25" s="5"/>
      <c r="B25" s="5"/>
      <c r="C25" s="5"/>
      <c r="D25" s="5" t="s">
        <v>27</v>
      </c>
      <c r="E25" s="7" t="s">
        <v>35</v>
      </c>
      <c r="F25" s="21">
        <v>4</v>
      </c>
      <c r="G25" s="26">
        <f>IF(AND(COUNTA(D25:E25)=2,D25&lt;&gt;D$4,D25&lt;&gt;D$5),N(COUNTIFS(D$6:D25,D25,E$6:E25,E25)=1),"")</f>
        <v>1</v>
      </c>
      <c r="I25" s="28" t="str">
        <f t="array" ref="I25">IFERROR(INDEX(D$6:D$34,MATCH(SMALL(IF(Col_Intermed_2=1,COUNTIF(D$6:D$34,"&lt;"&amp;D$6:D$34)),ROWS($6:25)),COUNTIF(D$6:D$34,"&lt;"&amp;D$6:D$34),0)),"")</f>
        <v xml:space="preserve">T1 </v>
      </c>
      <c r="J25" s="29" t="str">
        <f t="array" aca="1" ref="J25" ca="1">IFERROR(INDEX(E$6:E$34,SMALL(IF((Col_Intermed_2=1)*(D$6:D$34=I25),ROW(INDIRECT("1:"&amp;ROWS(Col_Intermed_2)))),COUNTIF(I$6:I25,I25))),"")</f>
        <v>RF 7657/1</v>
      </c>
      <c r="K25" s="30">
        <f t="shared" ca="1" si="0"/>
        <v>12</v>
      </c>
      <c r="N25" s="43" t="str">
        <f t="shared" ca="1" si="1"/>
        <v>T1 _RF 7657/1</v>
      </c>
    </row>
    <row r="26" spans="1:14" x14ac:dyDescent="0.25">
      <c r="A26" s="3" t="s">
        <v>20</v>
      </c>
      <c r="B26" s="3" t="s">
        <v>23</v>
      </c>
      <c r="C26" s="3">
        <v>13</v>
      </c>
      <c r="D26" s="8" t="s">
        <v>61</v>
      </c>
      <c r="E26" s="5" t="s">
        <v>52</v>
      </c>
      <c r="F26" s="22">
        <v>13</v>
      </c>
      <c r="G26" s="26">
        <f>IF(AND(COUNTA(D26:E26)=2,D26&lt;&gt;D$4,D26&lt;&gt;D$5),N(COUNTIFS(D$6:D26,D26,E$6:E26,E26)=1),"")</f>
        <v>1</v>
      </c>
      <c r="I26" s="28" t="str">
        <f t="array" ref="I26">IFERROR(INDEX(D$6:D$34,MATCH(SMALL(IF(Col_Intermed_2=1,COUNTIF(D$6:D$34,"&lt;"&amp;D$6:D$34)),ROWS($6:26)),COUNTIF(D$6:D$34,"&lt;"&amp;D$6:D$34),0)),"")</f>
        <v>TU-R</v>
      </c>
      <c r="J26" s="29" t="str">
        <f t="array" aca="1" ref="J26" ca="1">IFERROR(INDEX(E$6:E$34,SMALL(IF((Col_Intermed_2=1)*(D$6:D$34=I26),ROW(INDIRECT("1:"&amp;ROWS(Col_Intermed_2)))),COUNTIF(I$6:I26,I26))),"")</f>
        <v>RF 7028/1</v>
      </c>
      <c r="K26" s="30">
        <f t="shared" ca="1" si="0"/>
        <v>4</v>
      </c>
      <c r="N26" s="43" t="str">
        <f t="shared" ca="1" si="1"/>
        <v>TU-R_RF 7028/1</v>
      </c>
    </row>
    <row r="27" spans="1:14" x14ac:dyDescent="0.25">
      <c r="A27" s="5"/>
      <c r="B27" s="5"/>
      <c r="C27" s="5"/>
      <c r="D27" s="9" t="s">
        <v>47</v>
      </c>
      <c r="E27" s="5" t="s">
        <v>53</v>
      </c>
      <c r="F27" s="23">
        <v>12</v>
      </c>
      <c r="G27" s="26">
        <f>IF(AND(COUNTA(D27:E27)=2,D27&lt;&gt;D$4,D27&lt;&gt;D$5),N(COUNTIFS(D$6:D27,D27,E$6:E27,E27)=1),"")</f>
        <v>1</v>
      </c>
      <c r="I27" s="28" t="str">
        <f t="array" ref="I27">IFERROR(INDEX(D$6:D$34,MATCH(SMALL(IF(Col_Intermed_2=1,COUNTIF(D$6:D$34,"&lt;"&amp;D$6:D$34)),ROWS($6:27)),COUNTIF(D$6:D$34,"&lt;"&amp;D$6:D$34),0)),"")</f>
        <v>TUT-1</v>
      </c>
      <c r="J27" s="29" t="str">
        <f t="array" aca="1" ref="J27" ca="1">IFERROR(INDEX(E$6:E$34,SMALL(IF((Col_Intermed_2=1)*(D$6:D$34=I27),ROW(INDIRECT("1:"&amp;ROWS(Col_Intermed_2)))),COUNTIF(I$6:I27,I27))),"")</f>
        <v>RF 7027/1</v>
      </c>
      <c r="K27" s="30">
        <f t="shared" ca="1" si="0"/>
        <v>3</v>
      </c>
      <c r="N27" s="43" t="str">
        <f t="shared" ca="1" si="1"/>
        <v>TUT-1_RF 7027/1</v>
      </c>
    </row>
    <row r="28" spans="1:14" x14ac:dyDescent="0.25">
      <c r="A28" s="5"/>
      <c r="B28" s="5"/>
      <c r="C28" s="5"/>
      <c r="D28" s="9" t="s">
        <v>29</v>
      </c>
      <c r="E28" s="9" t="s">
        <v>35</v>
      </c>
      <c r="F28" s="23">
        <v>12</v>
      </c>
      <c r="G28" s="26">
        <f>IF(AND(COUNTA(D28:E28)=2,D28&lt;&gt;D$4,D28&lt;&gt;D$5),N(COUNTIFS(D$6:D28,D28,E$6:E28,E28)=1),"")</f>
        <v>0</v>
      </c>
      <c r="I28" s="28" t="str">
        <f t="array" ref="I28">IFERROR(INDEX(D$6:D$34,MATCH(SMALL(IF(Col_Intermed_2=1,COUNTIF(D$6:D$34,"&lt;"&amp;D$6:D$34)),ROWS($6:28)),COUNTIF(D$6:D$34,"&lt;"&amp;D$6:D$34),0)),"")</f>
        <v/>
      </c>
      <c r="J28" s="29" t="str">
        <f t="array" aca="1" ref="J28" ca="1">IFERROR(INDEX(E$6:E$34,SMALL(IF((Col_Intermed_2=1)*(D$6:D$34=I28),ROW(INDIRECT("1:"&amp;ROWS(Col_Intermed_2)))),COUNTIF(I$6:I28,I28))),"")</f>
        <v/>
      </c>
      <c r="K28" s="30">
        <f t="shared" ca="1" si="0"/>
        <v>0</v>
      </c>
      <c r="N28" s="43" t="str">
        <f t="shared" si="1"/>
        <v/>
      </c>
    </row>
    <row r="29" spans="1:14" x14ac:dyDescent="0.25">
      <c r="A29" s="3" t="s">
        <v>24</v>
      </c>
      <c r="B29" s="3" t="s">
        <v>25</v>
      </c>
      <c r="C29" s="3">
        <v>6</v>
      </c>
      <c r="D29" s="8" t="s">
        <v>48</v>
      </c>
      <c r="E29" s="8" t="s">
        <v>54</v>
      </c>
      <c r="F29" s="22">
        <v>12</v>
      </c>
      <c r="G29" s="26">
        <f>IF(AND(COUNTA(D29:E29)=2,D29&lt;&gt;D$4,D29&lt;&gt;D$5),N(COUNTIFS(D$6:D29,D29,E$6:E29,E29)=1),"")</f>
        <v>1</v>
      </c>
      <c r="I29" s="28" t="str">
        <f t="array" ref="I29">IFERROR(INDEX(D$6:D$34,MATCH(SMALL(IF(Col_Intermed_2=1,COUNTIF(D$6:D$34,"&lt;"&amp;D$6:D$34)),ROWS($6:29)),COUNTIF(D$6:D$34,"&lt;"&amp;D$6:D$34),0)),"")</f>
        <v/>
      </c>
      <c r="J29" s="29" t="str">
        <f t="array" aca="1" ref="J29" ca="1">IFERROR(INDEX(E$6:E$34,SMALL(IF((Col_Intermed_2=1)*(D$6:D$34=I29),ROW(INDIRECT("1:"&amp;ROWS(Col_Intermed_2)))),COUNTIF(I$6:I29,I29))),"")</f>
        <v/>
      </c>
      <c r="K29" s="30">
        <f t="shared" ca="1" si="0"/>
        <v>0</v>
      </c>
      <c r="N29" s="43" t="str">
        <f t="shared" si="1"/>
        <v/>
      </c>
    </row>
    <row r="30" spans="1:14" x14ac:dyDescent="0.25">
      <c r="A30" s="7"/>
      <c r="B30" s="7"/>
      <c r="C30" s="7"/>
      <c r="D30" s="12" t="s">
        <v>15</v>
      </c>
      <c r="E30" s="12" t="s">
        <v>55</v>
      </c>
      <c r="F30" s="24">
        <v>6</v>
      </c>
      <c r="G30" s="26">
        <f>IF(AND(COUNTA(D30:E30)=2,D30&lt;&gt;D$4,D30&lt;&gt;D$5),N(COUNTIFS(D$6:D30,D30,E$6:E30,E30)=1),"")</f>
        <v>1</v>
      </c>
      <c r="I30" s="28" t="str">
        <f t="array" ref="I30">IFERROR(INDEX(D$6:D$34,MATCH(SMALL(IF(Col_Intermed_2=1,COUNTIF(D$6:D$34,"&lt;"&amp;D$6:D$34)),ROWS($6:30)),COUNTIF(D$6:D$34,"&lt;"&amp;D$6:D$34),0)),"")</f>
        <v/>
      </c>
      <c r="J30" s="29" t="str">
        <f t="array" aca="1" ref="J30" ca="1">IFERROR(INDEX(E$6:E$34,SMALL(IF((Col_Intermed_2=1)*(D$6:D$34=I30),ROW(INDIRECT("1:"&amp;ROWS(Col_Intermed_2)))),COUNTIF(I$6:I30,I30))),"")</f>
        <v/>
      </c>
      <c r="K30" s="30">
        <f t="shared" ca="1" si="0"/>
        <v>0</v>
      </c>
      <c r="N30" s="43" t="str">
        <f t="shared" si="1"/>
        <v/>
      </c>
    </row>
    <row r="31" spans="1:14" x14ac:dyDescent="0.25">
      <c r="A31" s="3" t="s">
        <v>24</v>
      </c>
      <c r="B31" s="4" t="s">
        <v>26</v>
      </c>
      <c r="C31" s="3">
        <v>2</v>
      </c>
      <c r="D31" s="8" t="s">
        <v>27</v>
      </c>
      <c r="E31" s="8" t="s">
        <v>56</v>
      </c>
      <c r="F31" s="22">
        <v>2</v>
      </c>
      <c r="G31" s="26">
        <f>IF(AND(COUNTA(D31:E31)=2,D31&lt;&gt;D$4,D31&lt;&gt;D$5),N(COUNTIFS(D$6:D31,D31,E$6:E31,E31)=1),"")</f>
        <v>1</v>
      </c>
      <c r="I31" s="28" t="str">
        <f t="array" ref="I31">IFERROR(INDEX(D$6:D$34,MATCH(SMALL(IF(Col_Intermed_2=1,COUNTIF(D$6:D$34,"&lt;"&amp;D$6:D$34)),ROWS($6:31)),COUNTIF(D$6:D$34,"&lt;"&amp;D$6:D$34),0)),"")</f>
        <v/>
      </c>
      <c r="J31" s="29" t="str">
        <f t="array" aca="1" ref="J31" ca="1">IFERROR(INDEX(E$6:E$34,SMALL(IF((Col_Intermed_2=1)*(D$6:D$34=I31),ROW(INDIRECT("1:"&amp;ROWS(Col_Intermed_2)))),COUNTIF(I$6:I31,I31))),"")</f>
        <v/>
      </c>
      <c r="K31" s="30">
        <f t="shared" ca="1" si="0"/>
        <v>0</v>
      </c>
      <c r="N31" s="43" t="str">
        <f t="shared" si="1"/>
        <v/>
      </c>
    </row>
    <row r="32" spans="1:14" x14ac:dyDescent="0.25">
      <c r="A32" s="5"/>
      <c r="B32" s="6"/>
      <c r="C32" s="5" t="s">
        <v>16</v>
      </c>
      <c r="D32" s="9" t="s">
        <v>48</v>
      </c>
      <c r="E32" s="9" t="s">
        <v>54</v>
      </c>
      <c r="F32" s="23">
        <v>2</v>
      </c>
      <c r="G32" s="26">
        <f>IF(AND(COUNTA(D32:E32)=2,D32&lt;&gt;D$4,D32&lt;&gt;D$5),N(COUNTIFS(D$6:D32,D32,E$6:E32,E32)=1),"")</f>
        <v>0</v>
      </c>
      <c r="I32" s="28" t="str">
        <f t="array" ref="I32">IFERROR(INDEX(D$6:D$34,MATCH(SMALL(IF(Col_Intermed_2=1,COUNTIF(D$6:D$34,"&lt;"&amp;D$6:D$34)),ROWS($6:32)),COUNTIF(D$6:D$34,"&lt;"&amp;D$6:D$34),0)),"")</f>
        <v/>
      </c>
      <c r="J32" s="29" t="str">
        <f t="array" aca="1" ref="J32" ca="1">IFERROR(INDEX(E$6:E$34,SMALL(IF((Col_Intermed_2=1)*(D$6:D$34=I32),ROW(INDIRECT("1:"&amp;ROWS(Col_Intermed_2)))),COUNTIF(I$6:I32,I32))),"")</f>
        <v/>
      </c>
      <c r="K32" s="30">
        <f t="shared" ca="1" si="0"/>
        <v>0</v>
      </c>
      <c r="N32" s="43" t="str">
        <f t="shared" si="1"/>
        <v/>
      </c>
    </row>
    <row r="33" spans="1:14" x14ac:dyDescent="0.25">
      <c r="A33" s="5"/>
      <c r="B33" s="6"/>
      <c r="C33" s="5"/>
      <c r="D33" s="9" t="s">
        <v>62</v>
      </c>
      <c r="E33" s="9" t="s">
        <v>73</v>
      </c>
      <c r="F33" s="23">
        <v>2</v>
      </c>
      <c r="G33" s="26">
        <f>IF(AND(COUNTA(D33:E33)=2,D33&lt;&gt;D$4,D33&lt;&gt;D$5),N(COUNTIFS(D$6:D33,D33,E$6:E33,E33)=1),"")</f>
        <v>1</v>
      </c>
      <c r="I33" s="28" t="str">
        <f t="array" ref="I33">IFERROR(INDEX(D$6:D$34,MATCH(SMALL(IF(Col_Intermed_2=1,COUNTIF(D$6:D$34,"&lt;"&amp;D$6:D$34)),ROWS($6:33)),COUNTIF(D$6:D$34,"&lt;"&amp;D$6:D$34),0)),"")</f>
        <v/>
      </c>
      <c r="J33" s="29" t="str">
        <f t="array" aca="1" ref="J33" ca="1">IFERROR(INDEX(E$6:E$34,SMALL(IF((Col_Intermed_2=1)*(D$6:D$34=I33),ROW(INDIRECT("1:"&amp;ROWS(Col_Intermed_2)))),COUNTIF(I$6:I33,I33))),"")</f>
        <v/>
      </c>
      <c r="K33" s="30">
        <f t="shared" ca="1" si="0"/>
        <v>0</v>
      </c>
      <c r="N33" s="43" t="str">
        <f t="shared" si="1"/>
        <v/>
      </c>
    </row>
    <row r="34" spans="1:14" x14ac:dyDescent="0.25">
      <c r="A34" s="7"/>
      <c r="B34" s="14"/>
      <c r="C34" s="7"/>
      <c r="D34" s="12" t="s">
        <v>63</v>
      </c>
      <c r="E34" s="12" t="s">
        <v>74</v>
      </c>
      <c r="F34" s="24">
        <v>2</v>
      </c>
      <c r="G34" s="27">
        <f>IF(AND(COUNTA(D34:E34)=2,D34&lt;&gt;D$4,D34&lt;&gt;D$5),N(COUNTIFS(D$6:D34,D34,E$6:E34,E34)=1),"")</f>
        <v>1</v>
      </c>
      <c r="I34" s="28" t="str">
        <f t="array" ref="I34">IFERROR(INDEX(D$6:D$34,MATCH(SMALL(IF(Col_Intermed_2=1,COUNTIF(D$6:D$34,"&lt;"&amp;D$6:D$34)),ROWS($6:34)),COUNTIF(D$6:D$34,"&lt;"&amp;D$6:D$34),0)),"")</f>
        <v/>
      </c>
      <c r="J34" s="29" t="str">
        <f t="array" aca="1" ref="J34" ca="1">IFERROR(INDEX(E$6:E$34,SMALL(IF((Col_Intermed_2=1)*(D$6:D$34=I34),ROW(INDIRECT("1:"&amp;ROWS(Col_Intermed_2)))),COUNTIF(I$6:I34,I34))),"")</f>
        <v/>
      </c>
      <c r="K34" s="30">
        <f t="shared" ca="1" si="0"/>
        <v>0</v>
      </c>
      <c r="N34" s="44" t="str">
        <f t="shared" si="1"/>
        <v/>
      </c>
    </row>
  </sheetData>
  <mergeCells count="1">
    <mergeCell ref="G4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5"/>
  <sheetViews>
    <sheetView tabSelected="1" workbookViewId="0">
      <selection activeCell="H14" sqref="H14:L19"/>
    </sheetView>
  </sheetViews>
  <sheetFormatPr baseColWidth="10" defaultRowHeight="15" x14ac:dyDescent="0.25"/>
  <cols>
    <col min="6" max="6" width="21.42578125" customWidth="1"/>
  </cols>
  <sheetData>
    <row r="2" spans="1:12" x14ac:dyDescent="0.25">
      <c r="A2" s="11"/>
      <c r="B2" s="11" t="s">
        <v>65</v>
      </c>
      <c r="C2" s="10"/>
    </row>
    <row r="4" spans="1:12" x14ac:dyDescent="0.25">
      <c r="A4" s="1" t="s">
        <v>3</v>
      </c>
      <c r="B4" s="1" t="s">
        <v>1</v>
      </c>
      <c r="C4" s="1" t="s">
        <v>3</v>
      </c>
      <c r="D4" s="13" t="s">
        <v>14</v>
      </c>
    </row>
    <row r="5" spans="1:12" x14ac:dyDescent="0.25">
      <c r="A5" s="2" t="s">
        <v>4</v>
      </c>
      <c r="B5" s="2" t="s">
        <v>4</v>
      </c>
      <c r="C5" s="2" t="s">
        <v>8</v>
      </c>
      <c r="D5" s="2" t="s">
        <v>8</v>
      </c>
    </row>
    <row r="6" spans="1:12" x14ac:dyDescent="0.25">
      <c r="A6" s="28" t="str">
        <f ca="1">IF(F6="","",LEFT(F6,FIND("_",F6)-1))</f>
        <v>BAI</v>
      </c>
      <c r="B6" s="29" t="str">
        <f ca="1">SUBSTITUTE(F6,A6&amp;"_",)</f>
        <v>RF 1602/1</v>
      </c>
      <c r="C6" s="30">
        <f t="array" aca="1" ref="C6" ca="1">IF(A6="","",SUM(SUMIF(INDIRECT("Plage_"&amp;{1;2}),F6,INDIRECT("Champ_"&amp;{1;2}))))</f>
        <v>8</v>
      </c>
      <c r="D6" s="15">
        <f>SUM('T2'!L6,'T2'!L6)</f>
        <v>58</v>
      </c>
      <c r="F6" s="42" t="str">
        <f t="array" aca="1" ref="F6" ca="1">IF(ROWS($6:6)&lt;=SUM(N(Plage_2&lt;&gt;"")),INDEX(Plage_2,ROWS($6:6)),IFERROR(INDEX(Plage_1,SMALL(IF(COUNTIF(F$5:F5,Plage_1)=0,ROW(INDIRECT("1:"&amp;ROWS(Plage_1)))),ROWS($6:6)-COUNTA(F$5:F5))),""))</f>
        <v>BAI_RF 1602/1</v>
      </c>
    </row>
    <row r="7" spans="1:12" x14ac:dyDescent="0.25">
      <c r="A7" s="28" t="str">
        <f t="shared" ref="A7:A45" ca="1" si="0">IF(F7="","",LEFT(F7,FIND("_",F7)-1))</f>
        <v>BEP</v>
      </c>
      <c r="B7" s="29" t="str">
        <f t="shared" ref="B7:B45" ca="1" si="1">SUBSTITUTE(F7,A7&amp;"_",)</f>
        <v>RF 2572/1</v>
      </c>
      <c r="C7" s="30">
        <f t="array" aca="1" ref="C7" ca="1">IF(A7="","",SUM(SUMIF(INDIRECT("Plage_"&amp;{1;2}),F7,INDIRECT("Champ_"&amp;{1;2}))))</f>
        <v>1</v>
      </c>
      <c r="F7" s="43" t="str">
        <f t="array" aca="1" ref="F7" ca="1">IF(ROWS($6:7)&lt;=SUM(N(Plage_2&lt;&gt;"")),INDEX(Plage_2,ROWS($6:7)),IFERROR(INDEX(Plage_1,SMALL(IF(COUNTIF(F$5:F6,Plage_1)=0,ROW(INDIRECT("1:"&amp;ROWS(Plage_1)))),ROWS($6:7)-COUNTA(F$5:F6))),""))</f>
        <v>BEP_RF 2572/1</v>
      </c>
    </row>
    <row r="8" spans="1:12" x14ac:dyDescent="0.25">
      <c r="A8" s="28" t="str">
        <f t="shared" ca="1" si="0"/>
        <v>BIS</v>
      </c>
      <c r="B8" s="29" t="str">
        <f t="shared" ca="1" si="1"/>
        <v>RF 1501/3</v>
      </c>
      <c r="C8" s="30">
        <f t="array" aca="1" ref="C8" ca="1">IF(A8="","",SUM(SUMIF(INDIRECT("Plage_"&amp;{1;2}),F8,INDIRECT("Champ_"&amp;{1;2}))))</f>
        <v>1</v>
      </c>
      <c r="F8" s="43" t="str">
        <f t="array" aca="1" ref="F8" ca="1">IF(ROWS($6:8)&lt;=SUM(N(Plage_2&lt;&gt;"")),INDEX(Plage_2,ROWS($6:8)),IFERROR(INDEX(Plage_1,SMALL(IF(COUNTIF(F$5:F7,Plage_1)=0,ROW(INDIRECT("1:"&amp;ROWS(Plage_1)))),ROWS($6:8)-COUNTA(F$5:F7))),""))</f>
        <v>BIS_RF 1501/3</v>
      </c>
    </row>
    <row r="9" spans="1:12" x14ac:dyDescent="0.25">
      <c r="A9" s="28" t="str">
        <f t="shared" ca="1" si="0"/>
        <v>CU5</v>
      </c>
      <c r="B9" s="29" t="str">
        <f t="shared" ca="1" si="1"/>
        <v>RF 7936/1</v>
      </c>
      <c r="C9" s="30">
        <f t="array" aca="1" ref="C9" ca="1">IF(A9="","",SUM(SUMIF(INDIRECT("Plage_"&amp;{1;2}),F9,INDIRECT("Champ_"&amp;{1;2}))))</f>
        <v>4</v>
      </c>
      <c r="F9" s="43" t="str">
        <f t="array" aca="1" ref="F9" ca="1">IF(ROWS($6:9)&lt;=SUM(N(Plage_2&lt;&gt;"")),INDEX(Plage_2,ROWS($6:9)),IFERROR(INDEX(Plage_1,SMALL(IF(COUNTIF(F$5:F8,Plage_1)=0,ROW(INDIRECT("1:"&amp;ROWS(Plage_1)))),ROWS($6:9)-COUNTA(F$5:F8))),""))</f>
        <v>CU5_RF 7936/1</v>
      </c>
      <c r="H9" s="36" t="s">
        <v>87</v>
      </c>
    </row>
    <row r="10" spans="1:12" x14ac:dyDescent="0.25">
      <c r="A10" s="28" t="str">
        <f t="shared" ca="1" si="0"/>
        <v>MAS</v>
      </c>
      <c r="B10" s="29" t="str">
        <f t="shared" ca="1" si="1"/>
        <v>RF 1807/1</v>
      </c>
      <c r="C10" s="30">
        <f t="array" aca="1" ref="C10" ca="1">IF(A10="","",SUM(SUMIF(INDIRECT("Plage_"&amp;{1;2}),F10,INDIRECT("Champ_"&amp;{1;2}))))</f>
        <v>2</v>
      </c>
      <c r="F10" s="43" t="str">
        <f t="array" aca="1" ref="F10" ca="1">IF(ROWS($6:10)&lt;=SUM(N(Plage_2&lt;&gt;"")),INDEX(Plage_2,ROWS($6:10)),IFERROR(INDEX(Plage_1,SMALL(IF(COUNTIF(F$5:F9,Plage_1)=0,ROW(INDIRECT("1:"&amp;ROWS(Plage_1)))),ROWS($6:10)-COUNTA(F$5:F9))),""))</f>
        <v>MAS_RF 1807/1</v>
      </c>
    </row>
    <row r="11" spans="1:12" x14ac:dyDescent="0.25">
      <c r="A11" s="28" t="str">
        <f t="shared" ca="1" si="0"/>
        <v>MER-PR</v>
      </c>
      <c r="B11" s="29" t="str">
        <f t="shared" ca="1" si="1"/>
        <v>RF 4369/2</v>
      </c>
      <c r="C11" s="30">
        <f t="array" aca="1" ref="C11" ca="1">IF(A11="","",SUM(SUMIF(INDIRECT("Plage_"&amp;{1;2}),F11,INDIRECT("Champ_"&amp;{1;2}))))</f>
        <v>2</v>
      </c>
      <c r="F11" s="43" t="str">
        <f t="array" aca="1" ref="F11" ca="1">IF(ROWS($6:11)&lt;=SUM(N(Plage_2&lt;&gt;"")),INDEX(Plage_2,ROWS($6:11)),IFERROR(INDEX(Plage_1,SMALL(IF(COUNTIF(F$5:F10,Plage_1)=0,ROW(INDIRECT("1:"&amp;ROWS(Plage_1)))),ROWS($6:11)-COUNTA(F$5:F10))),""))</f>
        <v>MER-PR_RF 4369/2</v>
      </c>
    </row>
    <row r="12" spans="1:12" x14ac:dyDescent="0.25">
      <c r="A12" s="28" t="str">
        <f t="shared" ca="1" si="0"/>
        <v>ODD</v>
      </c>
      <c r="B12" s="29" t="str">
        <f t="shared" ca="1" si="1"/>
        <v>RF 7940/1</v>
      </c>
      <c r="C12" s="30">
        <f t="array" aca="1" ref="C12" ca="1">IF(A12="","",SUM(SUMIF(INDIRECT("Plage_"&amp;{1;2}),F12,INDIRECT("Champ_"&amp;{1;2}))))</f>
        <v>1</v>
      </c>
      <c r="F12" s="43" t="str">
        <f t="array" aca="1" ref="F12" ca="1">IF(ROWS($6:12)&lt;=SUM(N(Plage_2&lt;&gt;"")),INDEX(Plage_2,ROWS($6:12)),IFERROR(INDEX(Plage_1,SMALL(IF(COUNTIF(F$5:F11,Plage_1)=0,ROW(INDIRECT("1:"&amp;ROWS(Plage_1)))),ROWS($6:12)-COUNTA(F$5:F11))),""))</f>
        <v>ODD_RF 7940/1</v>
      </c>
    </row>
    <row r="13" spans="1:12" x14ac:dyDescent="0.25">
      <c r="A13" s="28" t="str">
        <f t="shared" ca="1" si="0"/>
        <v>PRO</v>
      </c>
      <c r="B13" s="29" t="str">
        <f t="shared" ca="1" si="1"/>
        <v>RF 8218/1</v>
      </c>
      <c r="C13" s="30">
        <f t="array" aca="1" ref="C13" ca="1">IF(A13="","",SUM(SUMIF(INDIRECT("Plage_"&amp;{1;2}),F13,INDIRECT("Champ_"&amp;{1;2}))))</f>
        <v>12</v>
      </c>
      <c r="F13" s="43" t="str">
        <f t="array" aca="1" ref="F13" ca="1">IF(ROWS($6:13)&lt;=SUM(N(Plage_2&lt;&gt;"")),INDEX(Plage_2,ROWS($6:13)),IFERROR(INDEX(Plage_1,SMALL(IF(COUNTIF(F$5:F12,Plage_1)=0,ROW(INDIRECT("1:"&amp;ROWS(Plage_1)))),ROWS($6:13)-COUNTA(F$5:F12))),""))</f>
        <v>PRO_RF 8218/1</v>
      </c>
    </row>
    <row r="14" spans="1:12" x14ac:dyDescent="0.25">
      <c r="A14" s="28" t="str">
        <f t="shared" ca="1" si="0"/>
        <v>PU+PRO</v>
      </c>
      <c r="B14" s="29" t="str">
        <f t="shared" ca="1" si="1"/>
        <v>RF 4476/1</v>
      </c>
      <c r="C14" s="30">
        <f t="array" aca="1" ref="C14" ca="1">IF(A14="","",SUM(SUMIF(INDIRECT("Plage_"&amp;{1;2}),F14,INDIRECT("Champ_"&amp;{1;2}))))</f>
        <v>2</v>
      </c>
      <c r="F14" s="43" t="str">
        <f t="array" aca="1" ref="F14" ca="1">IF(ROWS($6:14)&lt;=SUM(N(Plage_2&lt;&gt;"")),INDEX(Plage_2,ROWS($6:14)),IFERROR(INDEX(Plage_1,SMALL(IF(COUNTIF(F$5:F13,Plage_1)=0,ROW(INDIRECT("1:"&amp;ROWS(Plage_1)))),ROWS($6:14)-COUNTA(F$5:F13))),""))</f>
        <v>PU+PRO_RF 4476/1</v>
      </c>
      <c r="H14" s="46" t="s">
        <v>90</v>
      </c>
      <c r="I14" s="47"/>
      <c r="J14" s="47"/>
      <c r="K14" s="47"/>
      <c r="L14" s="48"/>
    </row>
    <row r="15" spans="1:12" x14ac:dyDescent="0.25">
      <c r="A15" s="28" t="str">
        <f t="shared" ca="1" si="0"/>
        <v>PW</v>
      </c>
      <c r="B15" s="29" t="str">
        <f t="shared" ca="1" si="1"/>
        <v>BF 001/3</v>
      </c>
      <c r="C15" s="30">
        <f t="array" aca="1" ref="C15" ca="1">IF(A15="","",SUM(SUMIF(INDIRECT("Plage_"&amp;{1;2}),F15,INDIRECT("Champ_"&amp;{1;2}))))</f>
        <v>4</v>
      </c>
      <c r="F15" s="43" t="str">
        <f t="array" aca="1" ref="F15" ca="1">IF(ROWS($6:15)&lt;=SUM(N(Plage_2&lt;&gt;"")),INDEX(Plage_2,ROWS($6:15)),IFERROR(INDEX(Plage_1,SMALL(IF(COUNTIF(F$5:F14,Plage_1)=0,ROW(INDIRECT("1:"&amp;ROWS(Plage_1)))),ROWS($6:15)-COUNTA(F$5:F14))),""))</f>
        <v>PW_BF 001/3</v>
      </c>
      <c r="H15" s="49"/>
      <c r="I15" s="50"/>
      <c r="J15" s="50"/>
      <c r="K15" s="50"/>
      <c r="L15" s="51"/>
    </row>
    <row r="16" spans="1:12" x14ac:dyDescent="0.25">
      <c r="A16" s="28" t="str">
        <f t="shared" ca="1" si="0"/>
        <v>PW</v>
      </c>
      <c r="B16" s="29" t="str">
        <f t="shared" ca="1" si="1"/>
        <v>BF 001/1</v>
      </c>
      <c r="C16" s="30">
        <f t="array" aca="1" ref="C16" ca="1">IF(A16="","",SUM(SUMIF(INDIRECT("Plage_"&amp;{1;2}),F16,INDIRECT("Champ_"&amp;{1;2}))))</f>
        <v>4</v>
      </c>
      <c r="F16" s="43" t="str">
        <f t="array" aca="1" ref="F16" ca="1">IF(ROWS($6:16)&lt;=SUM(N(Plage_2&lt;&gt;"")),INDEX(Plage_2,ROWS($6:16)),IFERROR(INDEX(Plage_1,SMALL(IF(COUNTIF(F$5:F15,Plage_1)=0,ROW(INDIRECT("1:"&amp;ROWS(Plage_1)))),ROWS($6:16)-COUNTA(F$5:F15))),""))</f>
        <v>PW_BF 001/1</v>
      </c>
      <c r="H16" s="49"/>
      <c r="I16" s="50"/>
      <c r="J16" s="50"/>
      <c r="K16" s="50"/>
      <c r="L16" s="51"/>
    </row>
    <row r="17" spans="1:12" x14ac:dyDescent="0.25">
      <c r="A17" s="28" t="str">
        <f t="shared" ca="1" si="0"/>
        <v>PW</v>
      </c>
      <c r="B17" s="29" t="str">
        <f t="shared" ca="1" si="1"/>
        <v>RF 7017/3</v>
      </c>
      <c r="C17" s="30">
        <f t="array" aca="1" ref="C17" ca="1">IF(A17="","",SUM(SUMIF(INDIRECT("Plage_"&amp;{1;2}),F17,INDIRECT("Champ_"&amp;{1;2}))))</f>
        <v>8</v>
      </c>
      <c r="F17" s="43" t="str">
        <f t="array" aca="1" ref="F17" ca="1">IF(ROWS($6:17)&lt;=SUM(N(Plage_2&lt;&gt;"")),INDEX(Plage_2,ROWS($6:17)),IFERROR(INDEX(Plage_1,SMALL(IF(COUNTIF(F$5:F16,Plage_1)=0,ROW(INDIRECT("1:"&amp;ROWS(Plage_1)))),ROWS($6:17)-COUNTA(F$5:F16))),""))</f>
        <v>PW_RF 7017/3</v>
      </c>
      <c r="H17" s="49"/>
      <c r="I17" s="50"/>
      <c r="J17" s="50"/>
      <c r="K17" s="50"/>
      <c r="L17" s="51"/>
    </row>
    <row r="18" spans="1:12" x14ac:dyDescent="0.25">
      <c r="A18" s="28" t="str">
        <f t="shared" ca="1" si="0"/>
        <v>PW</v>
      </c>
      <c r="B18" s="29" t="str">
        <f t="shared" ca="1" si="1"/>
        <v>RF 0963/1</v>
      </c>
      <c r="C18" s="30">
        <f t="array" aca="1" ref="C18" ca="1">IF(A18="","",SUM(SUMIF(INDIRECT("Plage_"&amp;{1;2}),F18,INDIRECT("Champ_"&amp;{1;2}))))</f>
        <v>4</v>
      </c>
      <c r="F18" s="43" t="str">
        <f t="array" aca="1" ref="F18" ca="1">IF(ROWS($6:18)&lt;=SUM(N(Plage_2&lt;&gt;"")),INDEX(Plage_2,ROWS($6:18)),IFERROR(INDEX(Plage_1,SMALL(IF(COUNTIF(F$5:F17,Plage_1)=0,ROW(INDIRECT("1:"&amp;ROWS(Plage_1)))),ROWS($6:18)-COUNTA(F$5:F17))),""))</f>
        <v>PW_RF 0963/1</v>
      </c>
      <c r="H18" s="49"/>
      <c r="I18" s="50"/>
      <c r="J18" s="50"/>
      <c r="K18" s="50"/>
      <c r="L18" s="51"/>
    </row>
    <row r="19" spans="1:12" x14ac:dyDescent="0.25">
      <c r="A19" s="28" t="str">
        <f t="shared" ca="1" si="0"/>
        <v>PW 12</v>
      </c>
      <c r="B19" s="29" t="str">
        <f t="shared" ca="1" si="1"/>
        <v>RF 7017/3</v>
      </c>
      <c r="C19" s="30">
        <f t="array" aca="1" ref="C19" ca="1">IF(A19="","",SUM(SUMIF(INDIRECT("Plage_"&amp;{1;2}),F19,INDIRECT("Champ_"&amp;{1;2}))))</f>
        <v>28</v>
      </c>
      <c r="F19" s="43" t="str">
        <f t="array" aca="1" ref="F19" ca="1">IF(ROWS($6:19)&lt;=SUM(N(Plage_2&lt;&gt;"")),INDEX(Plage_2,ROWS($6:19)),IFERROR(INDEX(Plage_1,SMALL(IF(COUNTIF(F$5:F18,Plage_1)=0,ROW(INDIRECT("1:"&amp;ROWS(Plage_1)))),ROWS($6:19)-COUNTA(F$5:F18))),""))</f>
        <v>PW 12_RF 7017/3</v>
      </c>
      <c r="H19" s="52"/>
      <c r="I19" s="53"/>
      <c r="J19" s="53"/>
      <c r="K19" s="53"/>
      <c r="L19" s="54"/>
    </row>
    <row r="20" spans="1:12" x14ac:dyDescent="0.25">
      <c r="A20" s="28" t="str">
        <f t="shared" ca="1" si="0"/>
        <v>PW 5</v>
      </c>
      <c r="B20" s="29" t="str">
        <f t="shared" ca="1" si="1"/>
        <v>BF 001/1</v>
      </c>
      <c r="C20" s="30">
        <f t="array" aca="1" ref="C20" ca="1">IF(A20="","",SUM(SUMIF(INDIRECT("Plage_"&amp;{1;2}),F20,INDIRECT("Champ_"&amp;{1;2}))))</f>
        <v>4</v>
      </c>
      <c r="F20" s="43" t="str">
        <f t="array" aca="1" ref="F20" ca="1">IF(ROWS($6:20)&lt;=SUM(N(Plage_2&lt;&gt;"")),INDEX(Plage_2,ROWS($6:20)),IFERROR(INDEX(Plage_1,SMALL(IF(COUNTIF(F$5:F19,Plage_1)=0,ROW(INDIRECT("1:"&amp;ROWS(Plage_1)))),ROWS($6:20)-COUNTA(F$5:F19))),""))</f>
        <v>PW 5_BF 001/1</v>
      </c>
    </row>
    <row r="21" spans="1:12" x14ac:dyDescent="0.25">
      <c r="A21" s="28" t="str">
        <f t="shared" ca="1" si="0"/>
        <v>RU</v>
      </c>
      <c r="B21" s="29" t="str">
        <f t="shared" ca="1" si="1"/>
        <v>RF 017/1</v>
      </c>
      <c r="C21" s="30">
        <f t="array" aca="1" ref="C21" ca="1">IF(A21="","",SUM(SUMIF(INDIRECT("Plage_"&amp;{1;2}),F21,INDIRECT("Champ_"&amp;{1;2}))))</f>
        <v>28</v>
      </c>
      <c r="F21" s="43" t="str">
        <f t="array" aca="1" ref="F21" ca="1">IF(ROWS($6:21)&lt;=SUM(N(Plage_2&lt;&gt;"")),INDEX(Plage_2,ROWS($6:21)),IFERROR(INDEX(Plage_1,SMALL(IF(COUNTIF(F$5:F20,Plage_1)=0,ROW(INDIRECT("1:"&amp;ROWS(Plage_1)))),ROWS($6:21)-COUNTA(F$5:F20))),""))</f>
        <v>RU_RF 017/1</v>
      </c>
    </row>
    <row r="22" spans="1:12" x14ac:dyDescent="0.25">
      <c r="A22" s="28" t="str">
        <f t="shared" ca="1" si="0"/>
        <v>SC</v>
      </c>
      <c r="B22" s="29" t="str">
        <f t="shared" ca="1" si="1"/>
        <v>RF 7741/1</v>
      </c>
      <c r="C22" s="30">
        <f t="array" aca="1" ref="C22" ca="1">IF(A22="","",SUM(SUMIF(INDIRECT("Plage_"&amp;{1;2}),F22,INDIRECT("Champ_"&amp;{1;2}))))</f>
        <v>4</v>
      </c>
      <c r="F22" s="43" t="str">
        <f t="array" aca="1" ref="F22" ca="1">IF(ROWS($6:22)&lt;=SUM(N(Plage_2&lt;&gt;"")),INDEX(Plage_2,ROWS($6:22)),IFERROR(INDEX(Plage_1,SMALL(IF(COUNTIF(F$5:F21,Plage_1)=0,ROW(INDIRECT("1:"&amp;ROWS(Plage_1)))),ROWS($6:22)-COUNTA(F$5:F21))),""))</f>
        <v>SC_RF 7741/1</v>
      </c>
    </row>
    <row r="23" spans="1:12" x14ac:dyDescent="0.25">
      <c r="A23" s="28" t="str">
        <f t="shared" ca="1" si="0"/>
        <v>SCS</v>
      </c>
      <c r="B23" s="29" t="str">
        <f t="shared" ca="1" si="1"/>
        <v>RF 7901/1</v>
      </c>
      <c r="C23" s="30">
        <f t="array" aca="1" ref="C23" ca="1">IF(A23="","",SUM(SUMIF(INDIRECT("Plage_"&amp;{1;2}),F23,INDIRECT("Champ_"&amp;{1;2}))))</f>
        <v>4</v>
      </c>
      <c r="F23" s="43" t="str">
        <f t="array" aca="1" ref="F23" ca="1">IF(ROWS($6:23)&lt;=SUM(N(Plage_2&lt;&gt;"")),INDEX(Plage_2,ROWS($6:23)),IFERROR(INDEX(Plage_1,SMALL(IF(COUNTIF(F$5:F22,Plage_1)=0,ROW(INDIRECT("1:"&amp;ROWS(Plage_1)))),ROWS($6:23)-COUNTA(F$5:F22))),""))</f>
        <v>SCS_RF 7901/1</v>
      </c>
    </row>
    <row r="24" spans="1:12" x14ac:dyDescent="0.25">
      <c r="A24" s="28" t="str">
        <f t="shared" ca="1" si="0"/>
        <v>ST7C</v>
      </c>
      <c r="B24" s="29" t="str">
        <f t="shared" ca="1" si="1"/>
        <v>RF 7630/1</v>
      </c>
      <c r="C24" s="30">
        <f t="array" aca="1" ref="C24" ca="1">IF(A24="","",SUM(SUMIF(INDIRECT("Plage_"&amp;{1;2}),F24,INDIRECT("Champ_"&amp;{1;2}))))</f>
        <v>13</v>
      </c>
      <c r="F24" s="43" t="str">
        <f t="array" aca="1" ref="F24" ca="1">IF(ROWS($6:24)&lt;=SUM(N(Plage_2&lt;&gt;"")),INDEX(Plage_2,ROWS($6:24)),IFERROR(INDEX(Plage_1,SMALL(IF(COUNTIF(F$5:F23,Plage_1)=0,ROW(INDIRECT("1:"&amp;ROWS(Plage_1)))),ROWS($6:24)-COUNTA(F$5:F23))),""))</f>
        <v>ST7C_RF 7630/1</v>
      </c>
    </row>
    <row r="25" spans="1:12" x14ac:dyDescent="0.25">
      <c r="A25" s="28" t="str">
        <f t="shared" ca="1" si="0"/>
        <v xml:space="preserve">T1 </v>
      </c>
      <c r="B25" s="29" t="str">
        <f t="shared" ca="1" si="1"/>
        <v>RF 7657/1</v>
      </c>
      <c r="C25" s="30">
        <f t="array" aca="1" ref="C25" ca="1">IF(A25="","",SUM(SUMIF(INDIRECT("Plage_"&amp;{1;2}),F25,INDIRECT("Champ_"&amp;{1;2}))))</f>
        <v>24</v>
      </c>
      <c r="F25" s="43" t="str">
        <f t="array" aca="1" ref="F25" ca="1">IF(ROWS($6:25)&lt;=SUM(N(Plage_2&lt;&gt;"")),INDEX(Plage_2,ROWS($6:25)),IFERROR(INDEX(Plage_1,SMALL(IF(COUNTIF(F$5:F24,Plage_1)=0,ROW(INDIRECT("1:"&amp;ROWS(Plage_1)))),ROWS($6:25)-COUNTA(F$5:F24))),""))</f>
        <v>T1 _RF 7657/1</v>
      </c>
    </row>
    <row r="26" spans="1:12" x14ac:dyDescent="0.25">
      <c r="A26" s="28" t="str">
        <f t="shared" ca="1" si="0"/>
        <v>TU-R</v>
      </c>
      <c r="B26" s="29" t="str">
        <f t="shared" ca="1" si="1"/>
        <v>RF 7028/1</v>
      </c>
      <c r="C26" s="30">
        <f t="array" aca="1" ref="C26" ca="1">IF(A26="","",SUM(SUMIF(INDIRECT("Plage_"&amp;{1;2}),F26,INDIRECT("Champ_"&amp;{1;2}))))</f>
        <v>8</v>
      </c>
      <c r="F26" s="43" t="str">
        <f t="array" aca="1" ref="F26" ca="1">IF(ROWS($6:26)&lt;=SUM(N(Plage_2&lt;&gt;"")),INDEX(Plage_2,ROWS($6:26)),IFERROR(INDEX(Plage_1,SMALL(IF(COUNTIF(F$5:F25,Plage_1)=0,ROW(INDIRECT("1:"&amp;ROWS(Plage_1)))),ROWS($6:26)-COUNTA(F$5:F25))),""))</f>
        <v>TU-R_RF 7028/1</v>
      </c>
    </row>
    <row r="27" spans="1:12" x14ac:dyDescent="0.25">
      <c r="A27" s="28" t="str">
        <f t="shared" ca="1" si="0"/>
        <v>TUT-1</v>
      </c>
      <c r="B27" s="29" t="str">
        <f t="shared" ca="1" si="1"/>
        <v>RF 7027/1</v>
      </c>
      <c r="C27" s="30">
        <f t="array" aca="1" ref="C27" ca="1">IF(A27="","",SUM(SUMIF(INDIRECT("Plage_"&amp;{1;2}),F27,INDIRECT("Champ_"&amp;{1;2}))))</f>
        <v>3</v>
      </c>
      <c r="F27" s="43" t="str">
        <f t="array" aca="1" ref="F27" ca="1">IF(ROWS($6:27)&lt;=SUM(N(Plage_2&lt;&gt;"")),INDEX(Plage_2,ROWS($6:27)),IFERROR(INDEX(Plage_1,SMALL(IF(COUNTIF(F$5:F26,Plage_1)=0,ROW(INDIRECT("1:"&amp;ROWS(Plage_1)))),ROWS($6:27)-COUNTA(F$5:F26))),""))</f>
        <v>TUT-1_RF 7027/1</v>
      </c>
    </row>
    <row r="28" spans="1:12" x14ac:dyDescent="0.25">
      <c r="A28" s="28" t="str">
        <f t="shared" ca="1" si="0"/>
        <v>BEM</v>
      </c>
      <c r="B28" s="29" t="str">
        <f t="shared" ca="1" si="1"/>
        <v>RF 1564/1</v>
      </c>
      <c r="C28" s="30">
        <f t="array" aca="1" ref="C28" ca="1">IF(A28="","",SUM(SUMIF(INDIRECT("Plage_"&amp;{1;2}),F28,INDIRECT("Champ_"&amp;{1;2}))))</f>
        <v>2</v>
      </c>
      <c r="F28" s="43" t="str">
        <f t="array" aca="1" ref="F28" ca="1">IF(ROWS($6:28)&lt;=SUM(N(Plage_2&lt;&gt;"")),INDEX(Plage_2,ROWS($6:28)),IFERROR(INDEX(Plage_1,SMALL(IF(COUNTIF(F$5:F27,Plage_1)=0,ROW(INDIRECT("1:"&amp;ROWS(Plage_1)))),ROWS($6:28)-COUNTA(F$5:F27))),""))</f>
        <v>BEM_RF 1564/1</v>
      </c>
    </row>
    <row r="29" spans="1:12" x14ac:dyDescent="0.25">
      <c r="A29" s="28" t="str">
        <f t="shared" ca="1" si="0"/>
        <v>BEM</v>
      </c>
      <c r="B29" s="29" t="str">
        <f t="shared" ca="1" si="1"/>
        <v>RF 1563/1</v>
      </c>
      <c r="C29" s="30">
        <f t="array" aca="1" ref="C29" ca="1">IF(A29="","",SUM(SUMIF(INDIRECT("Plage_"&amp;{1;2}),F29,INDIRECT("Champ_"&amp;{1;2}))))</f>
        <v>2</v>
      </c>
      <c r="F29" s="43" t="str">
        <f t="array" aca="1" ref="F29" ca="1">IF(ROWS($6:29)&lt;=SUM(N(Plage_2&lt;&gt;"")),INDEX(Plage_2,ROWS($6:29)),IFERROR(INDEX(Plage_1,SMALL(IF(COUNTIF(F$5:F28,Plage_1)=0,ROW(INDIRECT("1:"&amp;ROWS(Plage_1)))),ROWS($6:29)-COUNTA(F$5:F28))),""))</f>
        <v>BEM_RF 1563/1</v>
      </c>
    </row>
    <row r="30" spans="1:12" x14ac:dyDescent="0.25">
      <c r="A30" s="28" t="str">
        <f t="shared" ca="1" si="0"/>
        <v>COEC</v>
      </c>
      <c r="B30" s="29" t="str">
        <f t="shared" ca="1" si="1"/>
        <v>ROF 7013/1</v>
      </c>
      <c r="C30" s="30">
        <f t="array" aca="1" ref="C30" ca="1">IF(A30="","",SUM(SUMIF(INDIRECT("Plage_"&amp;{1;2}),F30,INDIRECT("Champ_"&amp;{1;2}))))</f>
        <v>1</v>
      </c>
      <c r="F30" s="43" t="str">
        <f t="array" aca="1" ref="F30" ca="1">IF(ROWS($6:30)&lt;=SUM(N(Plage_2&lt;&gt;"")),INDEX(Plage_2,ROWS($6:30)),IFERROR(INDEX(Plage_1,SMALL(IF(COUNTIF(F$5:F29,Plage_1)=0,ROW(INDIRECT("1:"&amp;ROWS(Plage_1)))),ROWS($6:30)-COUNTA(F$5:F29))),""))</f>
        <v>COEC_ROF 7013/1</v>
      </c>
    </row>
    <row r="31" spans="1:12" x14ac:dyDescent="0.25">
      <c r="A31" s="28" t="str">
        <f t="shared" ca="1" si="0"/>
        <v>CONYC</v>
      </c>
      <c r="B31" s="29" t="str">
        <f t="shared" ca="1" si="1"/>
        <v>RF 7013/1</v>
      </c>
      <c r="C31" s="30">
        <f t="array" aca="1" ref="C31" ca="1">IF(A31="","",SUM(SUMIF(INDIRECT("Plage_"&amp;{1;2}),F31,INDIRECT("Champ_"&amp;{1;2}))))</f>
        <v>4</v>
      </c>
      <c r="F31" s="43" t="str">
        <f t="array" aca="1" ref="F31" ca="1">IF(ROWS($6:31)&lt;=SUM(N(Plage_2&lt;&gt;"")),INDEX(Plage_2,ROWS($6:31)),IFERROR(INDEX(Plage_1,SMALL(IF(COUNTIF(F$5:F30,Plage_1)=0,ROW(INDIRECT("1:"&amp;ROWS(Plage_1)))),ROWS($6:31)-COUNTA(F$5:F30))),""))</f>
        <v>CONYC_RF 7013/1</v>
      </c>
    </row>
    <row r="32" spans="1:12" x14ac:dyDescent="0.25">
      <c r="A32" s="28" t="str">
        <f t="shared" ca="1" si="0"/>
        <v>CUR</v>
      </c>
      <c r="B32" s="29" t="str">
        <f t="shared" ca="1" si="1"/>
        <v>RF 7011/1</v>
      </c>
      <c r="C32" s="30">
        <f t="array" aca="1" ref="C32" ca="1">IF(A32="","",SUM(SUMIF(INDIRECT("Plage_"&amp;{1;2}),F32,INDIRECT("Champ_"&amp;{1;2}))))</f>
        <v>4</v>
      </c>
      <c r="F32" s="43" t="str">
        <f t="array" aca="1" ref="F32" ca="1">IF(ROWS($6:32)&lt;=SUM(N(Plage_2&lt;&gt;"")),INDEX(Plage_2,ROWS($6:32)),IFERROR(INDEX(Plage_1,SMALL(IF(COUNTIF(F$5:F31,Plage_1)=0,ROW(INDIRECT("1:"&amp;ROWS(Plage_1)))),ROWS($6:32)-COUNTA(F$5:F31))),""))</f>
        <v>CUR_RF 7011/1</v>
      </c>
    </row>
    <row r="33" spans="1:6" x14ac:dyDescent="0.25">
      <c r="A33" s="28" t="str">
        <f t="shared" ca="1" si="0"/>
        <v>CUT</v>
      </c>
      <c r="B33" s="29" t="str">
        <f t="shared" ca="1" si="1"/>
        <v>RF 7010/1</v>
      </c>
      <c r="C33" s="30">
        <f t="array" aca="1" ref="C33" ca="1">IF(A33="","",SUM(SUMIF(INDIRECT("Plage_"&amp;{1;2}),F33,INDIRECT("Champ_"&amp;{1;2}))))</f>
        <v>4</v>
      </c>
      <c r="F33" s="43" t="str">
        <f t="array" aca="1" ref="F33" ca="1">IF(ROWS($6:33)&lt;=SUM(N(Plage_2&lt;&gt;"")),INDEX(Plage_2,ROWS($6:33)),IFERROR(INDEX(Plage_1,SMALL(IF(COUNTIF(F$5:F32,Plage_1)=0,ROW(INDIRECT("1:"&amp;ROWS(Plage_1)))),ROWS($6:33)-COUNTA(F$5:F32))),""))</f>
        <v>CUT_RF 7010/1</v>
      </c>
    </row>
    <row r="34" spans="1:6" x14ac:dyDescent="0.25">
      <c r="A34" s="28" t="str">
        <f t="shared" ca="1" si="0"/>
        <v>HDD</v>
      </c>
      <c r="B34" s="29" t="str">
        <f t="shared" ca="1" si="1"/>
        <v>RF 7942/8</v>
      </c>
      <c r="C34" s="30">
        <f t="array" aca="1" ref="C34" ca="1">IF(A34="","",SUM(SUMIF(INDIRECT("Plage_"&amp;{1;2}),F34,INDIRECT("Champ_"&amp;{1;2}))))</f>
        <v>2</v>
      </c>
      <c r="F34" s="43" t="str">
        <f t="array" aca="1" ref="F34" ca="1">IF(ROWS($6:34)&lt;=SUM(N(Plage_2&lt;&gt;"")),INDEX(Plage_2,ROWS($6:34)),IFERROR(INDEX(Plage_1,SMALL(IF(COUNTIF(F$5:F33,Plage_1)=0,ROW(INDIRECT("1:"&amp;ROWS(Plage_1)))),ROWS($6:34)-COUNTA(F$5:F33))),""))</f>
        <v>HDD_RF 7942/8</v>
      </c>
    </row>
    <row r="35" spans="1:6" x14ac:dyDescent="0.25">
      <c r="A35" s="28" t="str">
        <f t="shared" ca="1" si="0"/>
        <v>MA</v>
      </c>
      <c r="B35" s="29" t="str">
        <f t="shared" ca="1" si="1"/>
        <v>RF 1802/1</v>
      </c>
      <c r="C35" s="30">
        <f t="array" aca="1" ref="C35" ca="1">IF(A35="","",SUM(SUMIF(INDIRECT("Plage_"&amp;{1;2}),F35,INDIRECT("Champ_"&amp;{1;2}))))</f>
        <v>2</v>
      </c>
      <c r="F35" s="43" t="str">
        <f t="array" aca="1" ref="F35" ca="1">IF(ROWS($6:35)&lt;=SUM(N(Plage_2&lt;&gt;"")),INDEX(Plage_2,ROWS($6:35)),IFERROR(INDEX(Plage_1,SMALL(IF(COUNTIF(F$5:F34,Plage_1)=0,ROW(INDIRECT("1:"&amp;ROWS(Plage_1)))),ROWS($6:35)-COUNTA(F$5:F34))),""))</f>
        <v>MA_RF 1802/1</v>
      </c>
    </row>
    <row r="36" spans="1:6" x14ac:dyDescent="0.25">
      <c r="A36" s="28" t="str">
        <f t="shared" ca="1" si="0"/>
        <v>MER</v>
      </c>
      <c r="B36" s="29" t="str">
        <f t="shared" ca="1" si="1"/>
        <v>RF 4343/3</v>
      </c>
      <c r="C36" s="30">
        <f t="array" aca="1" ref="C36" ca="1">IF(A36="","",SUM(SUMIF(INDIRECT("Plage_"&amp;{1;2}),F36,INDIRECT("Champ_"&amp;{1;2}))))</f>
        <v>2</v>
      </c>
      <c r="F36" s="43" t="str">
        <f t="array" aca="1" ref="F36" ca="1">IF(ROWS($6:36)&lt;=SUM(N(Plage_2&lt;&gt;"")),INDEX(Plage_2,ROWS($6:36)),IFERROR(INDEX(Plage_1,SMALL(IF(COUNTIF(F$5:F35,Plage_1)=0,ROW(INDIRECT("1:"&amp;ROWS(Plage_1)))),ROWS($6:36)-COUNTA(F$5:F35))),""))</f>
        <v>MER_RF 4343/3</v>
      </c>
    </row>
    <row r="37" spans="1:6" x14ac:dyDescent="0.25">
      <c r="A37" s="28" t="str">
        <f t="shared" ca="1" si="0"/>
        <v>MER</v>
      </c>
      <c r="B37" s="29" t="str">
        <f t="shared" ca="1" si="1"/>
        <v>RF 4343/4</v>
      </c>
      <c r="C37" s="30">
        <f t="array" aca="1" ref="C37" ca="1">IF(A37="","",SUM(SUMIF(INDIRECT("Plage_"&amp;{1;2}),F37,INDIRECT("Champ_"&amp;{1;2}))))</f>
        <v>3</v>
      </c>
      <c r="F37" s="43" t="str">
        <f t="array" aca="1" ref="F37" ca="1">IF(ROWS($6:37)&lt;=SUM(N(Plage_2&lt;&gt;"")),INDEX(Plage_2,ROWS($6:37)),IFERROR(INDEX(Plage_1,SMALL(IF(COUNTIF(F$5:F36,Plage_1)=0,ROW(INDIRECT("1:"&amp;ROWS(Plage_1)))),ROWS($6:37)-COUNTA(F$5:F36))),""))</f>
        <v>MER_RF 4343/4</v>
      </c>
    </row>
    <row r="38" spans="1:6" x14ac:dyDescent="0.25">
      <c r="A38" s="28" t="str">
        <f t="shared" ca="1" si="0"/>
        <v>PRO</v>
      </c>
      <c r="B38" s="29" t="str">
        <f t="shared" ca="1" si="1"/>
        <v>RF 4376/4</v>
      </c>
      <c r="C38" s="30">
        <f t="array" aca="1" ref="C38" ca="1">IF(A38="","",SUM(SUMIF(INDIRECT("Plage_"&amp;{1;2}),F38,INDIRECT("Champ_"&amp;{1;2}))))</f>
        <v>2</v>
      </c>
      <c r="F38" s="43" t="str">
        <f t="array" aca="1" ref="F38" ca="1">IF(ROWS($6:38)&lt;=SUM(N(Plage_2&lt;&gt;"")),INDEX(Plage_2,ROWS($6:38)),IFERROR(INDEX(Plage_1,SMALL(IF(COUNTIF(F$5:F37,Plage_1)=0,ROW(INDIRECT("1:"&amp;ROWS(Plage_1)))),ROWS($6:38)-COUNTA(F$5:F37))),""))</f>
        <v>PRO_RF 4376/4</v>
      </c>
    </row>
    <row r="39" spans="1:6" x14ac:dyDescent="0.25">
      <c r="A39" s="28" t="str">
        <f t="shared" ca="1" si="0"/>
        <v>PW 12/5</v>
      </c>
      <c r="B39" s="29" t="str">
        <f t="shared" ca="1" si="1"/>
        <v>RF 7017/3</v>
      </c>
      <c r="C39" s="30">
        <f t="array" aca="1" ref="C39" ca="1">IF(A39="","",SUM(SUMIF(INDIRECT("Plage_"&amp;{1;2}),F39,INDIRECT("Champ_"&amp;{1;2}))))</f>
        <v>1</v>
      </c>
      <c r="F39" s="43" t="str">
        <f t="array" aca="1" ref="F39" ca="1">IF(ROWS($6:39)&lt;=SUM(N(Plage_2&lt;&gt;"")),INDEX(Plage_2,ROWS($6:39)),IFERROR(INDEX(Plage_1,SMALL(IF(COUNTIF(F$5:F38,Plage_1)=0,ROW(INDIRECT("1:"&amp;ROWS(Plage_1)))),ROWS($6:39)-COUNTA(F$5:F38))),""))</f>
        <v>PW 12/5_RF 7017/3</v>
      </c>
    </row>
    <row r="40" spans="1:6" x14ac:dyDescent="0.25">
      <c r="A40" s="28" t="str">
        <f t="shared" ca="1" si="0"/>
        <v>T1C</v>
      </c>
      <c r="B40" s="29" t="str">
        <f t="shared" ca="1" si="1"/>
        <v>RF 7630/1</v>
      </c>
      <c r="C40" s="30">
        <f t="array" aca="1" ref="C40" ca="1">IF(A40="","",SUM(SUMIF(INDIRECT("Plage_"&amp;{1;2}),F40,INDIRECT("Champ_"&amp;{1;2}))))</f>
        <v>12</v>
      </c>
      <c r="F40" s="43" t="str">
        <f t="array" aca="1" ref="F40" ca="1">IF(ROWS($6:40)&lt;=SUM(N(Plage_2&lt;&gt;"")),INDEX(Plage_2,ROWS($6:40)),IFERROR(INDEX(Plage_1,SMALL(IF(COUNTIF(F$5:F39,Plage_1)=0,ROW(INDIRECT("1:"&amp;ROWS(Plage_1)))),ROWS($6:40)-COUNTA(F$5:F39))),""))</f>
        <v>T1C_RF 7630/1</v>
      </c>
    </row>
    <row r="41" spans="1:6" x14ac:dyDescent="0.25">
      <c r="A41" s="28" t="str">
        <f t="shared" ca="1" si="0"/>
        <v>TLU</v>
      </c>
      <c r="B41" s="29" t="str">
        <f t="shared" ca="1" si="1"/>
        <v>RF 7503/1</v>
      </c>
      <c r="C41" s="30">
        <f t="array" aca="1" ref="C41" ca="1">IF(A41="","",SUM(SUMIF(INDIRECT("Plage_"&amp;{1;2}),F41,INDIRECT("Champ_"&amp;{1;2}))))</f>
        <v>1</v>
      </c>
      <c r="F41" s="43" t="str">
        <f t="array" aca="1" ref="F41" ca="1">IF(ROWS($6:41)&lt;=SUM(N(Plage_2&lt;&gt;"")),INDEX(Plage_2,ROWS($6:41)),IFERROR(INDEX(Plage_1,SMALL(IF(COUNTIF(F$5:F40,Plage_1)=0,ROW(INDIRECT("1:"&amp;ROWS(Plage_1)))),ROWS($6:41)-COUNTA(F$5:F40))),""))</f>
        <v>TLU_RF 7503/1</v>
      </c>
    </row>
    <row r="42" spans="1:6" x14ac:dyDescent="0.25">
      <c r="A42" s="28" t="str">
        <f t="shared" ca="1" si="0"/>
        <v>TST</v>
      </c>
      <c r="B42" s="29" t="str">
        <f t="shared" ca="1" si="1"/>
        <v>RF 7027/1</v>
      </c>
      <c r="C42" s="30">
        <f t="array" aca="1" ref="C42" ca="1">IF(A42="","",SUM(SUMIF(INDIRECT("Plage_"&amp;{1;2}),F42,INDIRECT("Champ_"&amp;{1;2}))))</f>
        <v>4</v>
      </c>
      <c r="F42" s="43" t="str">
        <f t="array" aca="1" ref="F42" ca="1">IF(ROWS($6:42)&lt;=SUM(N(Plage_2&lt;&gt;"")),INDEX(Plage_2,ROWS($6:42)),IFERROR(INDEX(Plage_1,SMALL(IF(COUNTIF(F$5:F41,Plage_1)=0,ROW(INDIRECT("1:"&amp;ROWS(Plage_1)))),ROWS($6:42)-COUNTA(F$5:F41))),""))</f>
        <v>TST_RF 7027/1</v>
      </c>
    </row>
    <row r="43" spans="1:6" x14ac:dyDescent="0.25">
      <c r="A43" s="28" t="str">
        <f t="shared" ca="1" si="0"/>
        <v/>
      </c>
      <c r="B43" s="29" t="str">
        <f t="shared" ca="1" si="1"/>
        <v/>
      </c>
      <c r="C43" s="30" t="str">
        <f t="array" aca="1" ref="C43" ca="1">IF(A43="","",SUM(SUMIF(INDIRECT("Plage_"&amp;{1;2}),F43,INDIRECT("Champ_"&amp;{1;2}))))</f>
        <v/>
      </c>
      <c r="F43" s="43" t="str">
        <f t="array" aca="1" ref="F43" ca="1">IF(ROWS($6:43)&lt;=SUM(N(Plage_2&lt;&gt;"")),INDEX(Plage_2,ROWS($6:43)),IFERROR(INDEX(Plage_1,SMALL(IF(COUNTIF(F$5:F42,Plage_1)=0,ROW(INDIRECT("1:"&amp;ROWS(Plage_1)))),ROWS($6:43)-COUNTA(F$5:F42))),""))</f>
        <v/>
      </c>
    </row>
    <row r="44" spans="1:6" x14ac:dyDescent="0.25">
      <c r="A44" s="28" t="str">
        <f t="shared" ca="1" si="0"/>
        <v/>
      </c>
      <c r="B44" s="29" t="str">
        <f t="shared" ca="1" si="1"/>
        <v/>
      </c>
      <c r="C44" s="30" t="str">
        <f t="array" aca="1" ref="C44" ca="1">IF(A44="","",SUM(SUMIF(INDIRECT("Plage_"&amp;{1;2}),F44,INDIRECT("Champ_"&amp;{1;2}))))</f>
        <v/>
      </c>
      <c r="F44" s="43" t="str">
        <f t="array" aca="1" ref="F44" ca="1">IF(ROWS($6:44)&lt;=SUM(N(Plage_2&lt;&gt;"")),INDEX(Plage_2,ROWS($6:44)),IFERROR(INDEX(Plage_1,SMALL(IF(COUNTIF(F$5:F43,Plage_1)=0,ROW(INDIRECT("1:"&amp;ROWS(Plage_1)))),ROWS($6:44)-COUNTA(F$5:F43))),""))</f>
        <v/>
      </c>
    </row>
    <row r="45" spans="1:6" x14ac:dyDescent="0.25">
      <c r="A45" s="28" t="str">
        <f t="shared" ca="1" si="0"/>
        <v/>
      </c>
      <c r="B45" s="29" t="str">
        <f t="shared" ca="1" si="1"/>
        <v/>
      </c>
      <c r="C45" s="30" t="str">
        <f t="array" aca="1" ref="C45" ca="1">IF(A45="","",SUM(SUMIF(INDIRECT("Plage_"&amp;{1;2}),F45,INDIRECT("Champ_"&amp;{1;2}))))</f>
        <v/>
      </c>
      <c r="F45" s="44" t="str">
        <f t="array" aca="1" ref="F45" ca="1">IF(ROWS($6:45)&lt;=SUM(N(Plage_2&lt;&gt;"")),INDEX(Plage_2,ROWS($6:45)),IFERROR(INDEX(Plage_1,SMALL(IF(COUNTIF(F$5:F44,Plage_1)=0,ROW(INDIRECT("1:"&amp;ROWS(Plage_1)))),ROWS($6:45)-COUNTA(F$5:F44))),""))</f>
        <v/>
      </c>
    </row>
  </sheetData>
  <mergeCells count="1">
    <mergeCell ref="H14:L19"/>
  </mergeCells>
  <hyperlinks>
    <hyperlink ref="H9" r:id="rId1" location="p20170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T1</vt:lpstr>
      <vt:lpstr>T2</vt:lpstr>
      <vt:lpstr>T</vt:lpstr>
      <vt:lpstr>Champ_1</vt:lpstr>
      <vt:lpstr>Champ_2</vt:lpstr>
      <vt:lpstr>Col_Intermed_1</vt:lpstr>
      <vt:lpstr>Col_Intermed_2</vt:lpstr>
      <vt:lpstr>Plage_1</vt:lpstr>
      <vt:lpstr>Plage_2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Rachid_XLD</cp:lastModifiedBy>
  <dcterms:created xsi:type="dcterms:W3CDTF">2013-01-05T07:56:00Z</dcterms:created>
  <dcterms:modified xsi:type="dcterms:W3CDTF">2013-01-10T22:44:17Z</dcterms:modified>
</cp:coreProperties>
</file>