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9440" windowHeight="7995"/>
  </bookViews>
  <sheets>
    <sheet name="Feuil1" sheetId="1" r:id="rId1"/>
  </sheets>
  <calcPr calcId="145621" concurrentCalc="0"/>
</workbook>
</file>

<file path=xl/calcChain.xml><?xml version="1.0" encoding="utf-8"?>
<calcChain xmlns="http://schemas.openxmlformats.org/spreadsheetml/2006/main">
  <c r="U18" i="1" l="1" a="1"/>
  <c r="U18" i="1"/>
  <c r="C15" i="1"/>
  <c r="C16" i="1"/>
  <c r="C17" i="1"/>
  <c r="C18" i="1"/>
  <c r="C19" i="1"/>
  <c r="C20" i="1"/>
  <c r="C21" i="1"/>
  <c r="C22" i="1"/>
  <c r="C23" i="1"/>
  <c r="C24" i="1"/>
  <c r="D9" i="1"/>
  <c r="C14" i="1"/>
  <c r="Q11" i="1"/>
  <c r="M36" i="1"/>
  <c r="Q10" i="1"/>
  <c r="M35" i="1"/>
  <c r="Q9" i="1"/>
  <c r="M34" i="1"/>
  <c r="Q8" i="1"/>
  <c r="M33" i="1"/>
  <c r="Q7" i="1"/>
  <c r="M32" i="1"/>
  <c r="Q6" i="1"/>
  <c r="M31" i="1"/>
  <c r="N11" i="1"/>
  <c r="M30" i="1"/>
  <c r="N10" i="1"/>
  <c r="M29" i="1"/>
  <c r="N9" i="1"/>
  <c r="M28" i="1"/>
  <c r="N8" i="1"/>
  <c r="M27" i="1"/>
  <c r="N7" i="1"/>
  <c r="M26" i="1"/>
  <c r="N6" i="1"/>
  <c r="M25" i="1"/>
  <c r="M24" i="1"/>
  <c r="M23" i="1"/>
  <c r="M22" i="1"/>
  <c r="M21" i="1"/>
  <c r="M20" i="1"/>
  <c r="M19" i="1"/>
  <c r="U19" i="1" a="1"/>
  <c r="U19" i="1"/>
  <c r="U20" i="1" a="1"/>
  <c r="U20" i="1"/>
  <c r="U21" i="1" a="1"/>
  <c r="U21" i="1"/>
  <c r="U22" i="1" a="1"/>
  <c r="U22" i="1"/>
</calcChain>
</file>

<file path=xl/comments1.xml><?xml version="1.0" encoding="utf-8"?>
<comments xmlns="http://schemas.openxmlformats.org/spreadsheetml/2006/main">
  <authors>
    <author>Maamoune Gaabouri</author>
  </authors>
  <commentList>
    <comment ref="C14" authorId="0">
      <text>
        <r>
          <rPr>
            <sz val="9"/>
            <color indexed="81"/>
            <rFont val="Tahoma"/>
            <family val="2"/>
          </rPr>
          <t>Dynamiser les articles selon la cellule "D9" qui vient par recherchev de la cellule "C9"</t>
        </r>
      </text>
    </comment>
  </commentList>
</comments>
</file>

<file path=xl/sharedStrings.xml><?xml version="1.0" encoding="utf-8"?>
<sst xmlns="http://schemas.openxmlformats.org/spreadsheetml/2006/main" count="125" uniqueCount="39">
  <si>
    <t>Article 1</t>
  </si>
  <si>
    <t>XYZ</t>
  </si>
  <si>
    <t>ABC</t>
  </si>
  <si>
    <t>Article 2</t>
  </si>
  <si>
    <t>DEF</t>
  </si>
  <si>
    <t>Article 3</t>
  </si>
  <si>
    <t>Nomenclature</t>
  </si>
  <si>
    <t>A-1</t>
  </si>
  <si>
    <t>B-2</t>
  </si>
  <si>
    <t>C-3</t>
  </si>
  <si>
    <t>D-4</t>
  </si>
  <si>
    <t>E-5</t>
  </si>
  <si>
    <t>F-6</t>
  </si>
  <si>
    <t>K-5</t>
  </si>
  <si>
    <t>L-6</t>
  </si>
  <si>
    <t>M-8</t>
  </si>
  <si>
    <t>N-2</t>
  </si>
  <si>
    <t>J-3</t>
  </si>
  <si>
    <t>K-1</t>
  </si>
  <si>
    <t>S-6</t>
  </si>
  <si>
    <t>G-8</t>
  </si>
  <si>
    <t>B-4</t>
  </si>
  <si>
    <t>U-3</t>
  </si>
  <si>
    <t>I-6</t>
  </si>
  <si>
    <t>Base Cadence</t>
  </si>
  <si>
    <t>Cadence</t>
  </si>
  <si>
    <t>Article</t>
  </si>
  <si>
    <t>Composant</t>
  </si>
  <si>
    <t>Qté</t>
  </si>
  <si>
    <t>Besoin 1</t>
  </si>
  <si>
    <t>Ramener les cadences sans doublon depuis le tableau "Base Cadence"</t>
  </si>
  <si>
    <t>Besoin 2</t>
  </si>
  <si>
    <t>Résultat escompté dans notre cas: Avoir la plage suivante</t>
  </si>
  <si>
    <t>l'article concerné apparaitera par la recherchev de la cadence</t>
  </si>
  <si>
    <t>Base Composante par cadence</t>
  </si>
  <si>
    <t>Sur la base de la cadence choisie dans la cellule "C9", ramener les composantes de l'article concerné de la base "Composantes par cadence"</t>
  </si>
  <si>
    <t>Résultat escompté dans notre cas: Dégager le tableau suivant par exemple pour l'article ABC</t>
  </si>
  <si>
    <t>Composante</t>
  </si>
  <si>
    <t>formule matricielle à valider par Ctrl+Shift+Enter et à tirer vers le 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</si>
</sst>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8"/>
      <color theme="1"/>
      <name val="Tahoma"/>
      <family val="2"/>
    </font>
    <font>
      <sz val="8"/>
      <color rgb="FFFF0000"/>
      <name val="Tahoma"/>
      <family val="2"/>
    </font>
    <font>
      <sz val="9"/>
      <color indexed="81"/>
      <name val="Tahoma"/>
      <family val="2"/>
    </font>
    <font>
      <b/>
      <sz val="8"/>
      <color theme="1"/>
      <name val="Tahoma"/>
      <family val="2"/>
    </font>
    <font>
      <b/>
      <sz val="8"/>
      <color rgb="FF00B05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4" fontId="0" fillId="0" borderId="0" xfId="0" applyNumberFormat="1" applyAlignment="1">
      <alignment horizontal="left"/>
    </xf>
    <xf numFmtId="0" fontId="0" fillId="0" borderId="1" xfId="0" applyBorder="1"/>
    <xf numFmtId="0" fontId="0" fillId="0" borderId="0" xfId="0" applyBorder="1"/>
    <xf numFmtId="0" fontId="0" fillId="2" borderId="0" xfId="0" applyFill="1"/>
    <xf numFmtId="3" fontId="0" fillId="0" borderId="0" xfId="0" applyNumberFormat="1" applyAlignment="1">
      <alignment horizontal="left"/>
    </xf>
    <xf numFmtId="0" fontId="1" fillId="0" borderId="0" xfId="0" applyFont="1"/>
    <xf numFmtId="0" fontId="0" fillId="3" borderId="0" xfId="0" applyFill="1" applyAlignment="1">
      <alignment horizontal="left"/>
    </xf>
    <xf numFmtId="0" fontId="3" fillId="4" borderId="0" xfId="0" applyFont="1" applyFill="1"/>
    <xf numFmtId="0" fontId="0" fillId="4" borderId="0" xfId="0" applyFill="1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428625</xdr:colOff>
      <xdr:row>16</xdr:row>
      <xdr:rowOff>28575</xdr:rowOff>
    </xdr:from>
    <xdr:to>
      <xdr:col>19</xdr:col>
      <xdr:colOff>609600</xdr:colOff>
      <xdr:row>17</xdr:row>
      <xdr:rowOff>123825</xdr:rowOff>
    </xdr:to>
    <xdr:cxnSp macro="">
      <xdr:nvCxnSpPr>
        <xdr:cNvPr id="3" name="Connecteur droit avec flèche 2"/>
        <xdr:cNvCxnSpPr/>
      </xdr:nvCxnSpPr>
      <xdr:spPr>
        <a:xfrm>
          <a:off x="9744075" y="2162175"/>
          <a:ext cx="2924175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2:U61"/>
  <sheetViews>
    <sheetView showGridLines="0" tabSelected="1" topLeftCell="E1" workbookViewId="0">
      <selection activeCell="U18" sqref="U18"/>
    </sheetView>
  </sheetViews>
  <sheetFormatPr baseColWidth="10" defaultRowHeight="10.5" x14ac:dyDescent="0.15"/>
  <cols>
    <col min="1" max="1" width="6.1640625" customWidth="1"/>
    <col min="2" max="2" width="3.5" customWidth="1"/>
    <col min="8" max="8" width="9.33203125" customWidth="1"/>
  </cols>
  <sheetData>
    <row r="2" spans="3:17" x14ac:dyDescent="0.15">
      <c r="G2" t="s">
        <v>0</v>
      </c>
      <c r="H2" t="s">
        <v>2</v>
      </c>
      <c r="J2" s="5" t="s">
        <v>6</v>
      </c>
    </row>
    <row r="3" spans="3:17" x14ac:dyDescent="0.15">
      <c r="G3" t="s">
        <v>3</v>
      </c>
      <c r="H3" t="s">
        <v>4</v>
      </c>
    </row>
    <row r="4" spans="3:17" x14ac:dyDescent="0.15">
      <c r="G4" t="s">
        <v>5</v>
      </c>
      <c r="H4" t="s">
        <v>1</v>
      </c>
      <c r="J4" s="3" t="s">
        <v>0</v>
      </c>
      <c r="K4" s="3" t="s">
        <v>2</v>
      </c>
      <c r="L4" s="4"/>
      <c r="M4" s="3" t="s">
        <v>3</v>
      </c>
      <c r="N4" s="3" t="s">
        <v>4</v>
      </c>
      <c r="P4" s="3" t="s">
        <v>5</v>
      </c>
      <c r="Q4" s="3" t="s">
        <v>1</v>
      </c>
    </row>
    <row r="6" spans="3:17" x14ac:dyDescent="0.15">
      <c r="I6">
        <v>3000</v>
      </c>
      <c r="J6" t="s">
        <v>7</v>
      </c>
      <c r="K6" s="1">
        <v>0.1</v>
      </c>
      <c r="L6" s="1">
        <v>5000</v>
      </c>
      <c r="M6" t="s">
        <v>13</v>
      </c>
      <c r="N6" s="1">
        <f>+K6/2</f>
        <v>0.05</v>
      </c>
      <c r="O6" s="1">
        <v>7000</v>
      </c>
      <c r="P6" t="s">
        <v>19</v>
      </c>
      <c r="Q6" s="2">
        <f>+K6/1.5</f>
        <v>6.6666666666666666E-2</v>
      </c>
    </row>
    <row r="7" spans="3:17" x14ac:dyDescent="0.15">
      <c r="J7" t="s">
        <v>8</v>
      </c>
      <c r="K7" s="1">
        <v>1</v>
      </c>
      <c r="L7" s="1"/>
      <c r="M7" t="s">
        <v>14</v>
      </c>
      <c r="N7" s="1">
        <f t="shared" ref="N7:N11" si="0">+K7/2</f>
        <v>0.5</v>
      </c>
      <c r="O7" s="1"/>
      <c r="P7" t="s">
        <v>20</v>
      </c>
      <c r="Q7" s="2">
        <f t="shared" ref="Q7:Q11" si="1">+K7/1.5</f>
        <v>0.66666666666666663</v>
      </c>
    </row>
    <row r="8" spans="3:17" x14ac:dyDescent="0.15">
      <c r="J8" t="s">
        <v>9</v>
      </c>
      <c r="K8" s="1">
        <v>2.2000000000000002</v>
      </c>
      <c r="L8" s="1"/>
      <c r="M8" t="s">
        <v>15</v>
      </c>
      <c r="N8" s="1">
        <f t="shared" si="0"/>
        <v>1.1000000000000001</v>
      </c>
      <c r="O8" s="1"/>
      <c r="P8" t="s">
        <v>21</v>
      </c>
      <c r="Q8" s="2">
        <f t="shared" si="1"/>
        <v>1.4666666666666668</v>
      </c>
    </row>
    <row r="9" spans="3:17" x14ac:dyDescent="0.15">
      <c r="C9" s="8">
        <v>5789</v>
      </c>
      <c r="D9" t="str">
        <f>+VLOOKUP(C9,$J$19:$K$36,2,FALSE)</f>
        <v>DEF</v>
      </c>
      <c r="J9" t="s">
        <v>10</v>
      </c>
      <c r="K9" s="1">
        <v>5</v>
      </c>
      <c r="L9" s="1"/>
      <c r="M9" t="s">
        <v>16</v>
      </c>
      <c r="N9" s="1">
        <f t="shared" si="0"/>
        <v>2.5</v>
      </c>
      <c r="O9" s="1"/>
      <c r="P9" t="s">
        <v>16</v>
      </c>
      <c r="Q9" s="2">
        <f t="shared" si="1"/>
        <v>3.3333333333333335</v>
      </c>
    </row>
    <row r="10" spans="3:17" x14ac:dyDescent="0.15">
      <c r="J10" t="s">
        <v>11</v>
      </c>
      <c r="K10" s="1">
        <v>3</v>
      </c>
      <c r="L10" s="1"/>
      <c r="M10" t="s">
        <v>17</v>
      </c>
      <c r="N10" s="1">
        <f t="shared" si="0"/>
        <v>1.5</v>
      </c>
      <c r="O10" s="1"/>
      <c r="P10" t="s">
        <v>22</v>
      </c>
      <c r="Q10" s="2">
        <f t="shared" si="1"/>
        <v>2</v>
      </c>
    </row>
    <row r="11" spans="3:17" x14ac:dyDescent="0.15">
      <c r="J11" t="s">
        <v>12</v>
      </c>
      <c r="K11" s="1">
        <v>1.5</v>
      </c>
      <c r="L11" s="1"/>
      <c r="M11" t="s">
        <v>18</v>
      </c>
      <c r="N11" s="1">
        <f t="shared" si="0"/>
        <v>0.75</v>
      </c>
      <c r="O11" s="1"/>
      <c r="P11" t="s">
        <v>23</v>
      </c>
      <c r="Q11" s="2">
        <f t="shared" si="1"/>
        <v>1</v>
      </c>
    </row>
    <row r="14" spans="3:17" x14ac:dyDescent="0.15">
      <c r="C14" s="9" t="str">
        <f ca="1">IF(ROWS($14:14)&gt;COUNTIF(K$19:K$36,D$9),"",OFFSET(L$18,MATCH(D$9,K$19:K$36,0)+ROWS($14:14)-1,))</f>
        <v>K-5</v>
      </c>
    </row>
    <row r="15" spans="3:17" x14ac:dyDescent="0.15">
      <c r="C15" s="9" t="str">
        <f ca="1">IF(ROWS($14:15)&gt;COUNTIF(K$19:K$36,D$9),"",OFFSET(L$18,MATCH(D$9,K$19:K$36,0)+ROWS($14:15)-1,))</f>
        <v>L-6</v>
      </c>
    </row>
    <row r="16" spans="3:17" x14ac:dyDescent="0.15">
      <c r="C16" s="9" t="str">
        <f ca="1">IF(ROWS($14:16)&gt;COUNTIF(K$19:K$36,D$9),"",OFFSET(L$18,MATCH(D$9,K$19:K$36,0)+ROWS($14:16)-1,))</f>
        <v>M-8</v>
      </c>
      <c r="J16" s="5" t="s">
        <v>24</v>
      </c>
      <c r="P16" s="7" t="s">
        <v>29</v>
      </c>
      <c r="Q16" t="s">
        <v>30</v>
      </c>
    </row>
    <row r="17" spans="3:21" x14ac:dyDescent="0.15">
      <c r="C17" s="9" t="str">
        <f ca="1">IF(ROWS($14:17)&gt;COUNTIF(K$19:K$36,D$9),"",OFFSET(L$18,MATCH(D$9,K$19:K$36,0)+ROWS($14:17)-1,))</f>
        <v>N-2</v>
      </c>
    </row>
    <row r="18" spans="3:21" x14ac:dyDescent="0.15">
      <c r="C18" s="9" t="str">
        <f ca="1">IF(ROWS($14:18)&gt;COUNTIF(K$19:K$36,D$9),"",OFFSET(L$18,MATCH(D$9,K$19:K$36,0)+ROWS($14:18)-1,))</f>
        <v>J-3</v>
      </c>
      <c r="J18" t="s">
        <v>25</v>
      </c>
      <c r="K18" t="s">
        <v>26</v>
      </c>
      <c r="L18" t="s">
        <v>27</v>
      </c>
      <c r="M18" t="s">
        <v>28</v>
      </c>
      <c r="P18" t="s">
        <v>32</v>
      </c>
      <c r="U18" s="10">
        <f t="array" aca="1" ref="U18" ca="1">IFERROR(OFFSET(J$18,MATCH(0,COUNTIF(U$17:U17,J$19:J$36),0),),"")</f>
        <v>6589</v>
      </c>
    </row>
    <row r="19" spans="3:21" x14ac:dyDescent="0.15">
      <c r="C19" s="9" t="str">
        <f ca="1">IF(ROWS($14:19)&gt;COUNTIF(K$19:K$36,D$9),"",OFFSET(L$18,MATCH(D$9,K$19:K$36,0)+ROWS($14:19)-1,))</f>
        <v>K-1</v>
      </c>
      <c r="J19" s="1">
        <v>6589</v>
      </c>
      <c r="K19" t="s">
        <v>2</v>
      </c>
      <c r="L19" t="s">
        <v>7</v>
      </c>
      <c r="M19" s="6">
        <f>+$I$6*K6*1.5</f>
        <v>450</v>
      </c>
      <c r="U19" s="10">
        <f t="array" aca="1" ref="U19" ca="1">IFERROR(OFFSET(J$18,MATCH(0,COUNTIF(U$17:U18,J$19:J$36),0),),"")</f>
        <v>5789</v>
      </c>
    </row>
    <row r="20" spans="3:21" x14ac:dyDescent="0.15">
      <c r="C20" s="9" t="str">
        <f ca="1">IF(ROWS($14:20)&gt;COUNTIF(K$19:K$36,D$9),"",OFFSET(L$18,MATCH(D$9,K$19:K$36,0)+ROWS($14:20)-1,))</f>
        <v/>
      </c>
      <c r="J20" s="1">
        <v>6589</v>
      </c>
      <c r="K20" t="s">
        <v>2</v>
      </c>
      <c r="L20" t="s">
        <v>8</v>
      </c>
      <c r="M20" s="6">
        <f t="shared" ref="M20:M24" si="2">+$I$6*K7*1.5</f>
        <v>4500</v>
      </c>
      <c r="U20" s="10">
        <f t="array" aca="1" ref="U20" ca="1">IFERROR(OFFSET(J$18,MATCH(0,COUNTIF(U$17:U19,J$19:J$36),0),),"")</f>
        <v>3597</v>
      </c>
    </row>
    <row r="21" spans="3:21" x14ac:dyDescent="0.15">
      <c r="C21" s="9" t="str">
        <f ca="1">IF(ROWS($14:21)&gt;COUNTIF(K$19:K$36,D$9),"",OFFSET(L$18,MATCH(D$9,K$19:K$36,0)+ROWS($14:21)-1,))</f>
        <v/>
      </c>
      <c r="J21" s="1">
        <v>6589</v>
      </c>
      <c r="K21" t="s">
        <v>2</v>
      </c>
      <c r="L21" t="s">
        <v>9</v>
      </c>
      <c r="M21" s="6">
        <f t="shared" si="2"/>
        <v>9900.0000000000018</v>
      </c>
      <c r="O21" s="11" t="s">
        <v>38</v>
      </c>
      <c r="U21" s="10" t="str">
        <f t="array" aca="1" ref="U21" ca="1">IFERROR(OFFSET(J$18,MATCH(0,COUNTIF(U$17:U20,J$19:J$36),0),),"")</f>
        <v/>
      </c>
    </row>
    <row r="22" spans="3:21" x14ac:dyDescent="0.15">
      <c r="C22" s="9" t="str">
        <f ca="1">IF(ROWS($14:22)&gt;COUNTIF(K$19:K$36,D$9),"",OFFSET(L$18,MATCH(D$9,K$19:K$36,0)+ROWS($14:22)-1,))</f>
        <v/>
      </c>
      <c r="J22" s="1">
        <v>6589</v>
      </c>
      <c r="K22" t="s">
        <v>2</v>
      </c>
      <c r="L22" t="s">
        <v>10</v>
      </c>
      <c r="M22" s="6">
        <f t="shared" si="2"/>
        <v>22500</v>
      </c>
      <c r="U22" s="10" t="str">
        <f t="array" aca="1" ref="U22" ca="1">IFERROR(OFFSET(J$18,MATCH(0,COUNTIF(U$17:U21,J$19:J$36),0),),"")</f>
        <v/>
      </c>
    </row>
    <row r="23" spans="3:21" x14ac:dyDescent="0.15">
      <c r="C23" s="9" t="str">
        <f ca="1">IF(ROWS($14:23)&gt;COUNTIF(K$19:K$36,D$9),"",OFFSET(L$18,MATCH(D$9,K$19:K$36,0)+ROWS($14:23)-1,))</f>
        <v/>
      </c>
      <c r="J23" s="1">
        <v>6589</v>
      </c>
      <c r="K23" t="s">
        <v>2</v>
      </c>
      <c r="L23" t="s">
        <v>11</v>
      </c>
      <c r="M23" s="6">
        <f t="shared" si="2"/>
        <v>13500</v>
      </c>
    </row>
    <row r="24" spans="3:21" x14ac:dyDescent="0.15">
      <c r="C24" s="9" t="str">
        <f ca="1">IF(ROWS($14:24)&gt;COUNTIF(K$19:K$36,D$9),"",OFFSET(L$18,MATCH(D$9,K$19:K$36,0)+ROWS($14:24)-1,))</f>
        <v/>
      </c>
      <c r="J24" s="1">
        <v>6589</v>
      </c>
      <c r="K24" t="s">
        <v>2</v>
      </c>
      <c r="L24" t="s">
        <v>12</v>
      </c>
      <c r="M24" s="6">
        <f t="shared" si="2"/>
        <v>6750</v>
      </c>
      <c r="P24" s="7" t="s">
        <v>31</v>
      </c>
      <c r="Q24" t="s">
        <v>35</v>
      </c>
    </row>
    <row r="25" spans="3:21" x14ac:dyDescent="0.15">
      <c r="J25" s="1">
        <v>5789</v>
      </c>
      <c r="K25" t="s">
        <v>4</v>
      </c>
      <c r="L25" t="s">
        <v>13</v>
      </c>
      <c r="M25" s="6">
        <f>+$L$6*N6</f>
        <v>250</v>
      </c>
      <c r="Q25" t="s">
        <v>33</v>
      </c>
    </row>
    <row r="26" spans="3:21" x14ac:dyDescent="0.15">
      <c r="J26" s="1">
        <v>5789</v>
      </c>
      <c r="K26" t="s">
        <v>4</v>
      </c>
      <c r="L26" t="s">
        <v>14</v>
      </c>
      <c r="M26" s="6">
        <f t="shared" ref="M26:M30" si="3">+$L$6*N7</f>
        <v>2500</v>
      </c>
    </row>
    <row r="27" spans="3:21" x14ac:dyDescent="0.15">
      <c r="J27" s="1">
        <v>5789</v>
      </c>
      <c r="K27" t="s">
        <v>4</v>
      </c>
      <c r="L27" t="s">
        <v>15</v>
      </c>
      <c r="M27" s="6">
        <f t="shared" si="3"/>
        <v>5500</v>
      </c>
    </row>
    <row r="28" spans="3:21" x14ac:dyDescent="0.15">
      <c r="J28" s="1">
        <v>5789</v>
      </c>
      <c r="K28" t="s">
        <v>4</v>
      </c>
      <c r="L28" t="s">
        <v>16</v>
      </c>
      <c r="M28" s="6">
        <f t="shared" si="3"/>
        <v>12500</v>
      </c>
    </row>
    <row r="29" spans="3:21" x14ac:dyDescent="0.15">
      <c r="J29" s="1">
        <v>5789</v>
      </c>
      <c r="K29" t="s">
        <v>4</v>
      </c>
      <c r="L29" t="s">
        <v>17</v>
      </c>
      <c r="M29" s="6">
        <f t="shared" si="3"/>
        <v>7500</v>
      </c>
      <c r="P29" t="s">
        <v>36</v>
      </c>
    </row>
    <row r="30" spans="3:21" x14ac:dyDescent="0.15">
      <c r="J30" s="1">
        <v>5789</v>
      </c>
      <c r="K30" t="s">
        <v>4</v>
      </c>
      <c r="L30" t="s">
        <v>18</v>
      </c>
      <c r="M30" s="6">
        <f t="shared" si="3"/>
        <v>3750</v>
      </c>
    </row>
    <row r="31" spans="3:21" x14ac:dyDescent="0.15">
      <c r="J31" s="1">
        <v>3597</v>
      </c>
      <c r="K31" t="s">
        <v>1</v>
      </c>
      <c r="L31" t="s">
        <v>19</v>
      </c>
      <c r="M31" s="6">
        <f>+$O$6*Q6</f>
        <v>466.66666666666669</v>
      </c>
    </row>
    <row r="32" spans="3:21" x14ac:dyDescent="0.15">
      <c r="J32" s="1">
        <v>3597</v>
      </c>
      <c r="K32" t="s">
        <v>1</v>
      </c>
      <c r="L32" t="s">
        <v>20</v>
      </c>
      <c r="M32" s="6">
        <f t="shared" ref="M32:M36" si="4">+$O$6*Q7</f>
        <v>4666.6666666666661</v>
      </c>
      <c r="Q32" t="s">
        <v>7</v>
      </c>
    </row>
    <row r="33" spans="10:17" x14ac:dyDescent="0.15">
      <c r="J33" s="1">
        <v>3597</v>
      </c>
      <c r="K33" t="s">
        <v>1</v>
      </c>
      <c r="L33" t="s">
        <v>21</v>
      </c>
      <c r="M33" s="6">
        <f t="shared" si="4"/>
        <v>10266.666666666668</v>
      </c>
      <c r="Q33" t="s">
        <v>8</v>
      </c>
    </row>
    <row r="34" spans="10:17" x14ac:dyDescent="0.15">
      <c r="J34" s="1">
        <v>3597</v>
      </c>
      <c r="K34" t="s">
        <v>1</v>
      </c>
      <c r="L34" t="s">
        <v>16</v>
      </c>
      <c r="M34" s="6">
        <f t="shared" si="4"/>
        <v>23333.333333333336</v>
      </c>
      <c r="Q34" t="s">
        <v>9</v>
      </c>
    </row>
    <row r="35" spans="10:17" x14ac:dyDescent="0.15">
      <c r="J35" s="1">
        <v>3597</v>
      </c>
      <c r="K35" t="s">
        <v>1</v>
      </c>
      <c r="L35" t="s">
        <v>22</v>
      </c>
      <c r="M35" s="6">
        <f t="shared" si="4"/>
        <v>14000</v>
      </c>
      <c r="Q35" t="s">
        <v>10</v>
      </c>
    </row>
    <row r="36" spans="10:17" x14ac:dyDescent="0.15">
      <c r="J36" s="1">
        <v>3597</v>
      </c>
      <c r="K36" t="s">
        <v>1</v>
      </c>
      <c r="L36" t="s">
        <v>23</v>
      </c>
      <c r="M36" s="6">
        <f t="shared" si="4"/>
        <v>7000</v>
      </c>
      <c r="Q36" t="s">
        <v>11</v>
      </c>
    </row>
    <row r="37" spans="10:17" x14ac:dyDescent="0.15">
      <c r="Q37" t="s">
        <v>12</v>
      </c>
    </row>
    <row r="40" spans="10:17" x14ac:dyDescent="0.15">
      <c r="J40" s="5" t="s">
        <v>34</v>
      </c>
      <c r="K40" s="5"/>
    </row>
    <row r="43" spans="10:17" x14ac:dyDescent="0.15">
      <c r="J43" s="3" t="s">
        <v>26</v>
      </c>
      <c r="K43" s="3" t="s">
        <v>37</v>
      </c>
    </row>
    <row r="44" spans="10:17" x14ac:dyDescent="0.15">
      <c r="J44" s="4" t="s">
        <v>2</v>
      </c>
      <c r="K44" s="4" t="s">
        <v>7</v>
      </c>
    </row>
    <row r="45" spans="10:17" x14ac:dyDescent="0.15">
      <c r="J45" s="4" t="s">
        <v>2</v>
      </c>
      <c r="K45" s="4" t="s">
        <v>8</v>
      </c>
    </row>
    <row r="46" spans="10:17" x14ac:dyDescent="0.15">
      <c r="J46" s="4" t="s">
        <v>2</v>
      </c>
      <c r="K46" s="4" t="s">
        <v>9</v>
      </c>
    </row>
    <row r="47" spans="10:17" x14ac:dyDescent="0.15">
      <c r="J47" s="4" t="s">
        <v>2</v>
      </c>
      <c r="K47" s="4" t="s">
        <v>10</v>
      </c>
    </row>
    <row r="48" spans="10:17" x14ac:dyDescent="0.15">
      <c r="J48" s="4" t="s">
        <v>2</v>
      </c>
      <c r="K48" s="4" t="s">
        <v>11</v>
      </c>
    </row>
    <row r="49" spans="10:11" x14ac:dyDescent="0.15">
      <c r="J49" s="4" t="s">
        <v>2</v>
      </c>
      <c r="K49" s="4" t="s">
        <v>12</v>
      </c>
    </row>
    <row r="50" spans="10:11" x14ac:dyDescent="0.15">
      <c r="J50" s="4" t="s">
        <v>4</v>
      </c>
      <c r="K50" s="4" t="s">
        <v>13</v>
      </c>
    </row>
    <row r="51" spans="10:11" x14ac:dyDescent="0.15">
      <c r="J51" s="4" t="s">
        <v>4</v>
      </c>
      <c r="K51" s="4" t="s">
        <v>14</v>
      </c>
    </row>
    <row r="52" spans="10:11" x14ac:dyDescent="0.15">
      <c r="J52" s="4" t="s">
        <v>4</v>
      </c>
      <c r="K52" s="4" t="s">
        <v>15</v>
      </c>
    </row>
    <row r="53" spans="10:11" x14ac:dyDescent="0.15">
      <c r="J53" s="4" t="s">
        <v>4</v>
      </c>
      <c r="K53" s="4" t="s">
        <v>16</v>
      </c>
    </row>
    <row r="54" spans="10:11" x14ac:dyDescent="0.15">
      <c r="J54" s="4" t="s">
        <v>4</v>
      </c>
      <c r="K54" s="4" t="s">
        <v>17</v>
      </c>
    </row>
    <row r="55" spans="10:11" x14ac:dyDescent="0.15">
      <c r="J55" s="4" t="s">
        <v>4</v>
      </c>
      <c r="K55" s="4" t="s">
        <v>18</v>
      </c>
    </row>
    <row r="56" spans="10:11" x14ac:dyDescent="0.15">
      <c r="J56" s="4" t="s">
        <v>1</v>
      </c>
      <c r="K56" s="4" t="s">
        <v>19</v>
      </c>
    </row>
    <row r="57" spans="10:11" x14ac:dyDescent="0.15">
      <c r="J57" s="4" t="s">
        <v>1</v>
      </c>
      <c r="K57" s="4" t="s">
        <v>20</v>
      </c>
    </row>
    <row r="58" spans="10:11" x14ac:dyDescent="0.15">
      <c r="J58" s="4" t="s">
        <v>1</v>
      </c>
      <c r="K58" s="4" t="s">
        <v>21</v>
      </c>
    </row>
    <row r="59" spans="10:11" x14ac:dyDescent="0.15">
      <c r="J59" s="4" t="s">
        <v>1</v>
      </c>
      <c r="K59" s="4" t="s">
        <v>16</v>
      </c>
    </row>
    <row r="60" spans="10:11" x14ac:dyDescent="0.15">
      <c r="J60" s="4" t="s">
        <v>1</v>
      </c>
      <c r="K60" s="4" t="s">
        <v>22</v>
      </c>
    </row>
    <row r="61" spans="10:11" x14ac:dyDescent="0.15">
      <c r="J61" s="4" t="s">
        <v>1</v>
      </c>
      <c r="K61" s="4" t="s">
        <v>23</v>
      </c>
    </row>
  </sheetData>
  <dataValidations count="1">
    <dataValidation type="list" allowBlank="1" showInputMessage="1" showErrorMessage="1" sqref="C9">
      <formula1>$U$18:$U$20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Maamoune Gaabouri</dc:creator>
  <cp:lastModifiedBy>R@chid</cp:lastModifiedBy>
  <dcterms:created xsi:type="dcterms:W3CDTF">2016-09-23T11:06:56Z</dcterms:created>
  <dcterms:modified xsi:type="dcterms:W3CDTF">2016-09-25T16:55:24Z</dcterms:modified>
</cp:coreProperties>
</file>