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CE803BFA-8F81-42DA-A77C-ECF9001BDB42}" xr6:coauthVersionLast="46" xr6:coauthVersionMax="46" xr10:uidLastSave="{00000000-0000-0000-0000-000000000000}"/>
  <bookViews>
    <workbookView xWindow="-120" yWindow="-120" windowWidth="29040" windowHeight="17640" tabRatio="651" activeTab="5" xr2:uid="{00000000-000D-0000-FFFF-FFFF00000000}"/>
  </bookViews>
  <sheets>
    <sheet name="Informations" sheetId="16" r:id="rId1"/>
    <sheet name="Ex1" sheetId="5" r:id="rId2"/>
    <sheet name="Ex2" sheetId="2" r:id="rId3"/>
    <sheet name="Ex3" sheetId="3" r:id="rId4"/>
    <sheet name="Ex4" sheetId="6" r:id="rId5"/>
    <sheet name="Ex5" sheetId="4" r:id="rId6"/>
    <sheet name="Ex6" sheetId="9" r:id="rId7"/>
    <sheet name="Ex7" sheetId="10" r:id="rId8"/>
    <sheet name="Ex8" sheetId="11" r:id="rId9"/>
    <sheet name="Ex9" sheetId="7" r:id="rId10"/>
    <sheet name="Graph01" sheetId="8" r:id="rId11"/>
    <sheet name="Graph02" sheetId="12" r:id="rId12"/>
    <sheet name="Graph03" sheetId="13" r:id="rId13"/>
    <sheet name="MFC01" sheetId="14" r:id="rId14"/>
    <sheet name="MFC02" sheetId="15" r:id="rId15"/>
    <sheet name="MFC03" sheetId="1" r:id="rId16"/>
  </sheets>
  <definedNames>
    <definedName name="_xlnm._FilterDatabase" localSheetId="5" hidden="1">'Ex5'!$A$5:$J$96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" i="4" l="1" a="1"/>
  <c r="N11" i="4" s="1"/>
  <c r="O11" i="4" a="1"/>
  <c r="O11" i="4"/>
  <c r="P11" i="4" a="1"/>
  <c r="P11" i="4" s="1"/>
  <c r="Q11" i="4" a="1"/>
  <c r="Q11" i="4" s="1"/>
  <c r="M11" i="4" a="1"/>
  <c r="M11" i="4" s="1"/>
  <c r="M10" i="4"/>
  <c r="N10" i="4"/>
  <c r="O10" i="4"/>
  <c r="P10" i="4"/>
  <c r="Q10" i="4"/>
  <c r="M8" i="4"/>
  <c r="N8" i="4"/>
  <c r="O8" i="4"/>
  <c r="P8" i="4"/>
  <c r="Q8" i="4"/>
  <c r="F2" i="4" a="1"/>
  <c r="F2" i="4" s="1"/>
  <c r="N9" i="4" a="1"/>
  <c r="N9" i="4" s="1"/>
  <c r="O9" i="4" a="1"/>
  <c r="O9" i="4" s="1"/>
  <c r="P9" i="4" a="1"/>
  <c r="P9" i="4" s="1"/>
  <c r="Q9" i="4" a="1"/>
  <c r="Q9" i="4" s="1"/>
  <c r="M9" i="4" a="1"/>
  <c r="M9" i="4" s="1"/>
  <c r="L10" i="6"/>
  <c r="N9" i="6"/>
  <c r="F5" i="9"/>
  <c r="F6" i="9"/>
  <c r="B13" i="11"/>
  <c r="C11" i="11"/>
  <c r="F7" i="11"/>
  <c r="E7" i="11"/>
  <c r="D7" i="11"/>
  <c r="C7" i="11"/>
  <c r="B7" i="11"/>
  <c r="C9" i="10"/>
  <c r="F4" i="9"/>
  <c r="L10" i="3"/>
  <c r="L8" i="3"/>
  <c r="O14" i="6"/>
  <c r="N14" i="6"/>
  <c r="M14" i="6"/>
  <c r="L14" i="6"/>
  <c r="K14" i="6"/>
  <c r="K16" i="6" s="1"/>
  <c r="O10" i="6"/>
  <c r="M13" i="3"/>
  <c r="N13" i="3"/>
  <c r="O13" i="3"/>
  <c r="P13" i="3"/>
  <c r="L13" i="3"/>
  <c r="P10" i="3"/>
  <c r="O10" i="3"/>
  <c r="N10" i="3"/>
  <c r="M10" i="3"/>
  <c r="O9" i="3"/>
  <c r="N9" i="3"/>
  <c r="P9" i="3"/>
  <c r="M9" i="3"/>
  <c r="L9" i="3"/>
  <c r="P8" i="3"/>
  <c r="O8" i="3"/>
  <c r="N8" i="3"/>
  <c r="M8" i="3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<sst xmlns="http://schemas.openxmlformats.org/spreadsheetml/2006/main" count="2250" uniqueCount="664">
  <si>
    <t>n</t>
  </si>
  <si>
    <t>r</t>
  </si>
  <si>
    <t>j</t>
  </si>
  <si>
    <t>Raynaud</t>
  </si>
  <si>
    <t>Gabriel</t>
  </si>
  <si>
    <t>Marin</t>
  </si>
  <si>
    <t>Baptiste</t>
  </si>
  <si>
    <t>Daniel</t>
  </si>
  <si>
    <t>Juliette</t>
  </si>
  <si>
    <t>Fontaine</t>
  </si>
  <si>
    <t>Solene</t>
  </si>
  <si>
    <t>Marechal</t>
  </si>
  <si>
    <t>Jordan</t>
  </si>
  <si>
    <t>Lopes</t>
  </si>
  <si>
    <t>Yanis</t>
  </si>
  <si>
    <t>Brunet</t>
  </si>
  <si>
    <t>Kimberley</t>
  </si>
  <si>
    <t>Leonard</t>
  </si>
  <si>
    <t>Charlotte</t>
  </si>
  <si>
    <t>Cohen</t>
  </si>
  <si>
    <t>Kyllian</t>
  </si>
  <si>
    <t>Vidal</t>
  </si>
  <si>
    <t>Nolan</t>
  </si>
  <si>
    <t>Maurice</t>
  </si>
  <si>
    <t>Tristan</t>
  </si>
  <si>
    <t>Ruiz</t>
  </si>
  <si>
    <t>Léo</t>
  </si>
  <si>
    <t>Carpentier</t>
  </si>
  <si>
    <t>Roméo</t>
  </si>
  <si>
    <t>Jourdan</t>
  </si>
  <si>
    <t>Syrine</t>
  </si>
  <si>
    <t>Andrieux</t>
  </si>
  <si>
    <t>Mael</t>
  </si>
  <si>
    <t>Lelievre</t>
  </si>
  <si>
    <t>Mouton</t>
  </si>
  <si>
    <t>Timothée</t>
  </si>
  <si>
    <t>Loiseau</t>
  </si>
  <si>
    <t>Hugo</t>
  </si>
  <si>
    <t>Riviere</t>
  </si>
  <si>
    <t>Victor</t>
  </si>
  <si>
    <t>Ferreira</t>
  </si>
  <si>
    <t>Bienvenue</t>
  </si>
  <si>
    <t>Jacob</t>
  </si>
  <si>
    <t>Martin</t>
  </si>
  <si>
    <t>Caron</t>
  </si>
  <si>
    <t>Lisa</t>
  </si>
  <si>
    <t>Lambert</t>
  </si>
  <si>
    <t>Louna</t>
  </si>
  <si>
    <t>Gautier</t>
  </si>
  <si>
    <t>Prevost</t>
  </si>
  <si>
    <t>Edwige</t>
  </si>
  <si>
    <t>Michaud</t>
  </si>
  <si>
    <t>Florentin</t>
  </si>
  <si>
    <t>Bouchard</t>
  </si>
  <si>
    <t>Léa</t>
  </si>
  <si>
    <t>Regnier</t>
  </si>
  <si>
    <t>Gilbert</t>
  </si>
  <si>
    <t>Lefort</t>
  </si>
  <si>
    <t>Clotilde</t>
  </si>
  <si>
    <t>Lejeune</t>
  </si>
  <si>
    <t>Enzo</t>
  </si>
  <si>
    <t>Guillet</t>
  </si>
  <si>
    <t>Delannoy</t>
  </si>
  <si>
    <t>Bernard</t>
  </si>
  <si>
    <t>Noémie</t>
  </si>
  <si>
    <t>Morin</t>
  </si>
  <si>
    <t>Mathis</t>
  </si>
  <si>
    <t>Boulanger</t>
  </si>
  <si>
    <t>Aaron</t>
  </si>
  <si>
    <t>Renard</t>
  </si>
  <si>
    <t>Adam</t>
  </si>
  <si>
    <t>Éléna</t>
  </si>
  <si>
    <t>Mohamed</t>
  </si>
  <si>
    <t>Bertin</t>
  </si>
  <si>
    <t>Louise</t>
  </si>
  <si>
    <t>Tanguy</t>
  </si>
  <si>
    <t>Vallee</t>
  </si>
  <si>
    <t>Lana</t>
  </si>
  <si>
    <t>Le goff</t>
  </si>
  <si>
    <t>Valentin</t>
  </si>
  <si>
    <t>Dubois</t>
  </si>
  <si>
    <t>Lilou</t>
  </si>
  <si>
    <t>Thierry</t>
  </si>
  <si>
    <t>Emma</t>
  </si>
  <si>
    <t>Le roy</t>
  </si>
  <si>
    <t>Guillaume</t>
  </si>
  <si>
    <t>Cochet</t>
  </si>
  <si>
    <t>Élouan</t>
  </si>
  <si>
    <t>Émilie</t>
  </si>
  <si>
    <t>Briand</t>
  </si>
  <si>
    <t>Cédric</t>
  </si>
  <si>
    <t>Tellier</t>
  </si>
  <si>
    <t>Benjamin</t>
  </si>
  <si>
    <t>Wagner</t>
  </si>
  <si>
    <t>Justine</t>
  </si>
  <si>
    <t>Bouvet</t>
  </si>
  <si>
    <t>Zoé</t>
  </si>
  <si>
    <t>Barbe</t>
  </si>
  <si>
    <t>Maryam</t>
  </si>
  <si>
    <t>Lacroix</t>
  </si>
  <si>
    <t>Evan</t>
  </si>
  <si>
    <t>Riou</t>
  </si>
  <si>
    <t>Julie</t>
  </si>
  <si>
    <t>Alves</t>
  </si>
  <si>
    <t>Paul</t>
  </si>
  <si>
    <t>Rose</t>
  </si>
  <si>
    <t>Joubert</t>
  </si>
  <si>
    <t>Loane</t>
  </si>
  <si>
    <t>Pruvost</t>
  </si>
  <si>
    <t>Girard</t>
  </si>
  <si>
    <t>Éloïse</t>
  </si>
  <si>
    <t>Muller</t>
  </si>
  <si>
    <t>Quentin</t>
  </si>
  <si>
    <t>Klein</t>
  </si>
  <si>
    <t>Constant</t>
  </si>
  <si>
    <t>Rosalie</t>
  </si>
  <si>
    <t>Granier</t>
  </si>
  <si>
    <t>Duchemin</t>
  </si>
  <si>
    <t>Maïlé</t>
  </si>
  <si>
    <t>Boyer</t>
  </si>
  <si>
    <t>Antonin</t>
  </si>
  <si>
    <t>Diaz</t>
  </si>
  <si>
    <t>Angelina</t>
  </si>
  <si>
    <t>Prevot</t>
  </si>
  <si>
    <t>Arnaud</t>
  </si>
  <si>
    <t>Guy</t>
  </si>
  <si>
    <t>Lily</t>
  </si>
  <si>
    <t>Collet</t>
  </si>
  <si>
    <t>Maéva</t>
  </si>
  <si>
    <t>Gras</t>
  </si>
  <si>
    <t>Maïwenn</t>
  </si>
  <si>
    <t>Petit</t>
  </si>
  <si>
    <t>Jasmine</t>
  </si>
  <si>
    <t>Dupuis</t>
  </si>
  <si>
    <t>Salomé</t>
  </si>
  <si>
    <t>Elsa</t>
  </si>
  <si>
    <t>Hardy</t>
  </si>
  <si>
    <t>Lena</t>
  </si>
  <si>
    <t>Favre</t>
  </si>
  <si>
    <t>Rémi</t>
  </si>
  <si>
    <t>Cros</t>
  </si>
  <si>
    <t>Imbert</t>
  </si>
  <si>
    <t>Mélanie</t>
  </si>
  <si>
    <t>Blin</t>
  </si>
  <si>
    <t>Guiraud</t>
  </si>
  <si>
    <t>Lacoste</t>
  </si>
  <si>
    <t>Tatiana</t>
  </si>
  <si>
    <t>Lenoir</t>
  </si>
  <si>
    <t>Renaud</t>
  </si>
  <si>
    <t>Nina</t>
  </si>
  <si>
    <t>Nicolas</t>
  </si>
  <si>
    <t>Noë</t>
  </si>
  <si>
    <t>Vaillant</t>
  </si>
  <si>
    <t>Margot</t>
  </si>
  <si>
    <t>Numéro Étudiant</t>
  </si>
  <si>
    <t>Nom</t>
  </si>
  <si>
    <t>Prénom</t>
  </si>
  <si>
    <t>Civilisation</t>
  </si>
  <si>
    <t>Littérature</t>
  </si>
  <si>
    <t>Traduction</t>
  </si>
  <si>
    <t>Grammaire</t>
  </si>
  <si>
    <t>Linguistique</t>
  </si>
  <si>
    <t>Date de naisssance</t>
  </si>
  <si>
    <t>Coefficients</t>
  </si>
  <si>
    <t>Moyenne sans coefficient</t>
  </si>
  <si>
    <t>Moyenne coefficientée</t>
  </si>
  <si>
    <t>Note Max</t>
  </si>
  <si>
    <t>Note Min</t>
  </si>
  <si>
    <t>Nombre de notes égale à 5</t>
  </si>
  <si>
    <t>Groupe</t>
  </si>
  <si>
    <t>Groupe 2</t>
  </si>
  <si>
    <t>Groupe 5</t>
  </si>
  <si>
    <t>Groupe 3</t>
  </si>
  <si>
    <t>Groupe 4</t>
  </si>
  <si>
    <t>Groupe 1</t>
  </si>
  <si>
    <t>Nombre d'étudiants</t>
  </si>
  <si>
    <t>ABS</t>
  </si>
  <si>
    <t>Nombre d'étudiants absents à une épreuve</t>
  </si>
  <si>
    <t>Recherche d'un étudiant</t>
  </si>
  <si>
    <t>Prénom:</t>
  </si>
  <si>
    <t>Nom:</t>
  </si>
  <si>
    <t>Numéro:</t>
  </si>
  <si>
    <t>Date de naissance</t>
  </si>
  <si>
    <t>Notes</t>
  </si>
  <si>
    <t>Moyenne non coefficientée</t>
  </si>
  <si>
    <t>Nombre d'étudiants absents à l'épreuve de Traduction</t>
  </si>
  <si>
    <t>Moyenne non coefficientée des étudiants</t>
  </si>
  <si>
    <t>retours à domicile</t>
  </si>
  <si>
    <t>hospitalisations</t>
  </si>
  <si>
    <t>en réanimation</t>
  </si>
  <si>
    <t>décès à l’hôpital</t>
  </si>
  <si>
    <t>COVID-19 en Grand-Est</t>
  </si>
  <si>
    <t>Évolution</t>
  </si>
  <si>
    <t>x</t>
  </si>
  <si>
    <t>Moyenne des notes supérieures à 10</t>
  </si>
  <si>
    <t>Carre</t>
  </si>
  <si>
    <t>Yüna</t>
  </si>
  <si>
    <t>yunacarre@fakeemail.tld</t>
  </si>
  <si>
    <t>Moreno</t>
  </si>
  <si>
    <t>Antoine</t>
  </si>
  <si>
    <t>antoinemoreno@fakeemail.tld</t>
  </si>
  <si>
    <t>Alexandre</t>
  </si>
  <si>
    <t>alexandrejoubert@fakeemail.tld</t>
  </si>
  <si>
    <t>Maillet</t>
  </si>
  <si>
    <t>Anaëlle</t>
  </si>
  <si>
    <t>anaellemaillet@fakeemail.tld</t>
  </si>
  <si>
    <t>Descamps</t>
  </si>
  <si>
    <t>Kylian</t>
  </si>
  <si>
    <t>kyliandescamps@fakeemail.tld</t>
  </si>
  <si>
    <t>Joly</t>
  </si>
  <si>
    <t>elenajoly@fakeemail.tld</t>
  </si>
  <si>
    <t>Cousin</t>
  </si>
  <si>
    <t>Pineau</t>
  </si>
  <si>
    <t>antoninpineau@fakeemail.tld</t>
  </si>
  <si>
    <t>Océane</t>
  </si>
  <si>
    <t>oceanealexandre@fakeemail.tld</t>
  </si>
  <si>
    <t>Marques</t>
  </si>
  <si>
    <t>Gaspard</t>
  </si>
  <si>
    <t>gaspardmarques@fakeemail.tld</t>
  </si>
  <si>
    <t>Gabin</t>
  </si>
  <si>
    <t>gabingranier@fakeemail.tld</t>
  </si>
  <si>
    <t>Bousquet</t>
  </si>
  <si>
    <t>Anaïs</t>
  </si>
  <si>
    <t>anaisbousquet@fakeemail.tld</t>
  </si>
  <si>
    <t>Martel</t>
  </si>
  <si>
    <t>Thomas</t>
  </si>
  <si>
    <t>thomasmartel@fakeemail.tld</t>
  </si>
  <si>
    <t>Titouan</t>
  </si>
  <si>
    <t>titouanalexandre@fakeemail.tld</t>
  </si>
  <si>
    <t>Laporte</t>
  </si>
  <si>
    <t>Lutécia</t>
  </si>
  <si>
    <t>lutecialaporte@fakeemail.tld</t>
  </si>
  <si>
    <t>Baron</t>
  </si>
  <si>
    <t>Amélie</t>
  </si>
  <si>
    <t>Arthur</t>
  </si>
  <si>
    <t>arthurrose@fakeemail.tld</t>
  </si>
  <si>
    <t>Élisa</t>
  </si>
  <si>
    <t>elisagirard@fakeemail.tld</t>
  </si>
  <si>
    <t>Marie</t>
  </si>
  <si>
    <t>Marion</t>
  </si>
  <si>
    <t>marionmarie@fakeemail.tld</t>
  </si>
  <si>
    <t>Fischer</t>
  </si>
  <si>
    <t>noemiefischer@fakeemail.tld</t>
  </si>
  <si>
    <t>Verdier</t>
  </si>
  <si>
    <t>Alicia</t>
  </si>
  <si>
    <t>aliciaverdier@fakeemail.tld</t>
  </si>
  <si>
    <t>Duval</t>
  </si>
  <si>
    <t>Carlier</t>
  </si>
  <si>
    <t>quentincarlier@fakeemail.tld</t>
  </si>
  <si>
    <t>Lemaitre</t>
  </si>
  <si>
    <t>Dimitri</t>
  </si>
  <si>
    <t>dimitrilemaitre@fakeemail.tld</t>
  </si>
  <si>
    <t>Marc</t>
  </si>
  <si>
    <t>loanemarc@fakeemail.tld</t>
  </si>
  <si>
    <t>Guyon</t>
  </si>
  <si>
    <t>Romain</t>
  </si>
  <si>
    <t>romainguyon@fakeemail.tld</t>
  </si>
  <si>
    <t>Rault</t>
  </si>
  <si>
    <t>cedricrault@fakeemail.tld</t>
  </si>
  <si>
    <t>Valette</t>
  </si>
  <si>
    <t>yanisvalette@fakeemail.tld</t>
  </si>
  <si>
    <t>Guilbert</t>
  </si>
  <si>
    <t>Robin</t>
  </si>
  <si>
    <t>robinguilbert@fakeemail.tld</t>
  </si>
  <si>
    <t>Millet</t>
  </si>
  <si>
    <t>solenemillet@fakeemail.tld</t>
  </si>
  <si>
    <t>Blanchet</t>
  </si>
  <si>
    <t>romeoblanchet@fakeemail.tld</t>
  </si>
  <si>
    <t>Lemoine</t>
  </si>
  <si>
    <t>Lamia</t>
  </si>
  <si>
    <t>lamialemoine@fakeemail.tld</t>
  </si>
  <si>
    <t>tristanmarin@fakeemail.tld</t>
  </si>
  <si>
    <t>Thiery</t>
  </si>
  <si>
    <t>antoninthiery@fakeemail.tld</t>
  </si>
  <si>
    <t>Boulet</t>
  </si>
  <si>
    <t>zoeboulet@fakeemail.tld</t>
  </si>
  <si>
    <t>Labbe</t>
  </si>
  <si>
    <t>melanielabbe@fakeemail.tld</t>
  </si>
  <si>
    <t>Gaillard</t>
  </si>
  <si>
    <t>evangaillard@fakeemail.tld</t>
  </si>
  <si>
    <t>mathisguy@fakeemail.tld</t>
  </si>
  <si>
    <t>Langlois</t>
  </si>
  <si>
    <t>Samuel</t>
  </si>
  <si>
    <t>Dupont</t>
  </si>
  <si>
    <t>lamiadupont@fakeemail.tld</t>
  </si>
  <si>
    <t>Neveu</t>
  </si>
  <si>
    <t>Maelys</t>
  </si>
  <si>
    <t>maelysneveu@fakeemail.tld</t>
  </si>
  <si>
    <t>mathisblin@fakeemail.tld</t>
  </si>
  <si>
    <t>Mangin</t>
  </si>
  <si>
    <t>cedricmangin@fakeemail.tld</t>
  </si>
  <si>
    <t>Prigent</t>
  </si>
  <si>
    <t>gabrielprigent@fakeemail.tld</t>
  </si>
  <si>
    <t>Launay</t>
  </si>
  <si>
    <t>Bastien</t>
  </si>
  <si>
    <t>bastienlaunay@fakeemail.tld</t>
  </si>
  <si>
    <t>anaellejoubert@fakeemail.tld</t>
  </si>
  <si>
    <t>Rossi</t>
  </si>
  <si>
    <t>eloiserossi@fakeemail.tld</t>
  </si>
  <si>
    <t>Gros</t>
  </si>
  <si>
    <t>Félix</t>
  </si>
  <si>
    <t>Davy</t>
  </si>
  <si>
    <t>davydupont@fakeemail.tld</t>
  </si>
  <si>
    <t>Perrot</t>
  </si>
  <si>
    <t>martinperrot@fakeemail.tld</t>
  </si>
  <si>
    <t>Merle</t>
  </si>
  <si>
    <t>remimerle@fakeemail.tld</t>
  </si>
  <si>
    <t>gaspardmerle@fakeemail.tld</t>
  </si>
  <si>
    <t>Lola</t>
  </si>
  <si>
    <t>lolacarre@fakeemail.tld</t>
  </si>
  <si>
    <t>elouanmichaud@fakeemail.tld</t>
  </si>
  <si>
    <t>Doucet</t>
  </si>
  <si>
    <t>Inès</t>
  </si>
  <si>
    <t>inesdoucet@fakeemail.tld</t>
  </si>
  <si>
    <t>Fouquet</t>
  </si>
  <si>
    <t>Mathéo</t>
  </si>
  <si>
    <t>matheofouquet@fakeemail.tld</t>
  </si>
  <si>
    <t>Lesage</t>
  </si>
  <si>
    <t>Allard</t>
  </si>
  <si>
    <t>Malo</t>
  </si>
  <si>
    <t>Durand</t>
  </si>
  <si>
    <t>nolandurand@fakeemail.tld</t>
  </si>
  <si>
    <t>Delage</t>
  </si>
  <si>
    <t>lamiadelage@fakeemail.tld</t>
  </si>
  <si>
    <t>Richard</t>
  </si>
  <si>
    <t>Mathilde</t>
  </si>
  <si>
    <t>mathilderichard@fakeemail.tld</t>
  </si>
  <si>
    <t>maryamcaron@fakeemail.tld</t>
  </si>
  <si>
    <t>melaniegautier@fakeemail.tld</t>
  </si>
  <si>
    <t>Devaux</t>
  </si>
  <si>
    <t>anaisdevaux@fakeemail.tld</t>
  </si>
  <si>
    <t>Maxime</t>
  </si>
  <si>
    <t>maximemarion@fakeemail.tld</t>
  </si>
  <si>
    <t>Gillet</t>
  </si>
  <si>
    <t>Clara</t>
  </si>
  <si>
    <t>claragillet@fakeemail.tld</t>
  </si>
  <si>
    <t>juliettemorin@fakeemail.tld</t>
  </si>
  <si>
    <t>Leger</t>
  </si>
  <si>
    <t>justineleger@fakeemail.tld</t>
  </si>
  <si>
    <t>Fournier</t>
  </si>
  <si>
    <t>Lebon</t>
  </si>
  <si>
    <t>Anthony</t>
  </si>
  <si>
    <t>anthonylebon@fakeemail.tld</t>
  </si>
  <si>
    <t>Amandine</t>
  </si>
  <si>
    <t>amandineandrieux@fakeemail.tld</t>
  </si>
  <si>
    <t>Costa</t>
  </si>
  <si>
    <t>Jules</t>
  </si>
  <si>
    <t>julescosta@fakeemail.tld</t>
  </si>
  <si>
    <t>Thibault</t>
  </si>
  <si>
    <t>Bruno</t>
  </si>
  <si>
    <t>brunothibault@fakeemail.tld</t>
  </si>
  <si>
    <t>Fortin</t>
  </si>
  <si>
    <t>angelinafortin@fakeemail.tld</t>
  </si>
  <si>
    <t>Garnier</t>
  </si>
  <si>
    <t>timotheegarnier@fakeemail.tld</t>
  </si>
  <si>
    <t>Léonard</t>
  </si>
  <si>
    <t>leonarddaniel@fakeemail.tld</t>
  </si>
  <si>
    <t>Guyot</t>
  </si>
  <si>
    <t>Jeanne</t>
  </si>
  <si>
    <t>jeanneguyot@fakeemail.tld</t>
  </si>
  <si>
    <t>romainmarques@fakeemail.tld</t>
  </si>
  <si>
    <t>maximethibault@fakeemail.tld</t>
  </si>
  <si>
    <t>Jacques</t>
  </si>
  <si>
    <t>tristanjacques@fakeemail.tld</t>
  </si>
  <si>
    <t>Parmentier</t>
  </si>
  <si>
    <t>Fanny</t>
  </si>
  <si>
    <t>fannyparmentier@fakeemail.tld</t>
  </si>
  <si>
    <t>thomasguillet@fakeemail.tld</t>
  </si>
  <si>
    <t>Fernandes</t>
  </si>
  <si>
    <t>Lina</t>
  </si>
  <si>
    <t>Bruneau</t>
  </si>
  <si>
    <t>Alexis</t>
  </si>
  <si>
    <t>alexisbruneau@fakeemail.tld</t>
  </si>
  <si>
    <t>Boucher</t>
  </si>
  <si>
    <t>Sarah</t>
  </si>
  <si>
    <t>sarahboucher@fakeemail.tld</t>
  </si>
  <si>
    <t>Manon</t>
  </si>
  <si>
    <t>manonfournier@fakeemail.tld</t>
  </si>
  <si>
    <t>Bonhomme</t>
  </si>
  <si>
    <t>rosaliebonhomme@fakeemail.tld</t>
  </si>
  <si>
    <t>Vial</t>
  </si>
  <si>
    <t>Maxence</t>
  </si>
  <si>
    <t>maxencevial@fakeemail.tld</t>
  </si>
  <si>
    <t>Marty</t>
  </si>
  <si>
    <t>Timéo</t>
  </si>
  <si>
    <t>timeomarty@fakeemail.tld</t>
  </si>
  <si>
    <t>Denis</t>
  </si>
  <si>
    <t>Guillemette</t>
  </si>
  <si>
    <t>guillemettedenis@fakeemail.tld</t>
  </si>
  <si>
    <t>Jacquemin</t>
  </si>
  <si>
    <t>elsajacquemin@fakeemail.tld</t>
  </si>
  <si>
    <t>Petitjean</t>
  </si>
  <si>
    <t>Alexia</t>
  </si>
  <si>
    <t>alexiapetitjean@fakeemail.tld</t>
  </si>
  <si>
    <t>Léon</t>
  </si>
  <si>
    <t>leonjacob@fakeemail.tld</t>
  </si>
  <si>
    <t>gaspardlesage@fakeemail.tld</t>
  </si>
  <si>
    <t>Marwane</t>
  </si>
  <si>
    <t>marwaneguyon@fakeemail.tld</t>
  </si>
  <si>
    <t>Aubert</t>
  </si>
  <si>
    <t>Duhamel</t>
  </si>
  <si>
    <t>Adrien</t>
  </si>
  <si>
    <t>adrienduhamel@fakeemail.tld</t>
  </si>
  <si>
    <t>Munoz</t>
  </si>
  <si>
    <t>Katell</t>
  </si>
  <si>
    <t>katellmunoz@fakeemail.tld</t>
  </si>
  <si>
    <t>noemiemorin@fakeemail.tld</t>
  </si>
  <si>
    <t>Mathieu</t>
  </si>
  <si>
    <t>mathieuthibault@fakeemail.tld</t>
  </si>
  <si>
    <t>Gerard</t>
  </si>
  <si>
    <t>Lauriane</t>
  </si>
  <si>
    <t>laurianegerard@fakeemail.tld</t>
  </si>
  <si>
    <t>maxenceadam@fakeemail.tld</t>
  </si>
  <si>
    <t>Benoit</t>
  </si>
  <si>
    <t>anaisbenoit@fakeemail.tld</t>
  </si>
  <si>
    <t>salomeprigent@fakeemail.tld</t>
  </si>
  <si>
    <t>evancarlier@fakeemail.tld</t>
  </si>
  <si>
    <t>Hamon</t>
  </si>
  <si>
    <t>Erwan</t>
  </si>
  <si>
    <t>erwanhamon@fakeemail.tld</t>
  </si>
  <si>
    <t>Fabre</t>
  </si>
  <si>
    <t>liloufabre@fakeemail.tld</t>
  </si>
  <si>
    <t>Magnier</t>
  </si>
  <si>
    <t>florentinmagnier@fakeemail.tld</t>
  </si>
  <si>
    <t>Poisson</t>
  </si>
  <si>
    <t>anaellepoisson@fakeemail.tld</t>
  </si>
  <si>
    <t>Monier</t>
  </si>
  <si>
    <t>laurianemonier@fakeemail.tld</t>
  </si>
  <si>
    <t>Pelletier</t>
  </si>
  <si>
    <t>Célia</t>
  </si>
  <si>
    <t>Eva</t>
  </si>
  <si>
    <t>evacochet@fakeemail.tld</t>
  </si>
  <si>
    <t>Guillon</t>
  </si>
  <si>
    <t>kylianguillon@fakeemail.tld</t>
  </si>
  <si>
    <t>noelemoine@fakeemail.tld</t>
  </si>
  <si>
    <t>clotildedescamps@fakeemail.tld</t>
  </si>
  <si>
    <t>Courtois</t>
  </si>
  <si>
    <t>lounacourtois@fakeemail.tld</t>
  </si>
  <si>
    <t>Guichard</t>
  </si>
  <si>
    <t>victorguichard@fakeemail.tld</t>
  </si>
  <si>
    <t>cedricdurand@fakeemail.tld</t>
  </si>
  <si>
    <t>Lacombe</t>
  </si>
  <si>
    <t>Jérémy</t>
  </si>
  <si>
    <t>jeremylacombe@fakeemail.tld</t>
  </si>
  <si>
    <t>mathieurenaud@fakeemail.tld</t>
  </si>
  <si>
    <t>Jacquet</t>
  </si>
  <si>
    <t>mathisjacquet@fakeemail.tld</t>
  </si>
  <si>
    <t>Guignard</t>
  </si>
  <si>
    <t>Anaël</t>
  </si>
  <si>
    <t>anaelguignard@fakeemail.tld</t>
  </si>
  <si>
    <t>Bonnin</t>
  </si>
  <si>
    <t>tristanbonnin@fakeemail.tld</t>
  </si>
  <si>
    <t>syrineblin@fakeemail.tld</t>
  </si>
  <si>
    <t>Voisin</t>
  </si>
  <si>
    <t>brunovoisin@fakeemail.tld</t>
  </si>
  <si>
    <t>Garcia</t>
  </si>
  <si>
    <t>Kevin</t>
  </si>
  <si>
    <t>kevingarcia@fakeemail.tld</t>
  </si>
  <si>
    <t>Lombard</t>
  </si>
  <si>
    <t>Anna</t>
  </si>
  <si>
    <t>annalombard@fakeemail.tld</t>
  </si>
  <si>
    <t>Flament</t>
  </si>
  <si>
    <t>jasmineflament@fakeemail.tld</t>
  </si>
  <si>
    <t>louisele.goff@fakeemail.tld</t>
  </si>
  <si>
    <t>Auger</t>
  </si>
  <si>
    <t>dimitriauger@fakeemail.tld</t>
  </si>
  <si>
    <t>Leroy</t>
  </si>
  <si>
    <t>Nathan</t>
  </si>
  <si>
    <t>nathanleroy@fakeemail.tld</t>
  </si>
  <si>
    <t>Alice</t>
  </si>
  <si>
    <t>alicetanguy@fakeemail.tld</t>
  </si>
  <si>
    <t>Rousseau</t>
  </si>
  <si>
    <t>syrinerousseau@fakeemail.tld</t>
  </si>
  <si>
    <t>Lagarde</t>
  </si>
  <si>
    <t>Théo</t>
  </si>
  <si>
    <t>theolagarde@fakeemail.tld</t>
  </si>
  <si>
    <t>Billard</t>
  </si>
  <si>
    <t>mathisbillard@fakeemail.tld</t>
  </si>
  <si>
    <t>Lecoq</t>
  </si>
  <si>
    <t>Sara</t>
  </si>
  <si>
    <t>saralecoq@fakeemail.tld</t>
  </si>
  <si>
    <t>Lebrun</t>
  </si>
  <si>
    <t>lounalebrun@fakeemail.tld</t>
  </si>
  <si>
    <t>Dos santos</t>
  </si>
  <si>
    <t>aarondos.santos@fakeemail.tld</t>
  </si>
  <si>
    <t>Le gall</t>
  </si>
  <si>
    <t>cedricle.gall@fakeemail.tld</t>
  </si>
  <si>
    <t>Geoffroy</t>
  </si>
  <si>
    <t>Maëlle</t>
  </si>
  <si>
    <t>maellegeoffroy@fakeemail.tld</t>
  </si>
  <si>
    <t>Lemonnier</t>
  </si>
  <si>
    <t>maxencelemonnier@fakeemail.tld</t>
  </si>
  <si>
    <t>Zimmermann</t>
  </si>
  <si>
    <t>maxencezimmermann@fakeemail.tld</t>
  </si>
  <si>
    <t>Noel</t>
  </si>
  <si>
    <t>Lorenzo</t>
  </si>
  <si>
    <t>lorenzonoel@fakeemail.tld</t>
  </si>
  <si>
    <t>Legrand</t>
  </si>
  <si>
    <t>Amine</t>
  </si>
  <si>
    <t>aminelegrand@fakeemail.tld</t>
  </si>
  <si>
    <t>Martineau</t>
  </si>
  <si>
    <t>thibaultmartineau@fakeemail.tld</t>
  </si>
  <si>
    <t>nathanfontaine@fakeemail.tld</t>
  </si>
  <si>
    <t>Lebreton</t>
  </si>
  <si>
    <t>Yasmine</t>
  </si>
  <si>
    <t>Besse</t>
  </si>
  <si>
    <t>eloisebesse@fakeemail.tld</t>
  </si>
  <si>
    <t>Jade</t>
  </si>
  <si>
    <t>jadecaron@fakeemail.tld</t>
  </si>
  <si>
    <t>brunoraynaud@fakeemail.tld</t>
  </si>
  <si>
    <t>Dias</t>
  </si>
  <si>
    <t>emmadias@fakeemail.tld</t>
  </si>
  <si>
    <t>Albert</t>
  </si>
  <si>
    <t>gabrielalbert@fakeemail.tld</t>
  </si>
  <si>
    <t>Seguin</t>
  </si>
  <si>
    <t>Noah</t>
  </si>
  <si>
    <t>noahseguin@fakeemail.tld</t>
  </si>
  <si>
    <t>juliealexandre@fakeemail.tld</t>
  </si>
  <si>
    <t>Pereira</t>
  </si>
  <si>
    <t>Mélissa</t>
  </si>
  <si>
    <t>melissapereira@fakeemail.tld</t>
  </si>
  <si>
    <t>Combes</t>
  </si>
  <si>
    <t>loanecombes@fakeemail.tld</t>
  </si>
  <si>
    <t>Paris</t>
  </si>
  <si>
    <t>claraparis@fakeemail.tld</t>
  </si>
  <si>
    <t>Granger</t>
  </si>
  <si>
    <t>Grégory</t>
  </si>
  <si>
    <t>gregorygranger@fakeemail.tld</t>
  </si>
  <si>
    <t>hugomaurice@fakeemail.tld</t>
  </si>
  <si>
    <t>jadeblin@fakeemail.tld</t>
  </si>
  <si>
    <t>Gueguen</t>
  </si>
  <si>
    <t>elisagueguen@fakeemail.tld</t>
  </si>
  <si>
    <t>mohamedbonnin@fakeemail.tld</t>
  </si>
  <si>
    <t>Peron</t>
  </si>
  <si>
    <t>Baudry</t>
  </si>
  <si>
    <t>charlottebaudry@fakeemail.tld</t>
  </si>
  <si>
    <t>Favier</t>
  </si>
  <si>
    <t>florentinfavier@fakeemail.tld</t>
  </si>
  <si>
    <t>gabrieltanguy@fakeemail.tld</t>
  </si>
  <si>
    <t>ninabruneau@fakeemail.tld</t>
  </si>
  <si>
    <t>Morel</t>
  </si>
  <si>
    <t>evamorel@fakeemail.tld</t>
  </si>
  <si>
    <t>Pages</t>
  </si>
  <si>
    <t>robinpages@fakeemail.tld</t>
  </si>
  <si>
    <t>alicerichard@fakeemail.tld</t>
  </si>
  <si>
    <t>Lecocq</t>
  </si>
  <si>
    <t>Lucas</t>
  </si>
  <si>
    <t>lucaslecocq@fakeemail.tld</t>
  </si>
  <si>
    <t>Laurent</t>
  </si>
  <si>
    <t>Kilian</t>
  </si>
  <si>
    <t>Pauline</t>
  </si>
  <si>
    <t>paulinefontaine@fakeemail.tld</t>
  </si>
  <si>
    <t>fannybaudry@fakeemail.tld</t>
  </si>
  <si>
    <t>Monnet</t>
  </si>
  <si>
    <t>zoemonnet@fakeemail.tld</t>
  </si>
  <si>
    <t>Tardy</t>
  </si>
  <si>
    <t>emmatardy@fakeemail.tld</t>
  </si>
  <si>
    <t>Hubert</t>
  </si>
  <si>
    <t>dimitrihubert@fakeemail.tld</t>
  </si>
  <si>
    <t>annanoel@fakeemail.tld</t>
  </si>
  <si>
    <t>Killian</t>
  </si>
  <si>
    <t>killianperrot@fakeemail.tld</t>
  </si>
  <si>
    <t>Léane</t>
  </si>
  <si>
    <t>leanebaron@fakeemail.tld</t>
  </si>
  <si>
    <t>amelieduchemin@fakeemail.tld</t>
  </si>
  <si>
    <t>mathisbenoit@fakeemail.tld</t>
  </si>
  <si>
    <t>Perez</t>
  </si>
  <si>
    <t>Legendre</t>
  </si>
  <si>
    <t>Romane</t>
  </si>
  <si>
    <t>romanelegendre@fakeemail.tld</t>
  </si>
  <si>
    <t>Fernandez</t>
  </si>
  <si>
    <t>Capucine</t>
  </si>
  <si>
    <t>capucinefernandez@fakeemail.tld</t>
  </si>
  <si>
    <t>Nguyen</t>
  </si>
  <si>
    <t>katellnguyen@fakeemail.tld</t>
  </si>
  <si>
    <t>Dumont</t>
  </si>
  <si>
    <t>rosaliedumont@fakeemail.tld</t>
  </si>
  <si>
    <t>Gosselin</t>
  </si>
  <si>
    <t>capucinegosselin@fakeemail.tld</t>
  </si>
  <si>
    <t>Colin</t>
  </si>
  <si>
    <t>colinprigent@fakeemail.tld</t>
  </si>
  <si>
    <t>Jacquot</t>
  </si>
  <si>
    <t>maevaprevost@fakeemail.tld</t>
  </si>
  <si>
    <t>gabrielleonard@fakeemail.tld</t>
  </si>
  <si>
    <t>Levy</t>
  </si>
  <si>
    <t>Mehdi</t>
  </si>
  <si>
    <t>mehdilevy@fakeemail.tld</t>
  </si>
  <si>
    <t>Godard</t>
  </si>
  <si>
    <t>kylliangodard@fakeemail.tld</t>
  </si>
  <si>
    <t>maximeaubert@fakeemail.tld</t>
  </si>
  <si>
    <t>hugolopes@fakeemail.tld</t>
  </si>
  <si>
    <t>alexiafontaine@fakeemail.tld</t>
  </si>
  <si>
    <t>florentinmoreno@fakeemail.tld</t>
  </si>
  <si>
    <t>Poulain</t>
  </si>
  <si>
    <t>amandinepoulain@fakeemail.tld</t>
  </si>
  <si>
    <t>Simon</t>
  </si>
  <si>
    <t>Barbier</t>
  </si>
  <si>
    <t>mathildebarbier@fakeemail.tld</t>
  </si>
  <si>
    <t>bastienvalette@fakeemail.tld</t>
  </si>
  <si>
    <t>Chaïma</t>
  </si>
  <si>
    <t>chaimazimmermann@fakeemail.tld</t>
  </si>
  <si>
    <t>Vasseur</t>
  </si>
  <si>
    <t>Valentine</t>
  </si>
  <si>
    <t>valentinevasseur@fakeemail.tld</t>
  </si>
  <si>
    <t>Yohan</t>
  </si>
  <si>
    <t>yohangras@fakeemail.tld</t>
  </si>
  <si>
    <t>Bourdon</t>
  </si>
  <si>
    <t>Adresse mail</t>
  </si>
  <si>
    <r>
      <t xml:space="preserve">Nombre de personnes </t>
    </r>
    <r>
      <rPr>
        <b/>
        <u/>
        <sz val="11"/>
        <color theme="1"/>
        <rFont val="Calibri"/>
        <family val="2"/>
        <scheme val="minor"/>
      </rPr>
      <t>sans</t>
    </r>
    <r>
      <rPr>
        <sz val="11"/>
        <color theme="1"/>
        <rFont val="Calibri"/>
        <family val="2"/>
        <scheme val="minor"/>
      </rPr>
      <t xml:space="preserve"> adresse mail</t>
    </r>
  </si>
  <si>
    <r>
      <t xml:space="preserve">Nombre de personnes </t>
    </r>
    <r>
      <rPr>
        <b/>
        <u/>
        <sz val="11"/>
        <color theme="1"/>
        <rFont val="Calibri"/>
        <family val="2"/>
        <scheme val="minor"/>
      </rPr>
      <t>avec</t>
    </r>
    <r>
      <rPr>
        <sz val="11"/>
        <color theme="1"/>
        <rFont val="Calibri"/>
        <family val="2"/>
        <scheme val="minor"/>
      </rPr>
      <t xml:space="preserve"> adresse mail</t>
    </r>
  </si>
  <si>
    <r>
      <t xml:space="preserve">Nombre </t>
    </r>
    <r>
      <rPr>
        <b/>
        <u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de personnes</t>
    </r>
  </si>
  <si>
    <t>Vous avez</t>
  </si>
  <si>
    <t>lettres bien placées.</t>
  </si>
  <si>
    <t>Lundi</t>
  </si>
  <si>
    <t>Mardi</t>
  </si>
  <si>
    <t>Mercredi</t>
  </si>
  <si>
    <t>Jeudi</t>
  </si>
  <si>
    <t>Vendredi</t>
  </si>
  <si>
    <t>Café</t>
  </si>
  <si>
    <t>Chocolat</t>
  </si>
  <si>
    <t>Thé</t>
  </si>
  <si>
    <t>Muffins</t>
  </si>
  <si>
    <t>Les élections présidentielles 2017 - Premier tour</t>
  </si>
  <si>
    <t>Liste des candidats</t>
  </si>
  <si>
    <t>Voix</t>
  </si>
  <si>
    <t>M. Emmanuel MACRON</t>
  </si>
  <si>
    <t>Mme Marine LE PEN</t>
  </si>
  <si>
    <t>M. François FILLON</t>
  </si>
  <si>
    <t>M. Jean-Luc MÉLENCHON</t>
  </si>
  <si>
    <t>M. Benoît HAMON</t>
  </si>
  <si>
    <t>M. Nicolas DUPONT-AIGNAN</t>
  </si>
  <si>
    <t>M. Jean LASSALLE</t>
  </si>
  <si>
    <t>M. Philippe POUTOU</t>
  </si>
  <si>
    <t>M. François ASSELINEAU</t>
  </si>
  <si>
    <t>Mme Nathalie ARTHAUD</t>
  </si>
  <si>
    <t>M. Jacques CHEMINADE</t>
  </si>
  <si>
    <t>Grelot</t>
  </si>
  <si>
    <t>Platane</t>
  </si>
  <si>
    <t>f</t>
  </si>
  <si>
    <t>Modèle</t>
  </si>
  <si>
    <t>Date de 1ère Immatriculation</t>
  </si>
  <si>
    <t>Première main ?</t>
  </si>
  <si>
    <t>Kilométrage</t>
  </si>
  <si>
    <t>Renault Clio</t>
  </si>
  <si>
    <t>Peugeot 206 CC</t>
  </si>
  <si>
    <t>Chrysler Voyager</t>
  </si>
  <si>
    <t>Bugatti EB 110</t>
  </si>
  <si>
    <t>Dacia Logan</t>
  </si>
  <si>
    <t>Audi TT</t>
  </si>
  <si>
    <t>Mercedes SLK</t>
  </si>
  <si>
    <t>VW Golf V</t>
  </si>
  <si>
    <t>Citroën Berlingo</t>
  </si>
  <si>
    <t>Citroën ZX</t>
  </si>
  <si>
    <t>Volvo S40</t>
  </si>
  <si>
    <t>Ford Escort</t>
  </si>
  <si>
    <t>Oui</t>
  </si>
  <si>
    <t>Non</t>
  </si>
  <si>
    <t>Votre nom:</t>
  </si>
  <si>
    <t>Votre prénom:</t>
  </si>
  <si>
    <t>DOSSIER EXCEL LLCER 2ème semestre 2020-2021</t>
  </si>
  <si>
    <t>L</t>
  </si>
  <si>
    <t>C</t>
  </si>
  <si>
    <t>E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</si>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</sst>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_€_-;\-* #,##0\ _€_-;_-* &quot;-&quot;??\ _€_-;_-@_-"/>
    <numFmt numFmtId="165" formatCode="#,##0_ ;\-#,##0\ "/>
    <numFmt numFmtId="169" formatCode="0.000"/>
  </numFmts>
  <fonts count="2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theme="8" tint="0.39997558519241921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i/>
      <sz val="10"/>
      <color theme="9"/>
      <name val="Calibri"/>
      <family val="2"/>
      <scheme val="minor"/>
    </font>
    <font>
      <b/>
      <i/>
      <sz val="10"/>
      <color theme="8" tint="0.39997558519241921"/>
      <name val="Calibri"/>
      <family val="2"/>
      <scheme val="minor"/>
    </font>
    <font>
      <b/>
      <i/>
      <sz val="10"/>
      <color theme="8" tint="-0.499984740745262"/>
      <name val="Calibri"/>
      <family val="2"/>
      <scheme val="minor"/>
    </font>
    <font>
      <b/>
      <i/>
      <sz val="10"/>
      <color rgb="FFC00000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6"/>
      <color theme="8" tint="0.39997558519241921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Open Sans"/>
      <family val="2"/>
    </font>
    <font>
      <b/>
      <sz val="12"/>
      <color theme="1"/>
      <name val="Open Sans"/>
      <family val="2"/>
    </font>
    <font>
      <b/>
      <sz val="16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</cellStyleXfs>
  <cellXfs count="188">
    <xf numFmtId="0" fontId="0" fillId="0" borderId="0" xfId="0"/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0" xfId="0" applyFont="1" applyFill="1" applyBorder="1"/>
    <xf numFmtId="0" fontId="1" fillId="0" borderId="5" xfId="0" applyFont="1" applyFill="1" applyBorder="1"/>
    <xf numFmtId="0" fontId="1" fillId="0" borderId="6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15" xfId="0" applyFill="1" applyBorder="1" applyAlignment="1">
      <alignment horizontal="center"/>
    </xf>
    <xf numFmtId="0" fontId="0" fillId="11" borderId="18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0" fillId="12" borderId="16" xfId="0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0" fontId="0" fillId="13" borderId="13" xfId="0" applyFill="1" applyBorder="1" applyAlignment="1">
      <alignment horizontal="center"/>
    </xf>
    <xf numFmtId="0" fontId="0" fillId="13" borderId="16" xfId="0" applyFill="1" applyBorder="1" applyAlignment="1">
      <alignment horizontal="center"/>
    </xf>
    <xf numFmtId="0" fontId="0" fillId="13" borderId="19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14" borderId="14" xfId="0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0" fontId="0" fillId="14" borderId="20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14" fontId="0" fillId="8" borderId="14" xfId="0" applyNumberFormat="1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14" fontId="0" fillId="8" borderId="17" xfId="0" applyNumberFormat="1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14" fontId="0" fillId="8" borderId="20" xfId="0" applyNumberFormat="1" applyFill="1" applyBorder="1" applyAlignment="1">
      <alignment horizont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5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3" fillId="9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16" borderId="11" xfId="0" applyFill="1" applyBorder="1" applyAlignment="1">
      <alignment horizontal="center" vertical="center" wrapText="1"/>
    </xf>
    <xf numFmtId="0" fontId="0" fillId="14" borderId="28" xfId="0" applyFill="1" applyBorder="1"/>
    <xf numFmtId="0" fontId="0" fillId="10" borderId="29" xfId="0" applyFill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2" fillId="0" borderId="36" xfId="0" applyFont="1" applyBorder="1"/>
    <xf numFmtId="0" fontId="2" fillId="0" borderId="37" xfId="0" applyFont="1" applyBorder="1"/>
    <xf numFmtId="0" fontId="0" fillId="0" borderId="0" xfId="0" applyAlignment="1">
      <alignment horizontal="left" vertical="center"/>
    </xf>
    <xf numFmtId="0" fontId="0" fillId="0" borderId="0" xfId="0" applyFill="1" applyBorder="1"/>
    <xf numFmtId="0" fontId="0" fillId="0" borderId="0" xfId="0" applyFont="1" applyFill="1" applyBorder="1" applyAlignment="1">
      <alignment horizontal="left" vertical="center"/>
    </xf>
    <xf numFmtId="2" fontId="0" fillId="0" borderId="0" xfId="0" applyNumberFormat="1" applyFont="1" applyFill="1" applyBorder="1" applyAlignment="1">
      <alignment horizontal="left"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8" borderId="45" xfId="0" applyFill="1" applyBorder="1"/>
    <xf numFmtId="0" fontId="2" fillId="0" borderId="4" xfId="0" applyFont="1" applyBorder="1"/>
    <xf numFmtId="0" fontId="2" fillId="0" borderId="0" xfId="0" applyFont="1" applyBorder="1"/>
    <xf numFmtId="14" fontId="0" fillId="0" borderId="0" xfId="0" applyNumberFormat="1" applyAlignment="1">
      <alignment horizontal="center"/>
    </xf>
    <xf numFmtId="14" fontId="6" fillId="19" borderId="39" xfId="0" applyNumberFormat="1" applyFont="1" applyFill="1" applyBorder="1" applyAlignment="1">
      <alignment horizontal="center"/>
    </xf>
    <xf numFmtId="0" fontId="9" fillId="17" borderId="3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17" borderId="39" xfId="0" applyFont="1" applyFill="1" applyBorder="1" applyAlignment="1">
      <alignment horizontal="center" vertical="center"/>
    </xf>
    <xf numFmtId="0" fontId="11" fillId="17" borderId="39" xfId="0" applyFont="1" applyFill="1" applyBorder="1" applyAlignment="1">
      <alignment horizontal="center" vertical="center"/>
    </xf>
    <xf numFmtId="0" fontId="12" fillId="17" borderId="39" xfId="0" applyFont="1" applyFill="1" applyBorder="1" applyAlignment="1">
      <alignment horizontal="center" vertical="center"/>
    </xf>
    <xf numFmtId="0" fontId="13" fillId="17" borderId="39" xfId="0" applyFont="1" applyFill="1" applyBorder="1" applyAlignment="1">
      <alignment horizontal="right"/>
    </xf>
    <xf numFmtId="0" fontId="14" fillId="17" borderId="39" xfId="0" applyFont="1" applyFill="1" applyBorder="1" applyAlignment="1">
      <alignment horizontal="right"/>
    </xf>
    <xf numFmtId="0" fontId="15" fillId="17" borderId="39" xfId="0" applyFont="1" applyFill="1" applyBorder="1" applyAlignment="1">
      <alignment horizontal="right"/>
    </xf>
    <xf numFmtId="0" fontId="16" fillId="17" borderId="39" xfId="0" applyFont="1" applyFill="1" applyBorder="1" applyAlignment="1">
      <alignment horizontal="right"/>
    </xf>
    <xf numFmtId="3" fontId="13" fillId="17" borderId="39" xfId="0" applyNumberFormat="1" applyFont="1" applyFill="1" applyBorder="1" applyAlignment="1">
      <alignment horizontal="center" vertical="center"/>
    </xf>
    <xf numFmtId="3" fontId="14" fillId="17" borderId="39" xfId="0" applyNumberFormat="1" applyFont="1" applyFill="1" applyBorder="1" applyAlignment="1">
      <alignment horizontal="center" vertical="center"/>
    </xf>
    <xf numFmtId="3" fontId="15" fillId="17" borderId="39" xfId="0" applyNumberFormat="1" applyFont="1" applyFill="1" applyBorder="1" applyAlignment="1">
      <alignment horizontal="center" vertical="center"/>
    </xf>
    <xf numFmtId="3" fontId="16" fillId="17" borderId="39" xfId="0" applyNumberFormat="1" applyFont="1" applyFill="1" applyBorder="1" applyAlignment="1">
      <alignment horizontal="center" vertical="center"/>
    </xf>
    <xf numFmtId="3" fontId="17" fillId="17" borderId="39" xfId="0" applyNumberFormat="1" applyFont="1" applyFill="1" applyBorder="1" applyAlignment="1">
      <alignment horizontal="center" vertical="center"/>
    </xf>
    <xf numFmtId="3" fontId="18" fillId="17" borderId="39" xfId="0" applyNumberFormat="1" applyFont="1" applyFill="1" applyBorder="1" applyAlignment="1">
      <alignment horizontal="center" vertical="center"/>
    </xf>
    <xf numFmtId="3" fontId="19" fillId="17" borderId="39" xfId="0" applyNumberFormat="1" applyFont="1" applyFill="1" applyBorder="1" applyAlignment="1">
      <alignment horizontal="center" vertical="center"/>
    </xf>
    <xf numFmtId="3" fontId="20" fillId="17" borderId="39" xfId="0" applyNumberFormat="1" applyFont="1" applyFill="1" applyBorder="1" applyAlignment="1">
      <alignment horizontal="center" vertical="center"/>
    </xf>
    <xf numFmtId="0" fontId="0" fillId="8" borderId="44" xfId="0" applyFill="1" applyBorder="1"/>
    <xf numFmtId="0" fontId="0" fillId="11" borderId="47" xfId="0" applyFill="1" applyBorder="1"/>
    <xf numFmtId="0" fontId="0" fillId="4" borderId="39" xfId="0" applyFill="1" applyBorder="1"/>
    <xf numFmtId="0" fontId="0" fillId="20" borderId="39" xfId="0" applyFill="1" applyBorder="1"/>
    <xf numFmtId="0" fontId="0" fillId="5" borderId="39" xfId="0" applyFill="1" applyBorder="1"/>
    <xf numFmtId="0" fontId="0" fillId="7" borderId="39" xfId="0" applyFill="1" applyBorder="1" applyAlignment="1">
      <alignment horizontal="center"/>
    </xf>
    <xf numFmtId="0" fontId="0" fillId="21" borderId="0" xfId="0" applyFill="1"/>
    <xf numFmtId="0" fontId="22" fillId="0" borderId="48" xfId="0" applyFont="1" applyFill="1" applyBorder="1" applyAlignment="1">
      <alignment horizontal="center" vertical="center"/>
    </xf>
    <xf numFmtId="0" fontId="0" fillId="22" borderId="0" xfId="0" applyFill="1"/>
    <xf numFmtId="0" fontId="24" fillId="0" borderId="49" xfId="0" applyFont="1" applyFill="1" applyBorder="1" applyAlignment="1">
      <alignment horizontal="center" vertical="center"/>
    </xf>
    <xf numFmtId="0" fontId="24" fillId="0" borderId="50" xfId="0" applyFont="1" applyFill="1" applyBorder="1" applyAlignment="1">
      <alignment horizontal="center" vertical="center"/>
    </xf>
    <xf numFmtId="0" fontId="24" fillId="0" borderId="51" xfId="0" applyFont="1" applyFill="1" applyBorder="1" applyAlignment="1">
      <alignment horizontal="center" vertical="center"/>
    </xf>
    <xf numFmtId="0" fontId="0" fillId="0" borderId="0" xfId="0" applyFill="1"/>
    <xf numFmtId="0" fontId="26" fillId="0" borderId="0" xfId="0" applyFont="1"/>
    <xf numFmtId="0" fontId="7" fillId="0" borderId="0" xfId="0" applyFont="1"/>
    <xf numFmtId="0" fontId="7" fillId="23" borderId="39" xfId="0" applyFont="1" applyFill="1" applyBorder="1" applyAlignment="1">
      <alignment horizontal="center"/>
    </xf>
    <xf numFmtId="0" fontId="7" fillId="0" borderId="39" xfId="0" applyFont="1" applyBorder="1"/>
    <xf numFmtId="44" fontId="7" fillId="0" borderId="39" xfId="2" applyFont="1" applyBorder="1" applyAlignment="1">
      <alignment horizontal="center"/>
    </xf>
    <xf numFmtId="0" fontId="7" fillId="24" borderId="39" xfId="0" applyFont="1" applyFill="1" applyBorder="1" applyAlignment="1">
      <alignment horizontal="center"/>
    </xf>
    <xf numFmtId="0" fontId="7" fillId="13" borderId="39" xfId="0" applyFont="1" applyFill="1" applyBorder="1"/>
    <xf numFmtId="164" fontId="7" fillId="0" borderId="39" xfId="1" applyNumberFormat="1" applyFont="1" applyBorder="1"/>
    <xf numFmtId="0" fontId="0" fillId="0" borderId="39" xfId="0" applyBorder="1"/>
    <xf numFmtId="165" fontId="0" fillId="0" borderId="0" xfId="1" applyNumberFormat="1" applyFont="1" applyAlignment="1">
      <alignment horizontal="center"/>
    </xf>
    <xf numFmtId="0" fontId="2" fillId="0" borderId="39" xfId="0" applyFont="1" applyBorder="1"/>
    <xf numFmtId="0" fontId="2" fillId="0" borderId="39" xfId="0" applyFont="1" applyBorder="1" applyAlignment="1">
      <alignment horizontal="center"/>
    </xf>
    <xf numFmtId="165" fontId="2" fillId="0" borderId="39" xfId="1" applyNumberFormat="1" applyFont="1" applyBorder="1" applyAlignment="1">
      <alignment horizontal="center"/>
    </xf>
    <xf numFmtId="14" fontId="0" fillId="0" borderId="39" xfId="0" applyNumberFormat="1" applyBorder="1" applyAlignment="1">
      <alignment horizontal="center"/>
    </xf>
    <xf numFmtId="0" fontId="0" fillId="0" borderId="39" xfId="0" applyBorder="1" applyAlignment="1">
      <alignment horizontal="center"/>
    </xf>
    <xf numFmtId="165" fontId="0" fillId="0" borderId="39" xfId="1" applyNumberFormat="1" applyFont="1" applyBorder="1" applyAlignment="1">
      <alignment horizontal="center"/>
    </xf>
    <xf numFmtId="0" fontId="0" fillId="0" borderId="48" xfId="0" applyBorder="1"/>
    <xf numFmtId="0" fontId="5" fillId="23" borderId="52" xfId="0" applyFont="1" applyFill="1" applyBorder="1"/>
    <xf numFmtId="0" fontId="5" fillId="23" borderId="53" xfId="0" applyFont="1" applyFill="1" applyBorder="1"/>
    <xf numFmtId="0" fontId="5" fillId="23" borderId="26" xfId="0" applyFont="1" applyFill="1" applyBorder="1"/>
    <xf numFmtId="0" fontId="5" fillId="23" borderId="27" xfId="0" applyFont="1" applyFill="1" applyBorder="1"/>
    <xf numFmtId="14" fontId="0" fillId="8" borderId="25" xfId="0" applyNumberFormat="1" applyFill="1" applyBorder="1"/>
    <xf numFmtId="0" fontId="28" fillId="23" borderId="40" xfId="0" applyFont="1" applyFill="1" applyBorder="1" applyAlignment="1">
      <alignment horizontal="center"/>
    </xf>
    <xf numFmtId="0" fontId="28" fillId="23" borderId="42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4" fillId="15" borderId="2" xfId="0" applyFont="1" applyFill="1" applyBorder="1" applyAlignment="1">
      <alignment horizontal="center"/>
    </xf>
    <xf numFmtId="0" fontId="4" fillId="15" borderId="3" xfId="0" applyFont="1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2" fillId="0" borderId="37" xfId="0" applyFont="1" applyBorder="1" applyAlignment="1">
      <alignment horizontal="left" wrapText="1"/>
    </xf>
    <xf numFmtId="0" fontId="2" fillId="0" borderId="38" xfId="0" applyFont="1" applyBorder="1" applyAlignment="1">
      <alignment horizontal="left" wrapText="1"/>
    </xf>
    <xf numFmtId="0" fontId="0" fillId="0" borderId="35" xfId="0" applyBorder="1" applyAlignment="1">
      <alignment horizontal="center"/>
    </xf>
    <xf numFmtId="0" fontId="2" fillId="0" borderId="37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5" fillId="8" borderId="28" xfId="0" applyFont="1" applyFill="1" applyBorder="1" applyAlignment="1">
      <alignment horizontal="center"/>
    </xf>
    <xf numFmtId="0" fontId="5" fillId="8" borderId="44" xfId="0" applyFont="1" applyFill="1" applyBorder="1" applyAlignment="1">
      <alignment horizontal="center"/>
    </xf>
    <xf numFmtId="0" fontId="5" fillId="8" borderId="29" xfId="0" applyFont="1" applyFill="1" applyBorder="1" applyAlignment="1">
      <alignment horizontal="center"/>
    </xf>
    <xf numFmtId="0" fontId="5" fillId="8" borderId="26" xfId="0" applyFont="1" applyFill="1" applyBorder="1" applyAlignment="1">
      <alignment horizontal="center"/>
    </xf>
    <xf numFmtId="0" fontId="5" fillId="8" borderId="43" xfId="0" applyFont="1" applyFill="1" applyBorder="1" applyAlignment="1">
      <alignment horizontal="center"/>
    </xf>
    <xf numFmtId="0" fontId="5" fillId="8" borderId="27" xfId="0" applyFont="1" applyFill="1" applyBorder="1" applyAlignment="1">
      <alignment horizontal="center"/>
    </xf>
    <xf numFmtId="0" fontId="0" fillId="8" borderId="39" xfId="0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23" fillId="0" borderId="1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0" fillId="17" borderId="39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18" borderId="39" xfId="0" applyFill="1" applyBorder="1" applyAlignment="1">
      <alignment horizontal="center" vertical="center"/>
    </xf>
    <xf numFmtId="0" fontId="2" fillId="0" borderId="39" xfId="0" applyFont="1" applyBorder="1" applyAlignment="1">
      <alignment vertical="center"/>
    </xf>
    <xf numFmtId="169" fontId="0" fillId="0" borderId="0" xfId="0" applyNumberFormat="1"/>
    <xf numFmtId="0" fontId="0" fillId="25" borderId="39" xfId="0" applyFill="1" applyBorder="1" applyAlignment="1">
      <alignment horizontal="center" vertical="center"/>
    </xf>
    <xf numFmtId="0" fontId="0" fillId="26" borderId="39" xfId="0" applyFill="1" applyBorder="1" applyAlignment="1">
      <alignment horizontal="center" vertical="center"/>
    </xf>
    <xf numFmtId="0" fontId="0" fillId="13" borderId="39" xfId="0" applyFill="1" applyBorder="1" applyAlignment="1">
      <alignment horizontal="center" vertical="center"/>
    </xf>
    <xf numFmtId="2" fontId="0" fillId="6" borderId="39" xfId="0" applyNumberFormat="1" applyFill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3</xdr:col>
      <xdr:colOff>638175</xdr:colOff>
      <xdr:row>5</xdr:row>
      <xdr:rowOff>95250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6675" y="57150"/>
          <a:ext cx="3057525" cy="1000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 Reproduire la mise en forme</a:t>
          </a:r>
          <a:r>
            <a:rPr lang="fr-FR" sz="1100" baseline="0"/>
            <a:t> du tableau de l'exercice 2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3</xdr:col>
      <xdr:colOff>638175</xdr:colOff>
      <xdr:row>5</xdr:row>
      <xdr:rowOff>95250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6675" y="57150"/>
          <a:ext cx="3057525" cy="1000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 Remplir</a:t>
          </a:r>
          <a:r>
            <a:rPr lang="fr-FR" sz="1100" baseline="0"/>
            <a:t> les cellules de K8 à L96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76200</xdr:rowOff>
    </xdr:from>
    <xdr:to>
      <xdr:col>3</xdr:col>
      <xdr:colOff>647700</xdr:colOff>
      <xdr:row>5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200" y="76200"/>
          <a:ext cx="3057525" cy="1000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 Remplir</a:t>
          </a:r>
          <a:r>
            <a:rPr lang="fr-FR" sz="1100" baseline="0"/>
            <a:t> les cellules de L8 à P13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485775</xdr:colOff>
      <xdr:row>19</xdr:row>
      <xdr:rowOff>66675</xdr:rowOff>
    </xdr:from>
    <xdr:to>
      <xdr:col>13</xdr:col>
      <xdr:colOff>323850</xdr:colOff>
      <xdr:row>24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8801100" y="3971925"/>
          <a:ext cx="2371725" cy="1000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 Remplir</a:t>
          </a:r>
          <a:r>
            <a:rPr lang="fr-FR" sz="1100" baseline="0"/>
            <a:t> les cellules N9, L10, O10, K14, L14, M14, N14, O14 et calculez la moyenne non coefficientée de l'étudiant recherché en fonction du nom que vous écrirez en L9.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180975</xdr:rowOff>
    </xdr:from>
    <xdr:to>
      <xdr:col>5</xdr:col>
      <xdr:colOff>561975</xdr:colOff>
      <xdr:row>12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4619625" y="1323975"/>
          <a:ext cx="3057525" cy="1000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 Remplir</a:t>
          </a:r>
          <a:r>
            <a:rPr lang="fr-FR" sz="1100" baseline="0"/>
            <a:t> les cellules F4 à F6.</a:t>
          </a:r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2</xdr:row>
      <xdr:rowOff>38100</xdr:rowOff>
    </xdr:from>
    <xdr:to>
      <xdr:col>12</xdr:col>
      <xdr:colOff>276225</xdr:colOff>
      <xdr:row>5</xdr:row>
      <xdr:rowOff>447675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5200650" y="419100"/>
          <a:ext cx="3057525" cy="990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Une personne lance 3 dés à la</a:t>
          </a:r>
          <a:r>
            <a:rPr lang="fr-FR" sz="1100" baseline="0"/>
            <a:t> suite</a:t>
          </a:r>
          <a:r>
            <a:rPr lang="fr-FR" sz="1100"/>
            <a:t>. Elle reporte dans les cellules C6, E6 et G6. Si son score est égal</a:t>
          </a:r>
          <a:r>
            <a:rPr lang="fr-FR" sz="1100" baseline="0"/>
            <a:t> à 421, alors vous écrirez "Gagné !" dans la cellule C9. Sinon vous écrirez "Perdu". </a:t>
          </a:r>
          <a:endParaRPr lang="fr-FR" sz="1100"/>
        </a:p>
      </xdr:txBody>
    </xdr:sp>
    <xdr:clientData/>
  </xdr:twoCellAnchor>
  <xdr:twoCellAnchor>
    <xdr:from>
      <xdr:col>1</xdr:col>
      <xdr:colOff>561975</xdr:colOff>
      <xdr:row>0</xdr:row>
      <xdr:rowOff>85725</xdr:rowOff>
    </xdr:from>
    <xdr:to>
      <xdr:col>7</xdr:col>
      <xdr:colOff>209550</xdr:colOff>
      <xdr:row>4</xdr:row>
      <xdr:rowOff>95250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1323975" y="85725"/>
          <a:ext cx="3057525" cy="771525"/>
        </a:xfrm>
        <a:prstGeom prst="rect">
          <a:avLst/>
        </a:prstGeom>
        <a:solidFill>
          <a:schemeClr val="accent2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Jeu du 421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0</xdr:row>
      <xdr:rowOff>85725</xdr:rowOff>
    </xdr:from>
    <xdr:to>
      <xdr:col>5</xdr:col>
      <xdr:colOff>390525</xdr:colOff>
      <xdr:row>4</xdr:row>
      <xdr:rowOff>95250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1143000" y="85725"/>
          <a:ext cx="3057525" cy="7715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Le pendu</a:t>
          </a:r>
        </a:p>
      </xdr:txBody>
    </xdr:sp>
    <xdr:clientData/>
  </xdr:twoCellAnchor>
  <xdr:twoCellAnchor>
    <xdr:from>
      <xdr:col>7</xdr:col>
      <xdr:colOff>57150</xdr:colOff>
      <xdr:row>2</xdr:row>
      <xdr:rowOff>57149</xdr:rowOff>
    </xdr:from>
    <xdr:to>
      <xdr:col>11</xdr:col>
      <xdr:colOff>66675</xdr:colOff>
      <xdr:row>9</xdr:row>
      <xdr:rowOff>38100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5391150" y="438149"/>
          <a:ext cx="3057525" cy="180022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une</a:t>
          </a:r>
          <a:r>
            <a:rPr lang="fr-FR" sz="1100" baseline="0"/>
            <a:t> personne joue au pendu, elle doit découvrir le mot "LLCER". Elle écrira ses lettres en B6, C6, D6, E6 et F6.</a:t>
          </a:r>
          <a:br>
            <a:rPr lang="fr-FR" sz="1100" baseline="0"/>
          </a:br>
          <a:r>
            <a:rPr lang="fr-FR" sz="1100" baseline="0"/>
            <a:t>- vous compterez le nombre de lettres bien placées en C11.</a:t>
          </a:r>
        </a:p>
        <a:p>
          <a:pPr algn="l"/>
          <a:r>
            <a:rPr lang="fr-FR" sz="1100" baseline="0"/>
            <a:t>- Vous écrirez "Gagné" en B13 si toutes les lettres sont bien placées, sinon vous écrirez "Perdu".</a:t>
          </a:r>
        </a:p>
        <a:p>
          <a:pPr algn="l"/>
          <a:r>
            <a:rPr lang="fr-FR" sz="1100" i="1" u="sng" baseline="0"/>
            <a:t>Aide</a:t>
          </a:r>
          <a:r>
            <a:rPr lang="fr-FR" sz="1100" baseline="0"/>
            <a:t>: </a:t>
          </a:r>
          <a:r>
            <a:rPr lang="fr-FR" sz="1100" i="1" baseline="0"/>
            <a:t>vous pouvez passer par des étapes intermédiaires en utilisant d'autres cellules...</a:t>
          </a:r>
          <a:endParaRPr lang="fr-FR" sz="1100" i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11</xdr:row>
      <xdr:rowOff>114300</xdr:rowOff>
    </xdr:from>
    <xdr:to>
      <xdr:col>7</xdr:col>
      <xdr:colOff>619125</xdr:colOff>
      <xdr:row>16</xdr:row>
      <xdr:rowOff>161925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95250" y="2971800"/>
          <a:ext cx="6067425" cy="1000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 Calculez les différentes évolutions du COVID-19 dans le Grand-Est d'une journée à la suivante.</a:t>
          </a:r>
        </a:p>
        <a:p>
          <a:pPr algn="l"/>
          <a:r>
            <a:rPr lang="fr-FR" sz="1100"/>
            <a:t>Faîtes en sorte de faire apparaître le signe</a:t>
          </a:r>
          <a:r>
            <a:rPr lang="fr-FR" sz="1100" baseline="0"/>
            <a:t> "+" si l'évolution est positive (comme mon imprim-écran).</a:t>
          </a:r>
          <a:endParaRPr lang="fr-FR" sz="1100"/>
        </a:p>
      </xdr:txBody>
    </xdr:sp>
    <xdr:clientData/>
  </xdr:twoCellAnchor>
  <xdr:twoCellAnchor editAs="oneCell">
    <xdr:from>
      <xdr:col>8</xdr:col>
      <xdr:colOff>133350</xdr:colOff>
      <xdr:row>11</xdr:row>
      <xdr:rowOff>47625</xdr:rowOff>
    </xdr:from>
    <xdr:to>
      <xdr:col>9</xdr:col>
      <xdr:colOff>542785</xdr:colOff>
      <xdr:row>19</xdr:row>
      <xdr:rowOff>66482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91275" y="2905125"/>
          <a:ext cx="1123810" cy="1542857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8</xdr:col>
      <xdr:colOff>333375</xdr:colOff>
      <xdr:row>14</xdr:row>
      <xdr:rowOff>142875</xdr:rowOff>
    </xdr:from>
    <xdr:to>
      <xdr:col>9</xdr:col>
      <xdr:colOff>200025</xdr:colOff>
      <xdr:row>16</xdr:row>
      <xdr:rowOff>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6591300" y="3571875"/>
          <a:ext cx="581025" cy="238125"/>
        </a:xfrm>
        <a:prstGeom prst="ellipse">
          <a:avLst/>
        </a:prstGeom>
        <a:noFill/>
        <a:ln w="38100">
          <a:solidFill>
            <a:srgbClr val="C0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314325</xdr:colOff>
      <xdr:row>17</xdr:row>
      <xdr:rowOff>142875</xdr:rowOff>
    </xdr:from>
    <xdr:to>
      <xdr:col>9</xdr:col>
      <xdr:colOff>180975</xdr:colOff>
      <xdr:row>19</xdr:row>
      <xdr:rowOff>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572250" y="4143375"/>
          <a:ext cx="581025" cy="238125"/>
        </a:xfrm>
        <a:prstGeom prst="ellipse">
          <a:avLst/>
        </a:prstGeom>
        <a:noFill/>
        <a:ln w="38100">
          <a:solidFill>
            <a:srgbClr val="C0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7</xdr:row>
      <xdr:rowOff>114300</xdr:rowOff>
    </xdr:from>
    <xdr:to>
      <xdr:col>7</xdr:col>
      <xdr:colOff>619125</xdr:colOff>
      <xdr:row>12</xdr:row>
      <xdr:rowOff>161925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95250" y="2971800"/>
          <a:ext cx="6067425" cy="1000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 Reproduire le graphique.</a:t>
          </a:r>
          <a:r>
            <a:rPr lang="fr-FR" sz="1100" baseline="0"/>
            <a:t> Attention à l'ordre des valeurs.</a:t>
          </a:r>
          <a:endParaRPr lang="fr-FR" sz="1100"/>
        </a:p>
      </xdr:txBody>
    </xdr:sp>
    <xdr:clientData/>
  </xdr:twoCellAnchor>
  <xdr:twoCellAnchor editAs="oneCell">
    <xdr:from>
      <xdr:col>10</xdr:col>
      <xdr:colOff>485775</xdr:colOff>
      <xdr:row>1</xdr:row>
      <xdr:rowOff>85725</xdr:rowOff>
    </xdr:from>
    <xdr:to>
      <xdr:col>16</xdr:col>
      <xdr:colOff>523299</xdr:colOff>
      <xdr:row>11</xdr:row>
      <xdr:rowOff>142534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72450" y="276225"/>
          <a:ext cx="4609524" cy="272380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10</xdr:row>
      <xdr:rowOff>28575</xdr:rowOff>
    </xdr:from>
    <xdr:to>
      <xdr:col>5</xdr:col>
      <xdr:colOff>352426</xdr:colOff>
      <xdr:row>15</xdr:row>
      <xdr:rowOff>76200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/>
      </xdr:nvSpPr>
      <xdr:spPr>
        <a:xfrm>
          <a:off x="276226" y="1981200"/>
          <a:ext cx="3886200" cy="1000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 Reproduire le graphique</a:t>
          </a:r>
          <a:r>
            <a:rPr lang="fr-FR" sz="1100" baseline="0"/>
            <a:t>.</a:t>
          </a:r>
        </a:p>
        <a:p>
          <a:pPr algn="l"/>
          <a:r>
            <a:rPr lang="fr-FR" sz="1100" baseline="0"/>
            <a:t>- Faites attention au titre du graphique, aux titres des axes ainsi qu'aux étiquettes de données. </a:t>
          </a:r>
          <a:endParaRPr lang="fr-FR" sz="1100"/>
        </a:p>
      </xdr:txBody>
    </xdr:sp>
    <xdr:clientData/>
  </xdr:twoCellAnchor>
  <xdr:twoCellAnchor editAs="oneCell">
    <xdr:from>
      <xdr:col>6</xdr:col>
      <xdr:colOff>390525</xdr:colOff>
      <xdr:row>2</xdr:row>
      <xdr:rowOff>9525</xdr:rowOff>
    </xdr:from>
    <xdr:to>
      <xdr:col>12</xdr:col>
      <xdr:colOff>371475</xdr:colOff>
      <xdr:row>16</xdr:row>
      <xdr:rowOff>18709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1023"/>
        <a:stretch/>
      </xdr:blipFill>
      <xdr:spPr>
        <a:xfrm>
          <a:off x="4962525" y="390525"/>
          <a:ext cx="4552950" cy="272380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0</xdr:row>
      <xdr:rowOff>180975</xdr:rowOff>
    </xdr:from>
    <xdr:to>
      <xdr:col>14</xdr:col>
      <xdr:colOff>141748</xdr:colOff>
      <xdr:row>22</xdr:row>
      <xdr:rowOff>85189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29125" y="180975"/>
          <a:ext cx="9019048" cy="4285714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22</xdr:row>
      <xdr:rowOff>95250</xdr:rowOff>
    </xdr:from>
    <xdr:to>
      <xdr:col>4</xdr:col>
      <xdr:colOff>571500</xdr:colOff>
      <xdr:row>27</xdr:row>
      <xdr:rowOff>142875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190500" y="4819650"/>
          <a:ext cx="6067425" cy="1000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 Reproduire le graphique</a:t>
          </a:r>
          <a:r>
            <a:rPr lang="fr-FR" sz="1100" baseline="0"/>
            <a:t> dont la taille est de 12cm x 25cm.</a:t>
          </a:r>
        </a:p>
        <a:p>
          <a:pPr algn="l"/>
          <a:r>
            <a:rPr lang="fr-FR" sz="1100" baseline="0"/>
            <a:t>- Faites attention au titre du graphique, aux titres des axes ainsi qu'aux étiquettes de données. </a:t>
          </a:r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2</xdr:row>
      <xdr:rowOff>9525</xdr:rowOff>
    </xdr:from>
    <xdr:to>
      <xdr:col>13</xdr:col>
      <xdr:colOff>638175</xdr:colOff>
      <xdr:row>7</xdr:row>
      <xdr:rowOff>57150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5524500" y="390525"/>
          <a:ext cx="5019675" cy="1000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Réalisez</a:t>
          </a:r>
          <a:r>
            <a:rPr lang="fr-FR" sz="1100" baseline="0">
              <a:solidFill>
                <a:schemeClr val="tx1"/>
              </a:solidFill>
            </a:rPr>
            <a:t> une mise en forme conditionnelle dans le tableau à gauche: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- mettre </a:t>
          </a:r>
          <a:r>
            <a:rPr lang="fr-FR" sz="1100" u="none" baseline="0">
              <a:solidFill>
                <a:schemeClr val="tx1"/>
              </a:solidFill>
            </a:rPr>
            <a:t>le fond en bleu</a:t>
          </a:r>
          <a:r>
            <a:rPr lang="fr-FR" sz="1100" baseline="0">
              <a:solidFill>
                <a:schemeClr val="tx1"/>
              </a:solidFill>
            </a:rPr>
            <a:t> pour les cellules vides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</a:rPr>
            <a:t>-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mettre </a:t>
          </a:r>
          <a:r>
            <a:rPr lang="fr-FR" sz="1100" i="0" u="non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 fond en jaune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pour les cellules qui contiennent le mot "Grelot"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mettre </a:t>
          </a:r>
          <a:r>
            <a:rPr lang="fr-FR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fond en vert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cellules dont la valeur est comprise en 50 et 400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mettre </a:t>
          </a:r>
          <a:r>
            <a:rPr lang="fr-FR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fond en rouge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cellules dont la valeur est égale à 789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solidFill>
              <a:schemeClr val="tx1"/>
            </a:solidFill>
            <a:effectLst/>
          </a:endParaRPr>
        </a:p>
      </xdr:txBody>
    </xdr:sp>
    <xdr:clientData/>
  </xdr:twoCellAnchor>
  <xdr:twoCellAnchor editAs="oneCell">
    <xdr:from>
      <xdr:col>7</xdr:col>
      <xdr:colOff>361950</xdr:colOff>
      <xdr:row>11</xdr:row>
      <xdr:rowOff>180975</xdr:rowOff>
    </xdr:from>
    <xdr:to>
      <xdr:col>13</xdr:col>
      <xdr:colOff>428045</xdr:colOff>
      <xdr:row>34</xdr:row>
      <xdr:rowOff>85189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95950" y="2276475"/>
          <a:ext cx="4638095" cy="42857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10</xdr:col>
      <xdr:colOff>38100</xdr:colOff>
      <xdr:row>7</xdr:row>
      <xdr:rowOff>161925</xdr:rowOff>
    </xdr:from>
    <xdr:to>
      <xdr:col>10</xdr:col>
      <xdr:colOff>590550</xdr:colOff>
      <xdr:row>11</xdr:row>
      <xdr:rowOff>133350</xdr:rowOff>
    </xdr:to>
    <xdr:sp macro="" textlink="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/>
      </xdr:nvSpPr>
      <xdr:spPr>
        <a:xfrm>
          <a:off x="7658100" y="1495425"/>
          <a:ext cx="552450" cy="7334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276224</xdr:colOff>
      <xdr:row>2</xdr:row>
      <xdr:rowOff>28575</xdr:rowOff>
    </xdr:from>
    <xdr:to>
      <xdr:col>13</xdr:col>
      <xdr:colOff>142875</xdr:colOff>
      <xdr:row>6</xdr:row>
      <xdr:rowOff>152400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5734049" y="409575"/>
          <a:ext cx="5962651" cy="885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Réalisez</a:t>
          </a:r>
          <a:r>
            <a:rPr lang="fr-FR" sz="1100" baseline="0">
              <a:solidFill>
                <a:schemeClr val="tx1"/>
              </a:solidFill>
            </a:rPr>
            <a:t> les mises en forme conditionnelle dans le tableau à gauche: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- mettre </a:t>
          </a:r>
          <a:r>
            <a:rPr lang="fr-FR" sz="1100" u="none" baseline="0">
              <a:solidFill>
                <a:schemeClr val="tx1"/>
              </a:solidFill>
            </a:rPr>
            <a:t>le fond en vert pour les date 1ère Immatriculation de moins de 5 ans</a:t>
          </a:r>
          <a:endParaRPr lang="fr-FR" sz="1100" baseline="0">
            <a:solidFill>
              <a:schemeClr val="tx1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</a:rPr>
            <a:t>- mettre la police en rouge pour les cellules dont la réponse est "Non" à la première main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  <a:effectLst/>
            </a:rPr>
            <a:t>- mettre le fond en orange pour les kilométrages supérieurs à 120000 kms.</a:t>
          </a:r>
        </a:p>
      </xdr:txBody>
    </xdr:sp>
    <xdr:clientData/>
  </xdr:twoCellAnchor>
  <xdr:twoCellAnchor editAs="oneCell">
    <xdr:from>
      <xdr:col>5</xdr:col>
      <xdr:colOff>609600</xdr:colOff>
      <xdr:row>11</xdr:row>
      <xdr:rowOff>76200</xdr:rowOff>
    </xdr:from>
    <xdr:to>
      <xdr:col>12</xdr:col>
      <xdr:colOff>94648</xdr:colOff>
      <xdr:row>25</xdr:row>
      <xdr:rowOff>9200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67425" y="2171700"/>
          <a:ext cx="4819048" cy="2600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8</xdr:col>
      <xdr:colOff>238125</xdr:colOff>
      <xdr:row>7</xdr:row>
      <xdr:rowOff>38100</xdr:rowOff>
    </xdr:from>
    <xdr:to>
      <xdr:col>9</xdr:col>
      <xdr:colOff>28575</xdr:colOff>
      <xdr:row>11</xdr:row>
      <xdr:rowOff>9525</xdr:rowOff>
    </xdr:to>
    <xdr:sp macro="" textlink="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/>
      </xdr:nvSpPr>
      <xdr:spPr>
        <a:xfrm>
          <a:off x="7981950" y="1371600"/>
          <a:ext cx="552450" cy="7334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95251</xdr:colOff>
      <xdr:row>1</xdr:row>
      <xdr:rowOff>28575</xdr:rowOff>
    </xdr:from>
    <xdr:to>
      <xdr:col>35</xdr:col>
      <xdr:colOff>552451</xdr:colOff>
      <xdr:row>9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/>
      </xdr:nvSpPr>
      <xdr:spPr>
        <a:xfrm>
          <a:off x="6457951" y="228600"/>
          <a:ext cx="5029200" cy="15811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</a:rPr>
            <a:t>Réalisez</a:t>
          </a:r>
          <a:r>
            <a:rPr lang="fr-FR" sz="1100" baseline="0">
              <a:solidFill>
                <a:schemeClr val="tx1"/>
              </a:solidFill>
            </a:rPr>
            <a:t> une mise en forme conditionnelle dans le tableau à gauche:</a:t>
          </a: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mettre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l'écriture et le fond en rouge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les cellules qui contiennent la lettre "r"</a:t>
          </a:r>
          <a:endParaRPr lang="fr-FR"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mettre </a:t>
          </a:r>
          <a:r>
            <a:rPr lang="fr-FR" sz="1100" i="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l'écriture et le fond en jaune</a:t>
          </a:r>
          <a:r>
            <a:rPr lang="fr-FR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cellules qui contiennent la lettre "j"</a:t>
          </a:r>
          <a:endParaRPr lang="fr-FR" sz="1100" baseline="0">
            <a:solidFill>
              <a:schemeClr val="tx1"/>
            </a:solidFill>
          </a:endParaRPr>
        </a:p>
        <a:p>
          <a:pPr algn="l"/>
          <a:r>
            <a:rPr lang="fr-FR" sz="1100" baseline="0">
              <a:solidFill>
                <a:schemeClr val="tx1"/>
              </a:solidFill>
            </a:rPr>
            <a:t>- mettre </a:t>
          </a:r>
          <a:r>
            <a:rPr lang="fr-FR" sz="1100" u="sng" baseline="0">
              <a:solidFill>
                <a:schemeClr val="tx1"/>
              </a:solidFill>
            </a:rPr>
            <a:t>l'écriture et le fond en noir</a:t>
          </a:r>
          <a:r>
            <a:rPr lang="fr-FR" sz="1100" baseline="0">
              <a:solidFill>
                <a:schemeClr val="tx1"/>
              </a:solidFill>
            </a:rPr>
            <a:t> pour les cellules qui contiennent la lettre "n"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écrire en AF12 ce que vous voyez</a:t>
          </a:r>
          <a:endParaRPr lang="fr-FR">
            <a:solidFill>
              <a:schemeClr val="tx1"/>
            </a:solidFill>
            <a:effectLst/>
          </a:endParaRPr>
        </a:p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30</xdr:col>
      <xdr:colOff>133350</xdr:colOff>
      <xdr:row>11</xdr:row>
      <xdr:rowOff>0</xdr:rowOff>
    </xdr:from>
    <xdr:to>
      <xdr:col>30</xdr:col>
      <xdr:colOff>695325</xdr:colOff>
      <xdr:row>11</xdr:row>
      <xdr:rowOff>190500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/>
      </xdr:nvSpPr>
      <xdr:spPr>
        <a:xfrm>
          <a:off x="7258050" y="2200275"/>
          <a:ext cx="561975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B4:C11"/>
  <sheetViews>
    <sheetView workbookViewId="0">
      <selection activeCell="C11" sqref="C11"/>
    </sheetView>
  </sheetViews>
  <sheetFormatPr baseColWidth="10" defaultColWidth="11.42578125" defaultRowHeight="15" x14ac:dyDescent="0.25"/>
  <cols>
    <col min="1" max="1" width="11.42578125" style="100"/>
    <col min="2" max="2" width="22.140625" style="100" bestFit="1" customWidth="1"/>
    <col min="3" max="3" width="41.5703125" style="100" customWidth="1"/>
    <col min="4" max="16384" width="11.42578125" style="100"/>
  </cols>
  <sheetData>
    <row r="4" spans="2:3" ht="15.75" thickBot="1" x14ac:dyDescent="0.3"/>
    <row r="5" spans="2:3" ht="21.75" thickBot="1" x14ac:dyDescent="0.4">
      <c r="B5" s="129" t="s">
        <v>659</v>
      </c>
      <c r="C5" s="130"/>
    </row>
    <row r="9" spans="2:3" ht="15.75" thickBot="1" x14ac:dyDescent="0.3"/>
    <row r="10" spans="2:3" ht="23.25" x14ac:dyDescent="0.35">
      <c r="B10" s="124" t="s">
        <v>657</v>
      </c>
      <c r="C10" s="125"/>
    </row>
    <row r="11" spans="2:3" ht="24" thickBot="1" x14ac:dyDescent="0.4">
      <c r="B11" s="126" t="s">
        <v>658</v>
      </c>
      <c r="C11" s="127"/>
    </row>
  </sheetData>
  <mergeCells count="1">
    <mergeCell ref="B5:C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</sheetPr>
  <dimension ref="A2:M96"/>
  <sheetViews>
    <sheetView zoomScaleNormal="100" workbookViewId="0">
      <selection activeCell="I2" sqref="I2"/>
    </sheetView>
  </sheetViews>
  <sheetFormatPr baseColWidth="10" defaultColWidth="11.42578125" defaultRowHeight="15" x14ac:dyDescent="0.25"/>
  <cols>
    <col min="1" max="1" width="16.28515625" style="67" bestFit="1" customWidth="1"/>
    <col min="2" max="2" width="10.42578125" style="67" bestFit="1" customWidth="1"/>
    <col min="3" max="3" width="10.5703125" style="67" bestFit="1" customWidth="1"/>
    <col min="4" max="4" width="10.7109375" style="67" bestFit="1" customWidth="1"/>
    <col min="5" max="5" width="10.85546875" style="67" bestFit="1" customWidth="1"/>
    <col min="6" max="6" width="10.7109375" style="67" bestFit="1" customWidth="1"/>
    <col min="7" max="7" width="12.140625" style="67" bestFit="1" customWidth="1"/>
    <col min="8" max="8" width="11.42578125" style="67" bestFit="1" customWidth="1"/>
    <col min="9" max="9" width="12" style="67" bestFit="1" customWidth="1"/>
    <col min="10" max="12" width="11.42578125" style="67"/>
    <col min="13" max="13" width="11.42578125" style="66"/>
    <col min="14" max="16384" width="11.42578125" style="67"/>
  </cols>
  <sheetData>
    <row r="2" spans="1:9" s="67" customFormat="1" x14ac:dyDescent="0.25">
      <c r="D2" s="68"/>
    </row>
    <row r="3" spans="1:9" s="67" customFormat="1" x14ac:dyDescent="0.25">
      <c r="D3" s="68"/>
    </row>
    <row r="4" spans="1:9" s="67" customFormat="1" ht="15.75" thickBot="1" x14ac:dyDescent="0.3">
      <c r="D4" s="68"/>
    </row>
    <row r="5" spans="1:9" s="67" customFormat="1" x14ac:dyDescent="0.25">
      <c r="D5" s="68"/>
      <c r="E5" s="131" t="s">
        <v>163</v>
      </c>
      <c r="F5" s="132"/>
      <c r="G5" s="132"/>
      <c r="H5" s="132"/>
      <c r="I5" s="133"/>
    </row>
    <row r="6" spans="1:9" s="67" customFormat="1" ht="15.75" thickBot="1" x14ac:dyDescent="0.3">
      <c r="E6" s="49">
        <v>2</v>
      </c>
      <c r="F6" s="50">
        <v>3</v>
      </c>
      <c r="G6" s="51">
        <v>3</v>
      </c>
      <c r="H6" s="52">
        <v>2</v>
      </c>
      <c r="I6" s="53">
        <v>4</v>
      </c>
    </row>
    <row r="7" spans="1:9" s="67" customFormat="1" ht="30.75" thickBot="1" x14ac:dyDescent="0.3">
      <c r="A7" s="39" t="s">
        <v>154</v>
      </c>
      <c r="B7" s="40" t="s">
        <v>155</v>
      </c>
      <c r="C7" s="40" t="s">
        <v>156</v>
      </c>
      <c r="D7" s="41" t="s">
        <v>162</v>
      </c>
      <c r="E7" s="42" t="s">
        <v>157</v>
      </c>
      <c r="F7" s="43" t="s">
        <v>158</v>
      </c>
      <c r="G7" s="44" t="s">
        <v>159</v>
      </c>
      <c r="H7" s="45" t="s">
        <v>160</v>
      </c>
      <c r="I7" s="46" t="s">
        <v>161</v>
      </c>
    </row>
    <row r="8" spans="1:9" s="67" customFormat="1" x14ac:dyDescent="0.25">
      <c r="A8" s="30">
        <v>441270048</v>
      </c>
      <c r="B8" s="31" t="s">
        <v>3</v>
      </c>
      <c r="C8" s="31" t="s">
        <v>4</v>
      </c>
      <c r="D8" s="32">
        <v>36394</v>
      </c>
      <c r="E8" s="15">
        <v>8</v>
      </c>
      <c r="F8" s="18">
        <v>11</v>
      </c>
      <c r="G8" s="21">
        <v>12</v>
      </c>
      <c r="H8" s="24">
        <v>9</v>
      </c>
      <c r="I8" s="27">
        <v>10</v>
      </c>
    </row>
    <row r="9" spans="1:9" s="67" customFormat="1" x14ac:dyDescent="0.25">
      <c r="A9" s="12">
        <v>364850688</v>
      </c>
      <c r="B9" s="13" t="s">
        <v>5</v>
      </c>
      <c r="C9" s="13" t="s">
        <v>6</v>
      </c>
      <c r="D9" s="14">
        <v>36255</v>
      </c>
      <c r="E9" s="16">
        <v>12</v>
      </c>
      <c r="F9" s="19">
        <v>18</v>
      </c>
      <c r="G9" s="22">
        <v>19</v>
      </c>
      <c r="H9" s="25">
        <v>10</v>
      </c>
      <c r="I9" s="28">
        <v>3</v>
      </c>
    </row>
    <row r="10" spans="1:9" s="67" customFormat="1" x14ac:dyDescent="0.25">
      <c r="A10" s="33">
        <v>403040914</v>
      </c>
      <c r="B10" s="34" t="s">
        <v>7</v>
      </c>
      <c r="C10" s="34" t="s">
        <v>8</v>
      </c>
      <c r="D10" s="35">
        <v>36296</v>
      </c>
      <c r="E10" s="16">
        <v>7</v>
      </c>
      <c r="F10" s="19">
        <v>17</v>
      </c>
      <c r="G10" s="22">
        <v>3</v>
      </c>
      <c r="H10" s="25">
        <v>14</v>
      </c>
      <c r="I10" s="28">
        <v>16</v>
      </c>
    </row>
    <row r="11" spans="1:9" s="67" customFormat="1" x14ac:dyDescent="0.25">
      <c r="A11" s="12">
        <v>418817771</v>
      </c>
      <c r="B11" s="13" t="s">
        <v>9</v>
      </c>
      <c r="C11" s="13" t="s">
        <v>10</v>
      </c>
      <c r="D11" s="14">
        <v>36349</v>
      </c>
      <c r="E11" s="16">
        <v>10</v>
      </c>
      <c r="F11" s="19">
        <v>20</v>
      </c>
      <c r="G11" s="22">
        <v>14</v>
      </c>
      <c r="H11" s="25">
        <v>7</v>
      </c>
      <c r="I11" s="28">
        <v>11</v>
      </c>
    </row>
    <row r="12" spans="1:9" s="67" customFormat="1" x14ac:dyDescent="0.25">
      <c r="A12" s="33">
        <v>367430847</v>
      </c>
      <c r="B12" s="34" t="s">
        <v>11</v>
      </c>
      <c r="C12" s="34" t="s">
        <v>12</v>
      </c>
      <c r="D12" s="35">
        <v>36377</v>
      </c>
      <c r="E12" s="16">
        <v>9</v>
      </c>
      <c r="F12" s="19">
        <v>19</v>
      </c>
      <c r="G12" s="22">
        <v>2</v>
      </c>
      <c r="H12" s="25">
        <v>5</v>
      </c>
      <c r="I12" s="28">
        <v>13</v>
      </c>
    </row>
    <row r="13" spans="1:9" s="67" customFormat="1" x14ac:dyDescent="0.25">
      <c r="A13" s="12">
        <v>399181147</v>
      </c>
      <c r="B13" s="13" t="s">
        <v>13</v>
      </c>
      <c r="C13" s="13" t="s">
        <v>14</v>
      </c>
      <c r="D13" s="14">
        <v>36407</v>
      </c>
      <c r="E13" s="16">
        <v>6</v>
      </c>
      <c r="F13" s="19">
        <v>5</v>
      </c>
      <c r="G13" s="22">
        <v>5</v>
      </c>
      <c r="H13" s="25">
        <v>14</v>
      </c>
      <c r="I13" s="28">
        <v>20</v>
      </c>
    </row>
    <row r="14" spans="1:9" s="67" customFormat="1" x14ac:dyDescent="0.25">
      <c r="A14" s="33">
        <v>354330889</v>
      </c>
      <c r="B14" s="34" t="s">
        <v>15</v>
      </c>
      <c r="C14" s="34" t="s">
        <v>16</v>
      </c>
      <c r="D14" s="35">
        <v>36507</v>
      </c>
      <c r="E14" s="16">
        <v>1</v>
      </c>
      <c r="F14" s="19">
        <v>13</v>
      </c>
      <c r="G14" s="22">
        <v>7</v>
      </c>
      <c r="H14" s="25">
        <v>19</v>
      </c>
      <c r="I14" s="28">
        <v>2</v>
      </c>
    </row>
    <row r="15" spans="1:9" s="67" customFormat="1" x14ac:dyDescent="0.25">
      <c r="A15" s="12">
        <v>347216866</v>
      </c>
      <c r="B15" s="13" t="s">
        <v>17</v>
      </c>
      <c r="C15" s="13" t="s">
        <v>18</v>
      </c>
      <c r="D15" s="14">
        <v>36303</v>
      </c>
      <c r="E15" s="16">
        <v>17</v>
      </c>
      <c r="F15" s="19">
        <v>8</v>
      </c>
      <c r="G15" s="22">
        <v>8</v>
      </c>
      <c r="H15" s="25">
        <v>11</v>
      </c>
      <c r="I15" s="28">
        <v>20</v>
      </c>
    </row>
    <row r="16" spans="1:9" s="67" customFormat="1" x14ac:dyDescent="0.25">
      <c r="A16" s="33">
        <v>384241657</v>
      </c>
      <c r="B16" s="34" t="s">
        <v>19</v>
      </c>
      <c r="C16" s="34" t="s">
        <v>20</v>
      </c>
      <c r="D16" s="35">
        <v>36673</v>
      </c>
      <c r="E16" s="16">
        <v>8</v>
      </c>
      <c r="F16" s="19">
        <v>13</v>
      </c>
      <c r="G16" s="22">
        <v>18</v>
      </c>
      <c r="H16" s="25">
        <v>12</v>
      </c>
      <c r="I16" s="28">
        <v>18</v>
      </c>
    </row>
    <row r="17" spans="1:9" s="67" customFormat="1" x14ac:dyDescent="0.25">
      <c r="A17" s="12">
        <v>415486268</v>
      </c>
      <c r="B17" s="13" t="s">
        <v>21</v>
      </c>
      <c r="C17" s="13" t="s">
        <v>22</v>
      </c>
      <c r="D17" s="14">
        <v>36588</v>
      </c>
      <c r="E17" s="16">
        <v>14</v>
      </c>
      <c r="F17" s="19">
        <v>3</v>
      </c>
      <c r="G17" s="22">
        <v>14</v>
      </c>
      <c r="H17" s="25">
        <v>5</v>
      </c>
      <c r="I17" s="28">
        <v>4</v>
      </c>
    </row>
    <row r="18" spans="1:9" s="67" customFormat="1" x14ac:dyDescent="0.25">
      <c r="A18" s="33">
        <v>434909881</v>
      </c>
      <c r="B18" s="34" t="s">
        <v>23</v>
      </c>
      <c r="C18" s="34" t="s">
        <v>24</v>
      </c>
      <c r="D18" s="35">
        <v>36819</v>
      </c>
      <c r="E18" s="16">
        <v>6</v>
      </c>
      <c r="F18" s="19">
        <v>14</v>
      </c>
      <c r="G18" s="22">
        <v>18</v>
      </c>
      <c r="H18" s="25">
        <v>12</v>
      </c>
      <c r="I18" s="28">
        <v>17</v>
      </c>
    </row>
    <row r="19" spans="1:9" s="67" customFormat="1" x14ac:dyDescent="0.25">
      <c r="A19" s="12">
        <v>389476861</v>
      </c>
      <c r="B19" s="13" t="s">
        <v>25</v>
      </c>
      <c r="C19" s="13" t="s">
        <v>26</v>
      </c>
      <c r="D19" s="14">
        <v>36713</v>
      </c>
      <c r="E19" s="16">
        <v>20</v>
      </c>
      <c r="F19" s="19">
        <v>18</v>
      </c>
      <c r="G19" s="22">
        <v>19</v>
      </c>
      <c r="H19" s="25">
        <v>4</v>
      </c>
      <c r="I19" s="28">
        <v>17</v>
      </c>
    </row>
    <row r="20" spans="1:9" s="67" customFormat="1" x14ac:dyDescent="0.25">
      <c r="A20" s="33">
        <v>435900238</v>
      </c>
      <c r="B20" s="34" t="s">
        <v>27</v>
      </c>
      <c r="C20" s="34" t="s">
        <v>28</v>
      </c>
      <c r="D20" s="35">
        <v>36416</v>
      </c>
      <c r="E20" s="16">
        <v>7</v>
      </c>
      <c r="F20" s="19">
        <v>19</v>
      </c>
      <c r="G20" s="22">
        <v>6</v>
      </c>
      <c r="H20" s="25">
        <v>12</v>
      </c>
      <c r="I20" s="28">
        <v>6</v>
      </c>
    </row>
    <row r="21" spans="1:9" s="67" customFormat="1" x14ac:dyDescent="0.25">
      <c r="A21" s="12">
        <v>430305404</v>
      </c>
      <c r="B21" s="13" t="s">
        <v>29</v>
      </c>
      <c r="C21" s="13" t="s">
        <v>30</v>
      </c>
      <c r="D21" s="14">
        <v>36342</v>
      </c>
      <c r="E21" s="16">
        <v>15</v>
      </c>
      <c r="F21" s="19">
        <v>17</v>
      </c>
      <c r="G21" s="22">
        <v>15</v>
      </c>
      <c r="H21" s="25">
        <v>16</v>
      </c>
      <c r="I21" s="28">
        <v>7</v>
      </c>
    </row>
    <row r="22" spans="1:9" s="67" customFormat="1" x14ac:dyDescent="0.25">
      <c r="A22" s="33">
        <v>357670894</v>
      </c>
      <c r="B22" s="34" t="s">
        <v>31</v>
      </c>
      <c r="C22" s="34" t="s">
        <v>32</v>
      </c>
      <c r="D22" s="35">
        <v>36251</v>
      </c>
      <c r="E22" s="16">
        <v>3</v>
      </c>
      <c r="F22" s="19">
        <v>5</v>
      </c>
      <c r="G22" s="22">
        <v>5</v>
      </c>
      <c r="H22" s="25">
        <v>6</v>
      </c>
      <c r="I22" s="28">
        <v>11</v>
      </c>
    </row>
    <row r="23" spans="1:9" s="67" customFormat="1" x14ac:dyDescent="0.25">
      <c r="A23" s="12">
        <v>411122497</v>
      </c>
      <c r="B23" s="13" t="s">
        <v>33</v>
      </c>
      <c r="C23" s="13" t="s">
        <v>24</v>
      </c>
      <c r="D23" s="14">
        <v>36171</v>
      </c>
      <c r="E23" s="16">
        <v>11</v>
      </c>
      <c r="F23" s="19">
        <v>1</v>
      </c>
      <c r="G23" s="22">
        <v>7</v>
      </c>
      <c r="H23" s="25">
        <v>13</v>
      </c>
      <c r="I23" s="28">
        <v>5</v>
      </c>
    </row>
    <row r="24" spans="1:9" s="67" customFormat="1" x14ac:dyDescent="0.25">
      <c r="A24" s="33">
        <v>377133388</v>
      </c>
      <c r="B24" s="34" t="s">
        <v>34</v>
      </c>
      <c r="C24" s="34" t="s">
        <v>35</v>
      </c>
      <c r="D24" s="35">
        <v>36661</v>
      </c>
      <c r="E24" s="16">
        <v>1</v>
      </c>
      <c r="F24" s="19">
        <v>7</v>
      </c>
      <c r="G24" s="22">
        <v>15</v>
      </c>
      <c r="H24" s="25">
        <v>1</v>
      </c>
      <c r="I24" s="28">
        <v>1</v>
      </c>
    </row>
    <row r="25" spans="1:9" s="67" customFormat="1" x14ac:dyDescent="0.25">
      <c r="A25" s="12">
        <v>366603683</v>
      </c>
      <c r="B25" s="13" t="s">
        <v>36</v>
      </c>
      <c r="C25" s="13" t="s">
        <v>37</v>
      </c>
      <c r="D25" s="14">
        <v>36680</v>
      </c>
      <c r="E25" s="16">
        <v>18</v>
      </c>
      <c r="F25" s="19">
        <v>4</v>
      </c>
      <c r="G25" s="22">
        <v>8</v>
      </c>
      <c r="H25" s="25">
        <v>12</v>
      </c>
      <c r="I25" s="28">
        <v>1</v>
      </c>
    </row>
    <row r="26" spans="1:9" s="67" customFormat="1" x14ac:dyDescent="0.25">
      <c r="A26" s="33">
        <v>402345578</v>
      </c>
      <c r="B26" s="34" t="s">
        <v>38</v>
      </c>
      <c r="C26" s="34" t="s">
        <v>39</v>
      </c>
      <c r="D26" s="35">
        <v>36696</v>
      </c>
      <c r="E26" s="16">
        <v>1</v>
      </c>
      <c r="F26" s="19">
        <v>19</v>
      </c>
      <c r="G26" s="22">
        <v>19</v>
      </c>
      <c r="H26" s="25">
        <v>12</v>
      </c>
      <c r="I26" s="28">
        <v>10</v>
      </c>
    </row>
    <row r="27" spans="1:9" s="67" customFormat="1" x14ac:dyDescent="0.25">
      <c r="A27" s="12">
        <v>424863052</v>
      </c>
      <c r="B27" s="13" t="s">
        <v>40</v>
      </c>
      <c r="C27" s="13" t="s">
        <v>41</v>
      </c>
      <c r="D27" s="14">
        <v>36540</v>
      </c>
      <c r="E27" s="16">
        <v>1</v>
      </c>
      <c r="F27" s="19">
        <v>14</v>
      </c>
      <c r="G27" s="22">
        <v>20</v>
      </c>
      <c r="H27" s="25">
        <v>15</v>
      </c>
      <c r="I27" s="28">
        <v>8</v>
      </c>
    </row>
    <row r="28" spans="1:9" s="67" customFormat="1" x14ac:dyDescent="0.25">
      <c r="A28" s="33">
        <v>430020615</v>
      </c>
      <c r="B28" s="34" t="s">
        <v>42</v>
      </c>
      <c r="C28" s="34" t="s">
        <v>43</v>
      </c>
      <c r="D28" s="35">
        <v>36264</v>
      </c>
      <c r="E28" s="16">
        <v>14</v>
      </c>
      <c r="F28" s="19">
        <v>11</v>
      </c>
      <c r="G28" s="22">
        <v>10</v>
      </c>
      <c r="H28" s="25">
        <v>19</v>
      </c>
      <c r="I28" s="28">
        <v>1</v>
      </c>
    </row>
    <row r="29" spans="1:9" s="67" customFormat="1" x14ac:dyDescent="0.25">
      <c r="A29" s="12">
        <v>426498718</v>
      </c>
      <c r="B29" s="13" t="s">
        <v>44</v>
      </c>
      <c r="C29" s="13" t="s">
        <v>45</v>
      </c>
      <c r="D29" s="14">
        <v>36570</v>
      </c>
      <c r="E29" s="16">
        <v>1</v>
      </c>
      <c r="F29" s="19">
        <v>9</v>
      </c>
      <c r="G29" s="22">
        <v>10</v>
      </c>
      <c r="H29" s="25">
        <v>16</v>
      </c>
      <c r="I29" s="28">
        <v>13</v>
      </c>
    </row>
    <row r="30" spans="1:9" s="67" customFormat="1" x14ac:dyDescent="0.25">
      <c r="A30" s="33">
        <v>424586669</v>
      </c>
      <c r="B30" s="34" t="s">
        <v>46</v>
      </c>
      <c r="C30" s="34" t="s">
        <v>47</v>
      </c>
      <c r="D30" s="35">
        <v>36634</v>
      </c>
      <c r="E30" s="16">
        <v>1</v>
      </c>
      <c r="F30" s="19">
        <v>2</v>
      </c>
      <c r="G30" s="22">
        <v>11</v>
      </c>
      <c r="H30" s="25">
        <v>5</v>
      </c>
      <c r="I30" s="28">
        <v>14</v>
      </c>
    </row>
    <row r="31" spans="1:9" s="67" customFormat="1" x14ac:dyDescent="0.25">
      <c r="A31" s="12">
        <v>394054257</v>
      </c>
      <c r="B31" s="13" t="s">
        <v>48</v>
      </c>
      <c r="C31" s="13" t="s">
        <v>20</v>
      </c>
      <c r="D31" s="14">
        <v>36624</v>
      </c>
      <c r="E31" s="16">
        <v>7</v>
      </c>
      <c r="F31" s="19">
        <v>16</v>
      </c>
      <c r="G31" s="22">
        <v>10</v>
      </c>
      <c r="H31" s="25">
        <v>16</v>
      </c>
      <c r="I31" s="28">
        <v>20</v>
      </c>
    </row>
    <row r="32" spans="1:9" s="67" customFormat="1" x14ac:dyDescent="0.25">
      <c r="A32" s="33">
        <v>443905600</v>
      </c>
      <c r="B32" s="34" t="s">
        <v>49</v>
      </c>
      <c r="C32" s="34" t="s">
        <v>50</v>
      </c>
      <c r="D32" s="35">
        <v>36746</v>
      </c>
      <c r="E32" s="16">
        <v>18</v>
      </c>
      <c r="F32" s="19">
        <v>20</v>
      </c>
      <c r="G32" s="22">
        <v>3</v>
      </c>
      <c r="H32" s="25">
        <v>16</v>
      </c>
      <c r="I32" s="28">
        <v>16</v>
      </c>
    </row>
    <row r="33" spans="1:9" s="67" customFormat="1" x14ac:dyDescent="0.25">
      <c r="A33" s="12">
        <v>378530159</v>
      </c>
      <c r="B33" s="13" t="s">
        <v>51</v>
      </c>
      <c r="C33" s="13" t="s">
        <v>52</v>
      </c>
      <c r="D33" s="14">
        <v>36224</v>
      </c>
      <c r="E33" s="16">
        <v>11</v>
      </c>
      <c r="F33" s="19">
        <v>15</v>
      </c>
      <c r="G33" s="22">
        <v>16</v>
      </c>
      <c r="H33" s="25">
        <v>16</v>
      </c>
      <c r="I33" s="28">
        <v>12</v>
      </c>
    </row>
    <row r="34" spans="1:9" s="67" customFormat="1" x14ac:dyDescent="0.25">
      <c r="A34" s="33">
        <v>378580348</v>
      </c>
      <c r="B34" s="34" t="s">
        <v>53</v>
      </c>
      <c r="C34" s="34" t="s">
        <v>54</v>
      </c>
      <c r="D34" s="35">
        <v>36445</v>
      </c>
      <c r="E34" s="16">
        <v>16</v>
      </c>
      <c r="F34" s="19">
        <v>18</v>
      </c>
      <c r="G34" s="22">
        <v>15</v>
      </c>
      <c r="H34" s="25">
        <v>8</v>
      </c>
      <c r="I34" s="28">
        <v>16</v>
      </c>
    </row>
    <row r="35" spans="1:9" s="67" customFormat="1" x14ac:dyDescent="0.25">
      <c r="A35" s="12">
        <v>379970217</v>
      </c>
      <c r="B35" s="13" t="s">
        <v>55</v>
      </c>
      <c r="C35" s="13" t="s">
        <v>56</v>
      </c>
      <c r="D35" s="14">
        <v>36762</v>
      </c>
      <c r="E35" s="16">
        <v>3</v>
      </c>
      <c r="F35" s="19">
        <v>14</v>
      </c>
      <c r="G35" s="22">
        <v>5</v>
      </c>
      <c r="H35" s="25">
        <v>15</v>
      </c>
      <c r="I35" s="28">
        <v>18</v>
      </c>
    </row>
    <row r="36" spans="1:9" s="67" customFormat="1" x14ac:dyDescent="0.25">
      <c r="A36" s="33">
        <v>429883416</v>
      </c>
      <c r="B36" s="34" t="s">
        <v>57</v>
      </c>
      <c r="C36" s="34" t="s">
        <v>58</v>
      </c>
      <c r="D36" s="35">
        <v>36449</v>
      </c>
      <c r="E36" s="16">
        <v>11</v>
      </c>
      <c r="F36" s="19">
        <v>2</v>
      </c>
      <c r="G36" s="22">
        <v>17</v>
      </c>
      <c r="H36" s="25">
        <v>1</v>
      </c>
      <c r="I36" s="28">
        <v>12</v>
      </c>
    </row>
    <row r="37" spans="1:9" s="67" customFormat="1" x14ac:dyDescent="0.25">
      <c r="A37" s="12">
        <v>393303083</v>
      </c>
      <c r="B37" s="13" t="s">
        <v>59</v>
      </c>
      <c r="C37" s="13" t="s">
        <v>60</v>
      </c>
      <c r="D37" s="14">
        <v>36300</v>
      </c>
      <c r="E37" s="16">
        <v>11</v>
      </c>
      <c r="F37" s="19">
        <v>12</v>
      </c>
      <c r="G37" s="22">
        <v>10</v>
      </c>
      <c r="H37" s="25">
        <v>4</v>
      </c>
      <c r="I37" s="28">
        <v>10</v>
      </c>
    </row>
    <row r="38" spans="1:9" s="67" customFormat="1" x14ac:dyDescent="0.25">
      <c r="A38" s="33">
        <v>374043475</v>
      </c>
      <c r="B38" s="34" t="s">
        <v>61</v>
      </c>
      <c r="C38" s="34" t="s">
        <v>8</v>
      </c>
      <c r="D38" s="35">
        <v>36573</v>
      </c>
      <c r="E38" s="16">
        <v>15</v>
      </c>
      <c r="F38" s="19">
        <v>19</v>
      </c>
      <c r="G38" s="22">
        <v>7</v>
      </c>
      <c r="H38" s="25">
        <v>7</v>
      </c>
      <c r="I38" s="28">
        <v>18</v>
      </c>
    </row>
    <row r="39" spans="1:9" s="67" customFormat="1" x14ac:dyDescent="0.25">
      <c r="A39" s="12">
        <v>444151448</v>
      </c>
      <c r="B39" s="13" t="s">
        <v>62</v>
      </c>
      <c r="C39" s="13" t="s">
        <v>26</v>
      </c>
      <c r="D39" s="14">
        <v>36692</v>
      </c>
      <c r="E39" s="16">
        <v>7</v>
      </c>
      <c r="F39" s="19">
        <v>15</v>
      </c>
      <c r="G39" s="22">
        <v>18</v>
      </c>
      <c r="H39" s="25">
        <v>2</v>
      </c>
      <c r="I39" s="28">
        <v>6</v>
      </c>
    </row>
    <row r="40" spans="1:9" s="67" customFormat="1" x14ac:dyDescent="0.25">
      <c r="A40" s="33">
        <v>409945451</v>
      </c>
      <c r="B40" s="34" t="s">
        <v>63</v>
      </c>
      <c r="C40" s="34" t="s">
        <v>64</v>
      </c>
      <c r="D40" s="35">
        <v>36538</v>
      </c>
      <c r="E40" s="16">
        <v>7</v>
      </c>
      <c r="F40" s="19">
        <v>9</v>
      </c>
      <c r="G40" s="22">
        <v>6</v>
      </c>
      <c r="H40" s="25">
        <v>3</v>
      </c>
      <c r="I40" s="28">
        <v>3</v>
      </c>
    </row>
    <row r="41" spans="1:9" s="67" customFormat="1" x14ac:dyDescent="0.25">
      <c r="A41" s="12">
        <v>351116966</v>
      </c>
      <c r="B41" s="13" t="s">
        <v>65</v>
      </c>
      <c r="C41" s="13" t="s">
        <v>66</v>
      </c>
      <c r="D41" s="14">
        <v>36294</v>
      </c>
      <c r="E41" s="16">
        <v>9</v>
      </c>
      <c r="F41" s="19">
        <v>13</v>
      </c>
      <c r="G41" s="22">
        <v>3</v>
      </c>
      <c r="H41" s="25">
        <v>14</v>
      </c>
      <c r="I41" s="28">
        <v>9</v>
      </c>
    </row>
    <row r="42" spans="1:9" s="67" customFormat="1" x14ac:dyDescent="0.25">
      <c r="A42" s="33">
        <v>372445109</v>
      </c>
      <c r="B42" s="34" t="s">
        <v>67</v>
      </c>
      <c r="C42" s="34" t="s">
        <v>68</v>
      </c>
      <c r="D42" s="35">
        <v>36196</v>
      </c>
      <c r="E42" s="16">
        <v>3</v>
      </c>
      <c r="F42" s="19">
        <v>15</v>
      </c>
      <c r="G42" s="22">
        <v>9</v>
      </c>
      <c r="H42" s="25">
        <v>14</v>
      </c>
      <c r="I42" s="28">
        <v>17</v>
      </c>
    </row>
    <row r="43" spans="1:9" s="67" customFormat="1" x14ac:dyDescent="0.25">
      <c r="A43" s="12">
        <v>445363908</v>
      </c>
      <c r="B43" s="13" t="s">
        <v>69</v>
      </c>
      <c r="C43" s="13" t="s">
        <v>70</v>
      </c>
      <c r="D43" s="14">
        <v>36870</v>
      </c>
      <c r="E43" s="16">
        <v>5</v>
      </c>
      <c r="F43" s="19">
        <v>7</v>
      </c>
      <c r="G43" s="22">
        <v>11</v>
      </c>
      <c r="H43" s="25">
        <v>10</v>
      </c>
      <c r="I43" s="28">
        <v>10</v>
      </c>
    </row>
    <row r="44" spans="1:9" s="67" customFormat="1" x14ac:dyDescent="0.25">
      <c r="A44" s="33">
        <v>440176718</v>
      </c>
      <c r="B44" s="34" t="s">
        <v>11</v>
      </c>
      <c r="C44" s="34" t="s">
        <v>71</v>
      </c>
      <c r="D44" s="35">
        <v>36427</v>
      </c>
      <c r="E44" s="16">
        <v>13</v>
      </c>
      <c r="F44" s="19">
        <v>13</v>
      </c>
      <c r="G44" s="22">
        <v>8</v>
      </c>
      <c r="H44" s="25">
        <v>10</v>
      </c>
      <c r="I44" s="28">
        <v>20</v>
      </c>
    </row>
    <row r="45" spans="1:9" s="67" customFormat="1" x14ac:dyDescent="0.25">
      <c r="A45" s="12">
        <v>424321138</v>
      </c>
      <c r="B45" s="13" t="s">
        <v>65</v>
      </c>
      <c r="C45" s="13" t="s">
        <v>72</v>
      </c>
      <c r="D45" s="14">
        <v>36562</v>
      </c>
      <c r="E45" s="16">
        <v>6</v>
      </c>
      <c r="F45" s="19">
        <v>8</v>
      </c>
      <c r="G45" s="22">
        <v>2</v>
      </c>
      <c r="H45" s="25">
        <v>15</v>
      </c>
      <c r="I45" s="28">
        <v>17</v>
      </c>
    </row>
    <row r="46" spans="1:9" s="67" customFormat="1" x14ac:dyDescent="0.25">
      <c r="A46" s="33">
        <v>375555060</v>
      </c>
      <c r="B46" s="34" t="s">
        <v>73</v>
      </c>
      <c r="C46" s="34" t="s">
        <v>74</v>
      </c>
      <c r="D46" s="35">
        <v>36384</v>
      </c>
      <c r="E46" s="16">
        <v>17</v>
      </c>
      <c r="F46" s="19">
        <v>16</v>
      </c>
      <c r="G46" s="22">
        <v>17</v>
      </c>
      <c r="H46" s="25">
        <v>5</v>
      </c>
      <c r="I46" s="28">
        <v>1</v>
      </c>
    </row>
    <row r="47" spans="1:9" s="67" customFormat="1" x14ac:dyDescent="0.25">
      <c r="A47" s="12">
        <v>440265101</v>
      </c>
      <c r="B47" s="13" t="s">
        <v>75</v>
      </c>
      <c r="C47" s="13" t="s">
        <v>70</v>
      </c>
      <c r="D47" s="14">
        <v>36332</v>
      </c>
      <c r="E47" s="16">
        <v>10</v>
      </c>
      <c r="F47" s="19">
        <v>7</v>
      </c>
      <c r="G47" s="22">
        <v>17</v>
      </c>
      <c r="H47" s="25">
        <v>12</v>
      </c>
      <c r="I47" s="28">
        <v>18</v>
      </c>
    </row>
    <row r="48" spans="1:9" s="67" customFormat="1" x14ac:dyDescent="0.25">
      <c r="A48" s="33">
        <v>394131062</v>
      </c>
      <c r="B48" s="34" t="s">
        <v>76</v>
      </c>
      <c r="C48" s="34" t="s">
        <v>77</v>
      </c>
      <c r="D48" s="35">
        <v>36333</v>
      </c>
      <c r="E48" s="16">
        <v>4</v>
      </c>
      <c r="F48" s="19">
        <v>20</v>
      </c>
      <c r="G48" s="22">
        <v>19</v>
      </c>
      <c r="H48" s="25">
        <v>19</v>
      </c>
      <c r="I48" s="28">
        <v>16</v>
      </c>
    </row>
    <row r="49" spans="1:9" s="67" customFormat="1" x14ac:dyDescent="0.25">
      <c r="A49" s="12">
        <v>419959025</v>
      </c>
      <c r="B49" s="13" t="s">
        <v>78</v>
      </c>
      <c r="C49" s="13" t="s">
        <v>79</v>
      </c>
      <c r="D49" s="14">
        <v>36355</v>
      </c>
      <c r="E49" s="16">
        <v>15</v>
      </c>
      <c r="F49" s="19">
        <v>4</v>
      </c>
      <c r="G49" s="22">
        <v>8</v>
      </c>
      <c r="H49" s="25">
        <v>12</v>
      </c>
      <c r="I49" s="28">
        <v>10</v>
      </c>
    </row>
    <row r="50" spans="1:9" s="67" customFormat="1" x14ac:dyDescent="0.25">
      <c r="A50" s="33">
        <v>429994633</v>
      </c>
      <c r="B50" s="34" t="s">
        <v>80</v>
      </c>
      <c r="C50" s="34" t="s">
        <v>81</v>
      </c>
      <c r="D50" s="35">
        <v>36397</v>
      </c>
      <c r="E50" s="16">
        <v>10</v>
      </c>
      <c r="F50" s="19">
        <v>12</v>
      </c>
      <c r="G50" s="22">
        <v>17</v>
      </c>
      <c r="H50" s="25">
        <v>19</v>
      </c>
      <c r="I50" s="28">
        <v>8</v>
      </c>
    </row>
    <row r="51" spans="1:9" s="67" customFormat="1" x14ac:dyDescent="0.25">
      <c r="A51" s="12">
        <v>354370790</v>
      </c>
      <c r="B51" s="13" t="s">
        <v>82</v>
      </c>
      <c r="C51" s="13" t="s">
        <v>83</v>
      </c>
      <c r="D51" s="14">
        <v>36770</v>
      </c>
      <c r="E51" s="16">
        <v>13</v>
      </c>
      <c r="F51" s="19">
        <v>2</v>
      </c>
      <c r="G51" s="22">
        <v>12</v>
      </c>
      <c r="H51" s="25">
        <v>19</v>
      </c>
      <c r="I51" s="28">
        <v>15</v>
      </c>
    </row>
    <row r="52" spans="1:9" s="67" customFormat="1" x14ac:dyDescent="0.25">
      <c r="A52" s="33">
        <v>443746649</v>
      </c>
      <c r="B52" s="34" t="s">
        <v>84</v>
      </c>
      <c r="C52" s="34" t="s">
        <v>85</v>
      </c>
      <c r="D52" s="35">
        <v>36176</v>
      </c>
      <c r="E52" s="16">
        <v>2</v>
      </c>
      <c r="F52" s="19">
        <v>8</v>
      </c>
      <c r="G52" s="22">
        <v>11</v>
      </c>
      <c r="H52" s="25">
        <v>1</v>
      </c>
      <c r="I52" s="28">
        <v>16</v>
      </c>
    </row>
    <row r="53" spans="1:9" s="67" customFormat="1" x14ac:dyDescent="0.25">
      <c r="A53" s="12">
        <v>427208641</v>
      </c>
      <c r="B53" s="13" t="s">
        <v>86</v>
      </c>
      <c r="C53" s="13" t="s">
        <v>87</v>
      </c>
      <c r="D53" s="14">
        <v>36355</v>
      </c>
      <c r="E53" s="16">
        <v>11</v>
      </c>
      <c r="F53" s="19">
        <v>11</v>
      </c>
      <c r="G53" s="22">
        <v>6</v>
      </c>
      <c r="H53" s="25">
        <v>15</v>
      </c>
      <c r="I53" s="28">
        <v>13</v>
      </c>
    </row>
    <row r="54" spans="1:9" s="67" customFormat="1" x14ac:dyDescent="0.25">
      <c r="A54" s="33">
        <v>369193989</v>
      </c>
      <c r="B54" s="34" t="s">
        <v>9</v>
      </c>
      <c r="C54" s="34" t="s">
        <v>88</v>
      </c>
      <c r="D54" s="35">
        <v>36474</v>
      </c>
      <c r="E54" s="16">
        <v>18</v>
      </c>
      <c r="F54" s="19">
        <v>20</v>
      </c>
      <c r="G54" s="22">
        <v>3</v>
      </c>
      <c r="H54" s="25">
        <v>11</v>
      </c>
      <c r="I54" s="28">
        <v>7</v>
      </c>
    </row>
    <row r="55" spans="1:9" s="67" customFormat="1" x14ac:dyDescent="0.25">
      <c r="A55" s="12">
        <v>375200031</v>
      </c>
      <c r="B55" s="13" t="s">
        <v>89</v>
      </c>
      <c r="C55" s="13" t="s">
        <v>39</v>
      </c>
      <c r="D55" s="14">
        <v>36717</v>
      </c>
      <c r="E55" s="16">
        <v>2</v>
      </c>
      <c r="F55" s="19">
        <v>10</v>
      </c>
      <c r="G55" s="22">
        <v>11</v>
      </c>
      <c r="H55" s="25">
        <v>6</v>
      </c>
      <c r="I55" s="28">
        <v>19</v>
      </c>
    </row>
    <row r="56" spans="1:9" s="67" customFormat="1" x14ac:dyDescent="0.25">
      <c r="A56" s="33">
        <v>368907282</v>
      </c>
      <c r="B56" s="34" t="s">
        <v>9</v>
      </c>
      <c r="C56" s="34" t="s">
        <v>90</v>
      </c>
      <c r="D56" s="35">
        <v>36216</v>
      </c>
      <c r="E56" s="16">
        <v>13</v>
      </c>
      <c r="F56" s="19">
        <v>20</v>
      </c>
      <c r="G56" s="22">
        <v>18</v>
      </c>
      <c r="H56" s="25">
        <v>4</v>
      </c>
      <c r="I56" s="28">
        <v>3</v>
      </c>
    </row>
    <row r="57" spans="1:9" s="67" customFormat="1" x14ac:dyDescent="0.25">
      <c r="A57" s="12">
        <v>438060046</v>
      </c>
      <c r="B57" s="13" t="s">
        <v>91</v>
      </c>
      <c r="C57" s="13" t="s">
        <v>92</v>
      </c>
      <c r="D57" s="14">
        <v>36297</v>
      </c>
      <c r="E57" s="16">
        <v>3</v>
      </c>
      <c r="F57" s="19">
        <v>11</v>
      </c>
      <c r="G57" s="22">
        <v>6</v>
      </c>
      <c r="H57" s="25">
        <v>5</v>
      </c>
      <c r="I57" s="28">
        <v>16</v>
      </c>
    </row>
    <row r="58" spans="1:9" s="67" customFormat="1" x14ac:dyDescent="0.25">
      <c r="A58" s="33">
        <v>404365095</v>
      </c>
      <c r="B58" s="34" t="s">
        <v>93</v>
      </c>
      <c r="C58" s="34" t="s">
        <v>94</v>
      </c>
      <c r="D58" s="35">
        <v>36654</v>
      </c>
      <c r="E58" s="16">
        <v>2</v>
      </c>
      <c r="F58" s="19">
        <v>9</v>
      </c>
      <c r="G58" s="22">
        <v>18</v>
      </c>
      <c r="H58" s="25">
        <v>6</v>
      </c>
      <c r="I58" s="28">
        <v>5</v>
      </c>
    </row>
    <row r="59" spans="1:9" s="67" customFormat="1" x14ac:dyDescent="0.25">
      <c r="A59" s="12">
        <v>410602372</v>
      </c>
      <c r="B59" s="13" t="s">
        <v>95</v>
      </c>
      <c r="C59" s="13" t="s">
        <v>96</v>
      </c>
      <c r="D59" s="14">
        <v>36162</v>
      </c>
      <c r="E59" s="16">
        <v>7</v>
      </c>
      <c r="F59" s="19">
        <v>17</v>
      </c>
      <c r="G59" s="22">
        <v>5</v>
      </c>
      <c r="H59" s="25">
        <v>20</v>
      </c>
      <c r="I59" s="28">
        <v>1</v>
      </c>
    </row>
    <row r="60" spans="1:9" s="67" customFormat="1" x14ac:dyDescent="0.25">
      <c r="A60" s="33">
        <v>405671377</v>
      </c>
      <c r="B60" s="34" t="s">
        <v>97</v>
      </c>
      <c r="C60" s="34" t="s">
        <v>98</v>
      </c>
      <c r="D60" s="35">
        <v>36774</v>
      </c>
      <c r="E60" s="16">
        <v>10</v>
      </c>
      <c r="F60" s="19">
        <v>18</v>
      </c>
      <c r="G60" s="22">
        <v>14</v>
      </c>
      <c r="H60" s="25">
        <v>14</v>
      </c>
      <c r="I60" s="28">
        <v>18</v>
      </c>
    </row>
    <row r="61" spans="1:9" s="67" customFormat="1" x14ac:dyDescent="0.25">
      <c r="A61" s="12">
        <v>423308877</v>
      </c>
      <c r="B61" s="13" t="s">
        <v>99</v>
      </c>
      <c r="C61" s="13" t="s">
        <v>100</v>
      </c>
      <c r="D61" s="14">
        <v>36771</v>
      </c>
      <c r="E61" s="16">
        <v>7</v>
      </c>
      <c r="F61" s="19">
        <v>19</v>
      </c>
      <c r="G61" s="22">
        <v>4</v>
      </c>
      <c r="H61" s="25">
        <v>9</v>
      </c>
      <c r="I61" s="28">
        <v>20</v>
      </c>
    </row>
    <row r="62" spans="1:9" s="67" customFormat="1" x14ac:dyDescent="0.25">
      <c r="A62" s="33">
        <v>427658809</v>
      </c>
      <c r="B62" s="34" t="s">
        <v>101</v>
      </c>
      <c r="C62" s="34" t="s">
        <v>102</v>
      </c>
      <c r="D62" s="35">
        <v>36783</v>
      </c>
      <c r="E62" s="16">
        <v>20</v>
      </c>
      <c r="F62" s="19">
        <v>6</v>
      </c>
      <c r="G62" s="22">
        <v>1</v>
      </c>
      <c r="H62" s="25">
        <v>16</v>
      </c>
      <c r="I62" s="28">
        <v>1</v>
      </c>
    </row>
    <row r="63" spans="1:9" s="67" customFormat="1" x14ac:dyDescent="0.25">
      <c r="A63" s="12">
        <v>382350057</v>
      </c>
      <c r="B63" s="13" t="s">
        <v>103</v>
      </c>
      <c r="C63" s="13" t="s">
        <v>28</v>
      </c>
      <c r="D63" s="14">
        <v>36562</v>
      </c>
      <c r="E63" s="16">
        <v>19</v>
      </c>
      <c r="F63" s="19">
        <v>8</v>
      </c>
      <c r="G63" s="22">
        <v>12</v>
      </c>
      <c r="H63" s="25">
        <v>5</v>
      </c>
      <c r="I63" s="28">
        <v>14</v>
      </c>
    </row>
    <row r="64" spans="1:9" s="67" customFormat="1" x14ac:dyDescent="0.25">
      <c r="A64" s="33">
        <v>430971466</v>
      </c>
      <c r="B64" s="34" t="s">
        <v>104</v>
      </c>
      <c r="C64" s="34" t="s">
        <v>105</v>
      </c>
      <c r="D64" s="35">
        <v>36583</v>
      </c>
      <c r="E64" s="16">
        <v>17</v>
      </c>
      <c r="F64" s="19">
        <v>2</v>
      </c>
      <c r="G64" s="22">
        <v>14</v>
      </c>
      <c r="H64" s="25">
        <v>5</v>
      </c>
      <c r="I64" s="28">
        <v>13</v>
      </c>
    </row>
    <row r="65" spans="1:9" s="67" customFormat="1" x14ac:dyDescent="0.25">
      <c r="A65" s="12">
        <v>348361122</v>
      </c>
      <c r="B65" s="13" t="s">
        <v>106</v>
      </c>
      <c r="C65" s="13" t="s">
        <v>107</v>
      </c>
      <c r="D65" s="14">
        <v>36732</v>
      </c>
      <c r="E65" s="16">
        <v>17</v>
      </c>
      <c r="F65" s="19">
        <v>2</v>
      </c>
      <c r="G65" s="22">
        <v>18</v>
      </c>
      <c r="H65" s="25">
        <v>3</v>
      </c>
      <c r="I65" s="28">
        <v>18</v>
      </c>
    </row>
    <row r="66" spans="1:9" s="67" customFormat="1" x14ac:dyDescent="0.25">
      <c r="A66" s="33">
        <v>370804257</v>
      </c>
      <c r="B66" s="34" t="s">
        <v>108</v>
      </c>
      <c r="C66" s="34" t="s">
        <v>79</v>
      </c>
      <c r="D66" s="35">
        <v>36847</v>
      </c>
      <c r="E66" s="16">
        <v>7</v>
      </c>
      <c r="F66" s="19">
        <v>2</v>
      </c>
      <c r="G66" s="22">
        <v>4</v>
      </c>
      <c r="H66" s="25">
        <v>5</v>
      </c>
      <c r="I66" s="28">
        <v>19</v>
      </c>
    </row>
    <row r="67" spans="1:9" s="67" customFormat="1" x14ac:dyDescent="0.25">
      <c r="A67" s="12">
        <v>408169143</v>
      </c>
      <c r="B67" s="13" t="s">
        <v>109</v>
      </c>
      <c r="C67" s="13" t="s">
        <v>110</v>
      </c>
      <c r="D67" s="14">
        <v>36439</v>
      </c>
      <c r="E67" s="16">
        <v>12</v>
      </c>
      <c r="F67" s="19">
        <v>4</v>
      </c>
      <c r="G67" s="22">
        <v>19</v>
      </c>
      <c r="H67" s="25">
        <v>9</v>
      </c>
      <c r="I67" s="28">
        <v>6</v>
      </c>
    </row>
    <row r="68" spans="1:9" s="67" customFormat="1" x14ac:dyDescent="0.25">
      <c r="A68" s="33">
        <v>408520789</v>
      </c>
      <c r="B68" s="34" t="s">
        <v>111</v>
      </c>
      <c r="C68" s="34" t="s">
        <v>112</v>
      </c>
      <c r="D68" s="35">
        <v>36872</v>
      </c>
      <c r="E68" s="16">
        <v>11</v>
      </c>
      <c r="F68" s="19">
        <v>9</v>
      </c>
      <c r="G68" s="22">
        <v>7</v>
      </c>
      <c r="H68" s="25">
        <v>11</v>
      </c>
      <c r="I68" s="28">
        <v>7</v>
      </c>
    </row>
    <row r="69" spans="1:9" s="67" customFormat="1" x14ac:dyDescent="0.25">
      <c r="A69" s="12">
        <v>440721029</v>
      </c>
      <c r="B69" s="13" t="s">
        <v>113</v>
      </c>
      <c r="C69" s="13" t="s">
        <v>114</v>
      </c>
      <c r="D69" s="14">
        <v>36761</v>
      </c>
      <c r="E69" s="16">
        <v>12</v>
      </c>
      <c r="F69" s="19">
        <v>7</v>
      </c>
      <c r="G69" s="22">
        <v>10</v>
      </c>
      <c r="H69" s="25">
        <v>7</v>
      </c>
      <c r="I69" s="28">
        <v>8</v>
      </c>
    </row>
    <row r="70" spans="1:9" s="67" customFormat="1" x14ac:dyDescent="0.25">
      <c r="A70" s="33">
        <v>410258259</v>
      </c>
      <c r="B70" s="34" t="s">
        <v>73</v>
      </c>
      <c r="C70" s="34" t="s">
        <v>115</v>
      </c>
      <c r="D70" s="35">
        <v>36666</v>
      </c>
      <c r="E70" s="16">
        <v>6</v>
      </c>
      <c r="F70" s="19">
        <v>17</v>
      </c>
      <c r="G70" s="22">
        <v>3</v>
      </c>
      <c r="H70" s="25">
        <v>20</v>
      </c>
      <c r="I70" s="28">
        <v>4</v>
      </c>
    </row>
    <row r="71" spans="1:9" s="67" customFormat="1" x14ac:dyDescent="0.25">
      <c r="A71" s="12">
        <v>430811026</v>
      </c>
      <c r="B71" s="13" t="s">
        <v>116</v>
      </c>
      <c r="C71" s="13" t="s">
        <v>100</v>
      </c>
      <c r="D71" s="14">
        <v>36644</v>
      </c>
      <c r="E71" s="16">
        <v>1</v>
      </c>
      <c r="F71" s="19">
        <v>18</v>
      </c>
      <c r="G71" s="22">
        <v>5</v>
      </c>
      <c r="H71" s="25">
        <v>6</v>
      </c>
      <c r="I71" s="28">
        <v>9</v>
      </c>
    </row>
    <row r="72" spans="1:9" s="67" customFormat="1" x14ac:dyDescent="0.25">
      <c r="A72" s="33">
        <v>433057160</v>
      </c>
      <c r="B72" s="34" t="s">
        <v>17</v>
      </c>
      <c r="C72" s="34" t="s">
        <v>52</v>
      </c>
      <c r="D72" s="35">
        <v>36283</v>
      </c>
      <c r="E72" s="16">
        <v>12</v>
      </c>
      <c r="F72" s="19">
        <v>6</v>
      </c>
      <c r="G72" s="22">
        <v>4</v>
      </c>
      <c r="H72" s="25">
        <v>15</v>
      </c>
      <c r="I72" s="28">
        <v>7</v>
      </c>
    </row>
    <row r="73" spans="1:9" s="67" customFormat="1" x14ac:dyDescent="0.25">
      <c r="A73" s="12">
        <v>444839808</v>
      </c>
      <c r="B73" s="13" t="s">
        <v>117</v>
      </c>
      <c r="C73" s="13" t="s">
        <v>118</v>
      </c>
      <c r="D73" s="14">
        <v>36459</v>
      </c>
      <c r="E73" s="16">
        <v>4</v>
      </c>
      <c r="F73" s="19">
        <v>14</v>
      </c>
      <c r="G73" s="22">
        <v>18</v>
      </c>
      <c r="H73" s="25">
        <v>20</v>
      </c>
      <c r="I73" s="28">
        <v>16</v>
      </c>
    </row>
    <row r="74" spans="1:9" s="67" customFormat="1" x14ac:dyDescent="0.25">
      <c r="A74" s="33">
        <v>436451643</v>
      </c>
      <c r="B74" s="34" t="s">
        <v>111</v>
      </c>
      <c r="C74" s="34" t="s">
        <v>28</v>
      </c>
      <c r="D74" s="35">
        <v>36183</v>
      </c>
      <c r="E74" s="16">
        <v>11</v>
      </c>
      <c r="F74" s="19">
        <v>3</v>
      </c>
      <c r="G74" s="22">
        <v>8</v>
      </c>
      <c r="H74" s="25">
        <v>12</v>
      </c>
      <c r="I74" s="28">
        <v>7</v>
      </c>
    </row>
    <row r="75" spans="1:9" s="67" customFormat="1" x14ac:dyDescent="0.25">
      <c r="A75" s="12">
        <v>346540265</v>
      </c>
      <c r="B75" s="13" t="s">
        <v>119</v>
      </c>
      <c r="C75" s="13" t="s">
        <v>120</v>
      </c>
      <c r="D75" s="14">
        <v>36382</v>
      </c>
      <c r="E75" s="16">
        <v>13</v>
      </c>
      <c r="F75" s="19">
        <v>6</v>
      </c>
      <c r="G75" s="22">
        <v>1</v>
      </c>
      <c r="H75" s="25">
        <v>17</v>
      </c>
      <c r="I75" s="28">
        <v>20</v>
      </c>
    </row>
    <row r="76" spans="1:9" s="67" customFormat="1" x14ac:dyDescent="0.25">
      <c r="A76" s="33">
        <v>387152042</v>
      </c>
      <c r="B76" s="34" t="s">
        <v>121</v>
      </c>
      <c r="C76" s="34" t="s">
        <v>122</v>
      </c>
      <c r="D76" s="35">
        <v>36205</v>
      </c>
      <c r="E76" s="16">
        <v>20</v>
      </c>
      <c r="F76" s="19">
        <v>16</v>
      </c>
      <c r="G76" s="22">
        <v>20</v>
      </c>
      <c r="H76" s="25">
        <v>15</v>
      </c>
      <c r="I76" s="28">
        <v>17</v>
      </c>
    </row>
    <row r="77" spans="1:9" s="67" customFormat="1" x14ac:dyDescent="0.25">
      <c r="A77" s="12">
        <v>367914416</v>
      </c>
      <c r="B77" s="13" t="s">
        <v>123</v>
      </c>
      <c r="C77" s="13" t="s">
        <v>85</v>
      </c>
      <c r="D77" s="14">
        <v>36176</v>
      </c>
      <c r="E77" s="16">
        <v>17</v>
      </c>
      <c r="F77" s="19">
        <v>9</v>
      </c>
      <c r="G77" s="22">
        <v>14</v>
      </c>
      <c r="H77" s="25">
        <v>4</v>
      </c>
      <c r="I77" s="28">
        <v>10</v>
      </c>
    </row>
    <row r="78" spans="1:9" s="67" customFormat="1" x14ac:dyDescent="0.25">
      <c r="A78" s="33">
        <v>398599077</v>
      </c>
      <c r="B78" s="34" t="s">
        <v>124</v>
      </c>
      <c r="C78" s="34" t="s">
        <v>83</v>
      </c>
      <c r="D78" s="35">
        <v>36571</v>
      </c>
      <c r="E78" s="16">
        <v>2</v>
      </c>
      <c r="F78" s="19">
        <v>2</v>
      </c>
      <c r="G78" s="22">
        <v>4</v>
      </c>
      <c r="H78" s="25">
        <v>8</v>
      </c>
      <c r="I78" s="28">
        <v>4</v>
      </c>
    </row>
    <row r="79" spans="1:9" s="67" customFormat="1" x14ac:dyDescent="0.25">
      <c r="A79" s="12">
        <v>427183854</v>
      </c>
      <c r="B79" s="13" t="s">
        <v>125</v>
      </c>
      <c r="C79" s="13" t="s">
        <v>126</v>
      </c>
      <c r="D79" s="14">
        <v>36170</v>
      </c>
      <c r="E79" s="16">
        <v>2</v>
      </c>
      <c r="F79" s="19">
        <v>6</v>
      </c>
      <c r="G79" s="22">
        <v>5</v>
      </c>
      <c r="H79" s="25">
        <v>2</v>
      </c>
      <c r="I79" s="28">
        <v>8</v>
      </c>
    </row>
    <row r="80" spans="1:9" s="67" customFormat="1" x14ac:dyDescent="0.25">
      <c r="A80" s="33">
        <v>356420143</v>
      </c>
      <c r="B80" s="34" t="s">
        <v>127</v>
      </c>
      <c r="C80" s="34" t="s">
        <v>128</v>
      </c>
      <c r="D80" s="35">
        <v>36182</v>
      </c>
      <c r="E80" s="16">
        <v>17</v>
      </c>
      <c r="F80" s="19">
        <v>4</v>
      </c>
      <c r="G80" s="22">
        <v>5</v>
      </c>
      <c r="H80" s="25">
        <v>9</v>
      </c>
      <c r="I80" s="28">
        <v>9</v>
      </c>
    </row>
    <row r="81" spans="1:9" s="67" customFormat="1" x14ac:dyDescent="0.25">
      <c r="A81" s="12">
        <v>376120094</v>
      </c>
      <c r="B81" s="13" t="s">
        <v>129</v>
      </c>
      <c r="C81" s="13" t="s">
        <v>130</v>
      </c>
      <c r="D81" s="14">
        <v>36583</v>
      </c>
      <c r="E81" s="16">
        <v>4</v>
      </c>
      <c r="F81" s="19">
        <v>8</v>
      </c>
      <c r="G81" s="22">
        <v>13</v>
      </c>
      <c r="H81" s="25">
        <v>13</v>
      </c>
      <c r="I81" s="28">
        <v>1</v>
      </c>
    </row>
    <row r="82" spans="1:9" s="67" customFormat="1" x14ac:dyDescent="0.25">
      <c r="A82" s="33">
        <v>408068512</v>
      </c>
      <c r="B82" s="34" t="s">
        <v>131</v>
      </c>
      <c r="C82" s="34" t="s">
        <v>132</v>
      </c>
      <c r="D82" s="35">
        <v>36641</v>
      </c>
      <c r="E82" s="16">
        <v>16</v>
      </c>
      <c r="F82" s="19">
        <v>3</v>
      </c>
      <c r="G82" s="22">
        <v>15</v>
      </c>
      <c r="H82" s="25">
        <v>4</v>
      </c>
      <c r="I82" s="28">
        <v>2</v>
      </c>
    </row>
    <row r="83" spans="1:9" s="67" customFormat="1" x14ac:dyDescent="0.25">
      <c r="A83" s="12">
        <v>409938124</v>
      </c>
      <c r="B83" s="13" t="s">
        <v>133</v>
      </c>
      <c r="C83" s="13" t="s">
        <v>134</v>
      </c>
      <c r="D83" s="14">
        <v>36587</v>
      </c>
      <c r="E83" s="16">
        <v>19</v>
      </c>
      <c r="F83" s="19">
        <v>8</v>
      </c>
      <c r="G83" s="22">
        <v>9</v>
      </c>
      <c r="H83" s="25">
        <v>1</v>
      </c>
      <c r="I83" s="28">
        <v>9</v>
      </c>
    </row>
    <row r="84" spans="1:9" s="67" customFormat="1" x14ac:dyDescent="0.25">
      <c r="A84" s="33">
        <v>348035001</v>
      </c>
      <c r="B84" s="34" t="s">
        <v>73</v>
      </c>
      <c r="C84" s="34" t="s">
        <v>135</v>
      </c>
      <c r="D84" s="35">
        <v>36635</v>
      </c>
      <c r="E84" s="16">
        <v>7</v>
      </c>
      <c r="F84" s="19">
        <v>13</v>
      </c>
      <c r="G84" s="22">
        <v>1</v>
      </c>
      <c r="H84" s="25">
        <v>16</v>
      </c>
      <c r="I84" s="28">
        <v>12</v>
      </c>
    </row>
    <row r="85" spans="1:9" s="67" customFormat="1" x14ac:dyDescent="0.25">
      <c r="A85" s="12">
        <v>444139443</v>
      </c>
      <c r="B85" s="13" t="s">
        <v>136</v>
      </c>
      <c r="C85" s="13" t="s">
        <v>137</v>
      </c>
      <c r="D85" s="14">
        <v>36569</v>
      </c>
      <c r="E85" s="16">
        <v>3</v>
      </c>
      <c r="F85" s="19">
        <v>7</v>
      </c>
      <c r="G85" s="22">
        <v>12</v>
      </c>
      <c r="H85" s="25">
        <v>8</v>
      </c>
      <c r="I85" s="28">
        <v>19</v>
      </c>
    </row>
    <row r="86" spans="1:9" s="67" customFormat="1" x14ac:dyDescent="0.25">
      <c r="A86" s="33">
        <v>418511472</v>
      </c>
      <c r="B86" s="34" t="s">
        <v>11</v>
      </c>
      <c r="C86" s="34" t="s">
        <v>54</v>
      </c>
      <c r="D86" s="35">
        <v>36321</v>
      </c>
      <c r="E86" s="16">
        <v>12</v>
      </c>
      <c r="F86" s="19">
        <v>5</v>
      </c>
      <c r="G86" s="22">
        <v>7</v>
      </c>
      <c r="H86" s="25">
        <v>19</v>
      </c>
      <c r="I86" s="28">
        <v>10</v>
      </c>
    </row>
    <row r="87" spans="1:9" s="67" customFormat="1" x14ac:dyDescent="0.25">
      <c r="A87" s="12">
        <v>369258645</v>
      </c>
      <c r="B87" s="13" t="s">
        <v>138</v>
      </c>
      <c r="C87" s="13" t="s">
        <v>139</v>
      </c>
      <c r="D87" s="14">
        <v>36867</v>
      </c>
      <c r="E87" s="16">
        <v>17</v>
      </c>
      <c r="F87" s="19">
        <v>4</v>
      </c>
      <c r="G87" s="22">
        <v>11</v>
      </c>
      <c r="H87" s="25">
        <v>15</v>
      </c>
      <c r="I87" s="28">
        <v>8</v>
      </c>
    </row>
    <row r="88" spans="1:9" s="67" customFormat="1" x14ac:dyDescent="0.25">
      <c r="A88" s="33">
        <v>351629747</v>
      </c>
      <c r="B88" s="34" t="s">
        <v>140</v>
      </c>
      <c r="C88" s="34" t="s">
        <v>16</v>
      </c>
      <c r="D88" s="35">
        <v>36352</v>
      </c>
      <c r="E88" s="16">
        <v>10</v>
      </c>
      <c r="F88" s="19">
        <v>14</v>
      </c>
      <c r="G88" s="22">
        <v>4</v>
      </c>
      <c r="H88" s="25">
        <v>7</v>
      </c>
      <c r="I88" s="28">
        <v>17</v>
      </c>
    </row>
    <row r="89" spans="1:9" s="67" customFormat="1" x14ac:dyDescent="0.25">
      <c r="A89" s="12">
        <v>407435885</v>
      </c>
      <c r="B89" s="13" t="s">
        <v>141</v>
      </c>
      <c r="C89" s="13" t="s">
        <v>142</v>
      </c>
      <c r="D89" s="14">
        <v>36845</v>
      </c>
      <c r="E89" s="16">
        <v>10</v>
      </c>
      <c r="F89" s="19">
        <v>19</v>
      </c>
      <c r="G89" s="22">
        <v>14</v>
      </c>
      <c r="H89" s="25">
        <v>18</v>
      </c>
      <c r="I89" s="28">
        <v>17</v>
      </c>
    </row>
    <row r="90" spans="1:9" s="67" customFormat="1" x14ac:dyDescent="0.25">
      <c r="A90" s="33">
        <v>402036383</v>
      </c>
      <c r="B90" s="34" t="s">
        <v>143</v>
      </c>
      <c r="C90" s="34" t="s">
        <v>52</v>
      </c>
      <c r="D90" s="35">
        <v>36817</v>
      </c>
      <c r="E90" s="16">
        <v>3</v>
      </c>
      <c r="F90" s="19">
        <v>7</v>
      </c>
      <c r="G90" s="22">
        <v>15</v>
      </c>
      <c r="H90" s="25">
        <v>12</v>
      </c>
      <c r="I90" s="28">
        <v>7</v>
      </c>
    </row>
    <row r="91" spans="1:9" s="67" customFormat="1" x14ac:dyDescent="0.25">
      <c r="A91" s="12">
        <v>405441095</v>
      </c>
      <c r="B91" s="13" t="s">
        <v>144</v>
      </c>
      <c r="C91" s="13" t="s">
        <v>83</v>
      </c>
      <c r="D91" s="14">
        <v>36526</v>
      </c>
      <c r="E91" s="16">
        <v>19</v>
      </c>
      <c r="F91" s="19">
        <v>9</v>
      </c>
      <c r="G91" s="22">
        <v>17</v>
      </c>
      <c r="H91" s="25">
        <v>17</v>
      </c>
      <c r="I91" s="28">
        <v>17</v>
      </c>
    </row>
    <row r="92" spans="1:9" s="67" customFormat="1" x14ac:dyDescent="0.25">
      <c r="A92" s="33">
        <v>398905273</v>
      </c>
      <c r="B92" s="34" t="s">
        <v>145</v>
      </c>
      <c r="C92" s="34" t="s">
        <v>146</v>
      </c>
      <c r="D92" s="35">
        <v>36379</v>
      </c>
      <c r="E92" s="16">
        <v>20</v>
      </c>
      <c r="F92" s="19">
        <v>20</v>
      </c>
      <c r="G92" s="22">
        <v>9</v>
      </c>
      <c r="H92" s="25">
        <v>3</v>
      </c>
      <c r="I92" s="28">
        <v>12</v>
      </c>
    </row>
    <row r="93" spans="1:9" s="67" customFormat="1" x14ac:dyDescent="0.25">
      <c r="A93" s="12">
        <v>371496052</v>
      </c>
      <c r="B93" s="13" t="s">
        <v>147</v>
      </c>
      <c r="C93" s="13" t="s">
        <v>16</v>
      </c>
      <c r="D93" s="14">
        <v>36188</v>
      </c>
      <c r="E93" s="16">
        <v>14</v>
      </c>
      <c r="F93" s="19">
        <v>17</v>
      </c>
      <c r="G93" s="22">
        <v>3</v>
      </c>
      <c r="H93" s="25">
        <v>4</v>
      </c>
      <c r="I93" s="28">
        <v>1</v>
      </c>
    </row>
    <row r="94" spans="1:9" s="67" customFormat="1" x14ac:dyDescent="0.25">
      <c r="A94" s="33">
        <v>426090092</v>
      </c>
      <c r="B94" s="34" t="s">
        <v>148</v>
      </c>
      <c r="C94" s="34" t="s">
        <v>149</v>
      </c>
      <c r="D94" s="35">
        <v>36406</v>
      </c>
      <c r="E94" s="16">
        <v>16</v>
      </c>
      <c r="F94" s="19">
        <v>12</v>
      </c>
      <c r="G94" s="22">
        <v>16</v>
      </c>
      <c r="H94" s="25">
        <v>18</v>
      </c>
      <c r="I94" s="28">
        <v>10</v>
      </c>
    </row>
    <row r="95" spans="1:9" s="67" customFormat="1" x14ac:dyDescent="0.25">
      <c r="A95" s="12">
        <v>424332669</v>
      </c>
      <c r="B95" s="13" t="s">
        <v>150</v>
      </c>
      <c r="C95" s="13" t="s">
        <v>151</v>
      </c>
      <c r="D95" s="14">
        <v>36200</v>
      </c>
      <c r="E95" s="16">
        <v>3</v>
      </c>
      <c r="F95" s="19">
        <v>19</v>
      </c>
      <c r="G95" s="22">
        <v>16</v>
      </c>
      <c r="H95" s="25">
        <v>11</v>
      </c>
      <c r="I95" s="28">
        <v>7</v>
      </c>
    </row>
    <row r="96" spans="1:9" s="67" customFormat="1" ht="15.75" thickBot="1" x14ac:dyDescent="0.3">
      <c r="A96" s="36">
        <v>440137779</v>
      </c>
      <c r="B96" s="37" t="s">
        <v>152</v>
      </c>
      <c r="C96" s="37" t="s">
        <v>153</v>
      </c>
      <c r="D96" s="38">
        <v>36548</v>
      </c>
      <c r="E96" s="17">
        <v>5</v>
      </c>
      <c r="F96" s="20">
        <v>14</v>
      </c>
      <c r="G96" s="23">
        <v>9</v>
      </c>
      <c r="H96" s="26">
        <v>20</v>
      </c>
      <c r="I96" s="29">
        <v>14</v>
      </c>
    </row>
  </sheetData>
  <mergeCells count="1">
    <mergeCell ref="E5:I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2:L96"/>
  <sheetViews>
    <sheetView zoomScaleNormal="100" workbookViewId="0">
      <selection activeCell="D96" sqref="D96"/>
    </sheetView>
  </sheetViews>
  <sheetFormatPr baseColWidth="10" defaultColWidth="11.42578125" defaultRowHeight="15" x14ac:dyDescent="0.25"/>
  <cols>
    <col min="1" max="1" width="16.28515625" style="10" bestFit="1" customWidth="1"/>
    <col min="2" max="2" width="10.42578125" style="10" bestFit="1" customWidth="1"/>
    <col min="3" max="3" width="10.5703125" style="10" bestFit="1" customWidth="1"/>
    <col min="4" max="4" width="10.7109375" style="10" bestFit="1" customWidth="1"/>
    <col min="5" max="5" width="10.85546875" style="10" bestFit="1" customWidth="1"/>
    <col min="6" max="6" width="10.7109375" style="10" bestFit="1" customWidth="1"/>
    <col min="7" max="7" width="12.140625" style="10" bestFit="1" customWidth="1"/>
    <col min="8" max="8" width="11.42578125" style="10" bestFit="1" customWidth="1"/>
    <col min="9" max="9" width="12" style="10" bestFit="1" customWidth="1"/>
    <col min="12" max="12" width="13.5703125" customWidth="1"/>
  </cols>
  <sheetData>
    <row r="2" spans="1:12" x14ac:dyDescent="0.25">
      <c r="D2" s="11"/>
    </row>
    <row r="3" spans="1:12" x14ac:dyDescent="0.25">
      <c r="D3" s="11"/>
    </row>
    <row r="4" spans="1:12" ht="15.75" thickBot="1" x14ac:dyDescent="0.3">
      <c r="D4" s="11"/>
    </row>
    <row r="5" spans="1:12" x14ac:dyDescent="0.25">
      <c r="D5" s="11"/>
      <c r="E5" s="131" t="s">
        <v>163</v>
      </c>
      <c r="F5" s="132"/>
      <c r="G5" s="132"/>
      <c r="H5" s="132"/>
      <c r="I5" s="133"/>
    </row>
    <row r="6" spans="1:12" ht="15.75" thickBot="1" x14ac:dyDescent="0.3">
      <c r="E6" s="49">
        <v>2</v>
      </c>
      <c r="F6" s="50">
        <v>3</v>
      </c>
      <c r="G6" s="51">
        <v>3</v>
      </c>
      <c r="H6" s="52">
        <v>2</v>
      </c>
      <c r="I6" s="53">
        <v>4</v>
      </c>
    </row>
    <row r="7" spans="1:12" ht="45.75" thickBot="1" x14ac:dyDescent="0.3">
      <c r="A7" s="39" t="s">
        <v>154</v>
      </c>
      <c r="B7" s="40" t="s">
        <v>155</v>
      </c>
      <c r="C7" s="40" t="s">
        <v>156</v>
      </c>
      <c r="D7" s="41" t="s">
        <v>162</v>
      </c>
      <c r="E7" s="42" t="s">
        <v>157</v>
      </c>
      <c r="F7" s="43" t="s">
        <v>158</v>
      </c>
      <c r="G7" s="44" t="s">
        <v>159</v>
      </c>
      <c r="H7" s="45" t="s">
        <v>160</v>
      </c>
      <c r="I7" s="46" t="s">
        <v>161</v>
      </c>
      <c r="K7" s="54" t="s">
        <v>164</v>
      </c>
      <c r="L7" s="55" t="s">
        <v>165</v>
      </c>
    </row>
    <row r="8" spans="1:12" x14ac:dyDescent="0.25">
      <c r="A8" s="30">
        <v>441270048</v>
      </c>
      <c r="B8" s="31" t="s">
        <v>3</v>
      </c>
      <c r="C8" s="31" t="s">
        <v>4</v>
      </c>
      <c r="D8" s="32">
        <v>36394</v>
      </c>
      <c r="E8" s="15">
        <v>8</v>
      </c>
      <c r="F8" s="18">
        <v>11</v>
      </c>
      <c r="G8" s="21">
        <v>12</v>
      </c>
      <c r="H8" s="24">
        <v>9</v>
      </c>
      <c r="I8" s="27">
        <v>10</v>
      </c>
      <c r="K8" s="56">
        <f>AVERAGE(E8,F8,G8,H8,I8)</f>
        <v>10</v>
      </c>
      <c r="L8" s="57">
        <f>SUMPRODUCT(E8:I8,$E$6:$I$6)/SUM($E$6:$I$6)</f>
        <v>10.214285714285714</v>
      </c>
    </row>
    <row r="9" spans="1:12" x14ac:dyDescent="0.25">
      <c r="A9" s="12">
        <v>364850688</v>
      </c>
      <c r="B9" s="13" t="s">
        <v>5</v>
      </c>
      <c r="C9" s="13" t="s">
        <v>6</v>
      </c>
      <c r="D9" s="14">
        <v>36255</v>
      </c>
      <c r="E9" s="16">
        <v>12</v>
      </c>
      <c r="F9" s="19">
        <v>18</v>
      </c>
      <c r="G9" s="22">
        <v>19</v>
      </c>
      <c r="H9" s="25">
        <v>10</v>
      </c>
      <c r="I9" s="28">
        <v>3</v>
      </c>
      <c r="K9" s="56">
        <f t="shared" ref="K9:K72" si="0">AVERAGE(E9,F9,G9,H9,I9)</f>
        <v>12.4</v>
      </c>
      <c r="L9" s="57">
        <f t="shared" ref="L9:L72" si="1">SUMPRODUCT(E9:I9,$E$6:$I$6)/SUM($E$6:$I$6)</f>
        <v>11.928571428571429</v>
      </c>
    </row>
    <row r="10" spans="1:12" x14ac:dyDescent="0.25">
      <c r="A10" s="33">
        <v>403040914</v>
      </c>
      <c r="B10" s="34" t="s">
        <v>7</v>
      </c>
      <c r="C10" s="34" t="s">
        <v>8</v>
      </c>
      <c r="D10" s="35">
        <v>36296</v>
      </c>
      <c r="E10" s="16">
        <v>7</v>
      </c>
      <c r="F10" s="19">
        <v>17</v>
      </c>
      <c r="G10" s="22">
        <v>3</v>
      </c>
      <c r="H10" s="25">
        <v>14</v>
      </c>
      <c r="I10" s="28">
        <v>16</v>
      </c>
      <c r="K10" s="56">
        <f t="shared" si="0"/>
        <v>11.4</v>
      </c>
      <c r="L10" s="57">
        <f t="shared" si="1"/>
        <v>11.857142857142858</v>
      </c>
    </row>
    <row r="11" spans="1:12" x14ac:dyDescent="0.25">
      <c r="A11" s="12">
        <v>418817771</v>
      </c>
      <c r="B11" s="13" t="s">
        <v>9</v>
      </c>
      <c r="C11" s="13" t="s">
        <v>10</v>
      </c>
      <c r="D11" s="14">
        <v>36349</v>
      </c>
      <c r="E11" s="16">
        <v>10</v>
      </c>
      <c r="F11" s="19">
        <v>20</v>
      </c>
      <c r="G11" s="22">
        <v>14</v>
      </c>
      <c r="H11" s="25">
        <v>7</v>
      </c>
      <c r="I11" s="28">
        <v>11</v>
      </c>
      <c r="K11" s="56">
        <f t="shared" si="0"/>
        <v>12.4</v>
      </c>
      <c r="L11" s="57">
        <f t="shared" si="1"/>
        <v>12.857142857142858</v>
      </c>
    </row>
    <row r="12" spans="1:12" x14ac:dyDescent="0.25">
      <c r="A12" s="33">
        <v>367430847</v>
      </c>
      <c r="B12" s="34" t="s">
        <v>11</v>
      </c>
      <c r="C12" s="34" t="s">
        <v>12</v>
      </c>
      <c r="D12" s="35">
        <v>36377</v>
      </c>
      <c r="E12" s="16">
        <v>9</v>
      </c>
      <c r="F12" s="19">
        <v>19</v>
      </c>
      <c r="G12" s="22">
        <v>2</v>
      </c>
      <c r="H12" s="25">
        <v>5</v>
      </c>
      <c r="I12" s="28">
        <v>13</v>
      </c>
      <c r="K12" s="56">
        <f t="shared" si="0"/>
        <v>9.6</v>
      </c>
      <c r="L12" s="57">
        <f t="shared" si="1"/>
        <v>10.214285714285714</v>
      </c>
    </row>
    <row r="13" spans="1:12" x14ac:dyDescent="0.25">
      <c r="A13" s="12">
        <v>399181147</v>
      </c>
      <c r="B13" s="13" t="s">
        <v>13</v>
      </c>
      <c r="C13" s="13" t="s">
        <v>14</v>
      </c>
      <c r="D13" s="14">
        <v>36407</v>
      </c>
      <c r="E13" s="16">
        <v>6</v>
      </c>
      <c r="F13" s="19">
        <v>5</v>
      </c>
      <c r="G13" s="22">
        <v>5</v>
      </c>
      <c r="H13" s="25">
        <v>14</v>
      </c>
      <c r="I13" s="28">
        <v>20</v>
      </c>
      <c r="K13" s="56">
        <f t="shared" si="0"/>
        <v>10</v>
      </c>
      <c r="L13" s="57">
        <f t="shared" si="1"/>
        <v>10.714285714285714</v>
      </c>
    </row>
    <row r="14" spans="1:12" x14ac:dyDescent="0.25">
      <c r="A14" s="33">
        <v>354330889</v>
      </c>
      <c r="B14" s="34" t="s">
        <v>15</v>
      </c>
      <c r="C14" s="34" t="s">
        <v>16</v>
      </c>
      <c r="D14" s="35">
        <v>36507</v>
      </c>
      <c r="E14" s="16">
        <v>1</v>
      </c>
      <c r="F14" s="19">
        <v>13</v>
      </c>
      <c r="G14" s="22">
        <v>7</v>
      </c>
      <c r="H14" s="25">
        <v>19</v>
      </c>
      <c r="I14" s="28">
        <v>2</v>
      </c>
      <c r="K14" s="56">
        <f t="shared" si="0"/>
        <v>8.4</v>
      </c>
      <c r="L14" s="57">
        <f t="shared" si="1"/>
        <v>7.7142857142857144</v>
      </c>
    </row>
    <row r="15" spans="1:12" x14ac:dyDescent="0.25">
      <c r="A15" s="12">
        <v>347216866</v>
      </c>
      <c r="B15" s="13" t="s">
        <v>17</v>
      </c>
      <c r="C15" s="13" t="s">
        <v>18</v>
      </c>
      <c r="D15" s="14">
        <v>36303</v>
      </c>
      <c r="E15" s="16">
        <v>17</v>
      </c>
      <c r="F15" s="19">
        <v>8</v>
      </c>
      <c r="G15" s="22">
        <v>8</v>
      </c>
      <c r="H15" s="25">
        <v>11</v>
      </c>
      <c r="I15" s="28">
        <v>20</v>
      </c>
      <c r="K15" s="56">
        <f t="shared" si="0"/>
        <v>12.8</v>
      </c>
      <c r="L15" s="57">
        <f t="shared" si="1"/>
        <v>13.142857142857142</v>
      </c>
    </row>
    <row r="16" spans="1:12" x14ac:dyDescent="0.25">
      <c r="A16" s="33">
        <v>384241657</v>
      </c>
      <c r="B16" s="34" t="s">
        <v>19</v>
      </c>
      <c r="C16" s="34" t="s">
        <v>20</v>
      </c>
      <c r="D16" s="35">
        <v>36673</v>
      </c>
      <c r="E16" s="16">
        <v>8</v>
      </c>
      <c r="F16" s="19">
        <v>13</v>
      </c>
      <c r="G16" s="22">
        <v>18</v>
      </c>
      <c r="H16" s="25">
        <v>12</v>
      </c>
      <c r="I16" s="28">
        <v>18</v>
      </c>
      <c r="K16" s="56">
        <f t="shared" si="0"/>
        <v>13.8</v>
      </c>
      <c r="L16" s="57">
        <f t="shared" si="1"/>
        <v>14.642857142857142</v>
      </c>
    </row>
    <row r="17" spans="1:12" x14ac:dyDescent="0.25">
      <c r="A17" s="12">
        <v>415486268</v>
      </c>
      <c r="B17" s="13" t="s">
        <v>21</v>
      </c>
      <c r="C17" s="13" t="s">
        <v>22</v>
      </c>
      <c r="D17" s="14">
        <v>36588</v>
      </c>
      <c r="E17" s="16">
        <v>14</v>
      </c>
      <c r="F17" s="19">
        <v>3</v>
      </c>
      <c r="G17" s="22">
        <v>14</v>
      </c>
      <c r="H17" s="25">
        <v>5</v>
      </c>
      <c r="I17" s="28">
        <v>4</v>
      </c>
      <c r="K17" s="56">
        <f t="shared" si="0"/>
        <v>8</v>
      </c>
      <c r="L17" s="57">
        <f t="shared" si="1"/>
        <v>7.5</v>
      </c>
    </row>
    <row r="18" spans="1:12" x14ac:dyDescent="0.25">
      <c r="A18" s="33">
        <v>434909881</v>
      </c>
      <c r="B18" s="34" t="s">
        <v>23</v>
      </c>
      <c r="C18" s="34" t="s">
        <v>24</v>
      </c>
      <c r="D18" s="35">
        <v>36819</v>
      </c>
      <c r="E18" s="16">
        <v>6</v>
      </c>
      <c r="F18" s="19">
        <v>14</v>
      </c>
      <c r="G18" s="22">
        <v>18</v>
      </c>
      <c r="H18" s="25">
        <v>12</v>
      </c>
      <c r="I18" s="28">
        <v>17</v>
      </c>
      <c r="K18" s="56">
        <f t="shared" si="0"/>
        <v>13.4</v>
      </c>
      <c r="L18" s="57">
        <f t="shared" si="1"/>
        <v>14.285714285714286</v>
      </c>
    </row>
    <row r="19" spans="1:12" x14ac:dyDescent="0.25">
      <c r="A19" s="12">
        <v>389476861</v>
      </c>
      <c r="B19" s="13" t="s">
        <v>25</v>
      </c>
      <c r="C19" s="13" t="s">
        <v>26</v>
      </c>
      <c r="D19" s="14">
        <v>36713</v>
      </c>
      <c r="E19" s="16">
        <v>20</v>
      </c>
      <c r="F19" s="19">
        <v>18</v>
      </c>
      <c r="G19" s="22">
        <v>19</v>
      </c>
      <c r="H19" s="25">
        <v>4</v>
      </c>
      <c r="I19" s="28">
        <v>17</v>
      </c>
      <c r="K19" s="56">
        <f t="shared" si="0"/>
        <v>15.6</v>
      </c>
      <c r="L19" s="57">
        <f t="shared" si="1"/>
        <v>16.214285714285715</v>
      </c>
    </row>
    <row r="20" spans="1:12" x14ac:dyDescent="0.25">
      <c r="A20" s="33">
        <v>435900238</v>
      </c>
      <c r="B20" s="34" t="s">
        <v>27</v>
      </c>
      <c r="C20" s="34" t="s">
        <v>28</v>
      </c>
      <c r="D20" s="35">
        <v>36416</v>
      </c>
      <c r="E20" s="16">
        <v>7</v>
      </c>
      <c r="F20" s="19">
        <v>19</v>
      </c>
      <c r="G20" s="22">
        <v>6</v>
      </c>
      <c r="H20" s="25">
        <v>12</v>
      </c>
      <c r="I20" s="28">
        <v>6</v>
      </c>
      <c r="K20" s="56">
        <f t="shared" si="0"/>
        <v>10</v>
      </c>
      <c r="L20" s="57">
        <f t="shared" si="1"/>
        <v>9.7857142857142865</v>
      </c>
    </row>
    <row r="21" spans="1:12" x14ac:dyDescent="0.25">
      <c r="A21" s="12">
        <v>430305404</v>
      </c>
      <c r="B21" s="13" t="s">
        <v>29</v>
      </c>
      <c r="C21" s="13" t="s">
        <v>30</v>
      </c>
      <c r="D21" s="14">
        <v>36342</v>
      </c>
      <c r="E21" s="16">
        <v>15</v>
      </c>
      <c r="F21" s="19">
        <v>17</v>
      </c>
      <c r="G21" s="22">
        <v>15</v>
      </c>
      <c r="H21" s="25">
        <v>16</v>
      </c>
      <c r="I21" s="28">
        <v>7</v>
      </c>
      <c r="K21" s="56">
        <f t="shared" si="0"/>
        <v>14</v>
      </c>
      <c r="L21" s="57">
        <f t="shared" si="1"/>
        <v>13.285714285714286</v>
      </c>
    </row>
    <row r="22" spans="1:12" x14ac:dyDescent="0.25">
      <c r="A22" s="33">
        <v>357670894</v>
      </c>
      <c r="B22" s="34" t="s">
        <v>31</v>
      </c>
      <c r="C22" s="34" t="s">
        <v>32</v>
      </c>
      <c r="D22" s="35">
        <v>36251</v>
      </c>
      <c r="E22" s="16">
        <v>3</v>
      </c>
      <c r="F22" s="19">
        <v>5</v>
      </c>
      <c r="G22" s="22">
        <v>5</v>
      </c>
      <c r="H22" s="25">
        <v>6</v>
      </c>
      <c r="I22" s="28">
        <v>11</v>
      </c>
      <c r="K22" s="56">
        <f t="shared" si="0"/>
        <v>6</v>
      </c>
      <c r="L22" s="57">
        <f t="shared" si="1"/>
        <v>6.5714285714285712</v>
      </c>
    </row>
    <row r="23" spans="1:12" x14ac:dyDescent="0.25">
      <c r="A23" s="12">
        <v>411122497</v>
      </c>
      <c r="B23" s="13" t="s">
        <v>33</v>
      </c>
      <c r="C23" s="13" t="s">
        <v>24</v>
      </c>
      <c r="D23" s="14">
        <v>36171</v>
      </c>
      <c r="E23" s="16">
        <v>11</v>
      </c>
      <c r="F23" s="19">
        <v>1</v>
      </c>
      <c r="G23" s="22">
        <v>7</v>
      </c>
      <c r="H23" s="25">
        <v>13</v>
      </c>
      <c r="I23" s="28">
        <v>5</v>
      </c>
      <c r="K23" s="56">
        <f t="shared" si="0"/>
        <v>7.4</v>
      </c>
      <c r="L23" s="57">
        <f t="shared" si="1"/>
        <v>6.5714285714285712</v>
      </c>
    </row>
    <row r="24" spans="1:12" x14ac:dyDescent="0.25">
      <c r="A24" s="33">
        <v>377133388</v>
      </c>
      <c r="B24" s="34" t="s">
        <v>34</v>
      </c>
      <c r="C24" s="34" t="s">
        <v>35</v>
      </c>
      <c r="D24" s="35">
        <v>36661</v>
      </c>
      <c r="E24" s="16">
        <v>1</v>
      </c>
      <c r="F24" s="19">
        <v>7</v>
      </c>
      <c r="G24" s="22">
        <v>15</v>
      </c>
      <c r="H24" s="25">
        <v>1</v>
      </c>
      <c r="I24" s="28">
        <v>1</v>
      </c>
      <c r="K24" s="56">
        <f t="shared" si="0"/>
        <v>5</v>
      </c>
      <c r="L24" s="57">
        <f t="shared" si="1"/>
        <v>5.2857142857142856</v>
      </c>
    </row>
    <row r="25" spans="1:12" x14ac:dyDescent="0.25">
      <c r="A25" s="12">
        <v>366603683</v>
      </c>
      <c r="B25" s="13" t="s">
        <v>36</v>
      </c>
      <c r="C25" s="13" t="s">
        <v>37</v>
      </c>
      <c r="D25" s="14">
        <v>36680</v>
      </c>
      <c r="E25" s="16">
        <v>18</v>
      </c>
      <c r="F25" s="19">
        <v>4</v>
      </c>
      <c r="G25" s="22">
        <v>8</v>
      </c>
      <c r="H25" s="25">
        <v>12</v>
      </c>
      <c r="I25" s="28">
        <v>1</v>
      </c>
      <c r="K25" s="56">
        <f t="shared" si="0"/>
        <v>8.6</v>
      </c>
      <c r="L25" s="57">
        <f t="shared" si="1"/>
        <v>7.1428571428571432</v>
      </c>
    </row>
    <row r="26" spans="1:12" x14ac:dyDescent="0.25">
      <c r="A26" s="33">
        <v>402345578</v>
      </c>
      <c r="B26" s="34" t="s">
        <v>38</v>
      </c>
      <c r="C26" s="34" t="s">
        <v>39</v>
      </c>
      <c r="D26" s="35">
        <v>36696</v>
      </c>
      <c r="E26" s="16">
        <v>1</v>
      </c>
      <c r="F26" s="19">
        <v>19</v>
      </c>
      <c r="G26" s="22">
        <v>19</v>
      </c>
      <c r="H26" s="25">
        <v>12</v>
      </c>
      <c r="I26" s="28">
        <v>10</v>
      </c>
      <c r="K26" s="56">
        <f t="shared" si="0"/>
        <v>12.2</v>
      </c>
      <c r="L26" s="57">
        <f t="shared" si="1"/>
        <v>12.857142857142858</v>
      </c>
    </row>
    <row r="27" spans="1:12" x14ac:dyDescent="0.25">
      <c r="A27" s="12">
        <v>424863052</v>
      </c>
      <c r="B27" s="13" t="s">
        <v>40</v>
      </c>
      <c r="C27" s="13" t="s">
        <v>41</v>
      </c>
      <c r="D27" s="14">
        <v>36540</v>
      </c>
      <c r="E27" s="16">
        <v>1</v>
      </c>
      <c r="F27" s="19">
        <v>14</v>
      </c>
      <c r="G27" s="22">
        <v>20</v>
      </c>
      <c r="H27" s="25">
        <v>15</v>
      </c>
      <c r="I27" s="28">
        <v>8</v>
      </c>
      <c r="K27" s="56">
        <f t="shared" si="0"/>
        <v>11.6</v>
      </c>
      <c r="L27" s="57">
        <f t="shared" si="1"/>
        <v>11.857142857142858</v>
      </c>
    </row>
    <row r="28" spans="1:12" x14ac:dyDescent="0.25">
      <c r="A28" s="33">
        <v>430020615</v>
      </c>
      <c r="B28" s="34" t="s">
        <v>42</v>
      </c>
      <c r="C28" s="34" t="s">
        <v>43</v>
      </c>
      <c r="D28" s="35">
        <v>36264</v>
      </c>
      <c r="E28" s="16">
        <v>14</v>
      </c>
      <c r="F28" s="19">
        <v>11</v>
      </c>
      <c r="G28" s="22">
        <v>10</v>
      </c>
      <c r="H28" s="25">
        <v>19</v>
      </c>
      <c r="I28" s="28">
        <v>1</v>
      </c>
      <c r="K28" s="56">
        <f t="shared" si="0"/>
        <v>11</v>
      </c>
      <c r="L28" s="57">
        <f t="shared" si="1"/>
        <v>9.5</v>
      </c>
    </row>
    <row r="29" spans="1:12" x14ac:dyDescent="0.25">
      <c r="A29" s="12">
        <v>426498718</v>
      </c>
      <c r="B29" s="13" t="s">
        <v>44</v>
      </c>
      <c r="C29" s="13" t="s">
        <v>45</v>
      </c>
      <c r="D29" s="14">
        <v>36570</v>
      </c>
      <c r="E29" s="16">
        <v>1</v>
      </c>
      <c r="F29" s="19">
        <v>9</v>
      </c>
      <c r="G29" s="22">
        <v>10</v>
      </c>
      <c r="H29" s="25">
        <v>16</v>
      </c>
      <c r="I29" s="28">
        <v>13</v>
      </c>
      <c r="K29" s="56">
        <f t="shared" si="0"/>
        <v>9.8000000000000007</v>
      </c>
      <c r="L29" s="57">
        <f t="shared" si="1"/>
        <v>10.214285714285714</v>
      </c>
    </row>
    <row r="30" spans="1:12" x14ac:dyDescent="0.25">
      <c r="A30" s="33">
        <v>424586669</v>
      </c>
      <c r="B30" s="34" t="s">
        <v>46</v>
      </c>
      <c r="C30" s="34" t="s">
        <v>47</v>
      </c>
      <c r="D30" s="35">
        <v>36634</v>
      </c>
      <c r="E30" s="16">
        <v>1</v>
      </c>
      <c r="F30" s="19">
        <v>2</v>
      </c>
      <c r="G30" s="22">
        <v>11</v>
      </c>
      <c r="H30" s="25">
        <v>5</v>
      </c>
      <c r="I30" s="28">
        <v>14</v>
      </c>
      <c r="K30" s="56">
        <f t="shared" si="0"/>
        <v>6.6</v>
      </c>
      <c r="L30" s="57">
        <f t="shared" si="1"/>
        <v>7.6428571428571432</v>
      </c>
    </row>
    <row r="31" spans="1:12" x14ac:dyDescent="0.25">
      <c r="A31" s="12">
        <v>394054257</v>
      </c>
      <c r="B31" s="13" t="s">
        <v>48</v>
      </c>
      <c r="C31" s="13" t="s">
        <v>20</v>
      </c>
      <c r="D31" s="14">
        <v>36624</v>
      </c>
      <c r="E31" s="16">
        <v>7</v>
      </c>
      <c r="F31" s="19">
        <v>16</v>
      </c>
      <c r="G31" s="22">
        <v>10</v>
      </c>
      <c r="H31" s="25">
        <v>16</v>
      </c>
      <c r="I31" s="28">
        <v>20</v>
      </c>
      <c r="K31" s="56">
        <f t="shared" si="0"/>
        <v>13.8</v>
      </c>
      <c r="L31" s="57">
        <f t="shared" si="1"/>
        <v>14.571428571428571</v>
      </c>
    </row>
    <row r="32" spans="1:12" x14ac:dyDescent="0.25">
      <c r="A32" s="33">
        <v>443905600</v>
      </c>
      <c r="B32" s="34" t="s">
        <v>49</v>
      </c>
      <c r="C32" s="34" t="s">
        <v>50</v>
      </c>
      <c r="D32" s="35">
        <v>36746</v>
      </c>
      <c r="E32" s="16">
        <v>18</v>
      </c>
      <c r="F32" s="19">
        <v>20</v>
      </c>
      <c r="G32" s="22">
        <v>3</v>
      </c>
      <c r="H32" s="25">
        <v>16</v>
      </c>
      <c r="I32" s="28">
        <v>16</v>
      </c>
      <c r="K32" s="56">
        <f t="shared" si="0"/>
        <v>14.6</v>
      </c>
      <c r="L32" s="57">
        <f t="shared" si="1"/>
        <v>14.357142857142858</v>
      </c>
    </row>
    <row r="33" spans="1:12" x14ac:dyDescent="0.25">
      <c r="A33" s="12">
        <v>378530159</v>
      </c>
      <c r="B33" s="13" t="s">
        <v>51</v>
      </c>
      <c r="C33" s="13" t="s">
        <v>52</v>
      </c>
      <c r="D33" s="14">
        <v>36224</v>
      </c>
      <c r="E33" s="16">
        <v>11</v>
      </c>
      <c r="F33" s="19">
        <v>15</v>
      </c>
      <c r="G33" s="22">
        <v>16</v>
      </c>
      <c r="H33" s="25">
        <v>16</v>
      </c>
      <c r="I33" s="28">
        <v>12</v>
      </c>
      <c r="K33" s="56">
        <f t="shared" si="0"/>
        <v>14</v>
      </c>
      <c r="L33" s="57">
        <f t="shared" si="1"/>
        <v>13.928571428571429</v>
      </c>
    </row>
    <row r="34" spans="1:12" x14ac:dyDescent="0.25">
      <c r="A34" s="33">
        <v>378580348</v>
      </c>
      <c r="B34" s="34" t="s">
        <v>53</v>
      </c>
      <c r="C34" s="34" t="s">
        <v>54</v>
      </c>
      <c r="D34" s="35">
        <v>36445</v>
      </c>
      <c r="E34" s="16">
        <v>16</v>
      </c>
      <c r="F34" s="19">
        <v>18</v>
      </c>
      <c r="G34" s="22">
        <v>15</v>
      </c>
      <c r="H34" s="25">
        <v>8</v>
      </c>
      <c r="I34" s="28">
        <v>16</v>
      </c>
      <c r="K34" s="56">
        <f t="shared" si="0"/>
        <v>14.6</v>
      </c>
      <c r="L34" s="57">
        <f t="shared" si="1"/>
        <v>15.071428571428571</v>
      </c>
    </row>
    <row r="35" spans="1:12" x14ac:dyDescent="0.25">
      <c r="A35" s="12">
        <v>379970217</v>
      </c>
      <c r="B35" s="13" t="s">
        <v>55</v>
      </c>
      <c r="C35" s="13" t="s">
        <v>56</v>
      </c>
      <c r="D35" s="14">
        <v>36762</v>
      </c>
      <c r="E35" s="16">
        <v>3</v>
      </c>
      <c r="F35" s="19">
        <v>14</v>
      </c>
      <c r="G35" s="22">
        <v>5</v>
      </c>
      <c r="H35" s="25">
        <v>15</v>
      </c>
      <c r="I35" s="28">
        <v>18</v>
      </c>
      <c r="K35" s="56">
        <f t="shared" si="0"/>
        <v>11</v>
      </c>
      <c r="L35" s="57">
        <f t="shared" si="1"/>
        <v>11.785714285714286</v>
      </c>
    </row>
    <row r="36" spans="1:12" x14ac:dyDescent="0.25">
      <c r="A36" s="33">
        <v>429883416</v>
      </c>
      <c r="B36" s="34" t="s">
        <v>57</v>
      </c>
      <c r="C36" s="34" t="s">
        <v>58</v>
      </c>
      <c r="D36" s="35">
        <v>36449</v>
      </c>
      <c r="E36" s="16">
        <v>11</v>
      </c>
      <c r="F36" s="19">
        <v>2</v>
      </c>
      <c r="G36" s="22">
        <v>17</v>
      </c>
      <c r="H36" s="25">
        <v>1</v>
      </c>
      <c r="I36" s="28">
        <v>12</v>
      </c>
      <c r="K36" s="56">
        <f t="shared" si="0"/>
        <v>8.6</v>
      </c>
      <c r="L36" s="57">
        <f t="shared" si="1"/>
        <v>9.2142857142857135</v>
      </c>
    </row>
    <row r="37" spans="1:12" x14ac:dyDescent="0.25">
      <c r="A37" s="12">
        <v>393303083</v>
      </c>
      <c r="B37" s="13" t="s">
        <v>59</v>
      </c>
      <c r="C37" s="13" t="s">
        <v>60</v>
      </c>
      <c r="D37" s="14">
        <v>36300</v>
      </c>
      <c r="E37" s="16">
        <v>11</v>
      </c>
      <c r="F37" s="19">
        <v>12</v>
      </c>
      <c r="G37" s="22">
        <v>10</v>
      </c>
      <c r="H37" s="25">
        <v>4</v>
      </c>
      <c r="I37" s="28">
        <v>10</v>
      </c>
      <c r="K37" s="56">
        <f t="shared" si="0"/>
        <v>9.4</v>
      </c>
      <c r="L37" s="57">
        <f t="shared" si="1"/>
        <v>9.7142857142857135</v>
      </c>
    </row>
    <row r="38" spans="1:12" x14ac:dyDescent="0.25">
      <c r="A38" s="33">
        <v>374043475</v>
      </c>
      <c r="B38" s="34" t="s">
        <v>61</v>
      </c>
      <c r="C38" s="34" t="s">
        <v>8</v>
      </c>
      <c r="D38" s="35">
        <v>36573</v>
      </c>
      <c r="E38" s="16">
        <v>15</v>
      </c>
      <c r="F38" s="19">
        <v>19</v>
      </c>
      <c r="G38" s="22">
        <v>7</v>
      </c>
      <c r="H38" s="25">
        <v>7</v>
      </c>
      <c r="I38" s="28">
        <v>18</v>
      </c>
      <c r="K38" s="56">
        <f t="shared" si="0"/>
        <v>13.2</v>
      </c>
      <c r="L38" s="57">
        <f t="shared" si="1"/>
        <v>13.857142857142858</v>
      </c>
    </row>
    <row r="39" spans="1:12" x14ac:dyDescent="0.25">
      <c r="A39" s="12">
        <v>444151448</v>
      </c>
      <c r="B39" s="13" t="s">
        <v>62</v>
      </c>
      <c r="C39" s="13" t="s">
        <v>26</v>
      </c>
      <c r="D39" s="14">
        <v>36692</v>
      </c>
      <c r="E39" s="16">
        <v>7</v>
      </c>
      <c r="F39" s="19">
        <v>15</v>
      </c>
      <c r="G39" s="22">
        <v>18</v>
      </c>
      <c r="H39" s="25">
        <v>2</v>
      </c>
      <c r="I39" s="28">
        <v>6</v>
      </c>
      <c r="K39" s="56">
        <f t="shared" si="0"/>
        <v>9.6</v>
      </c>
      <c r="L39" s="57">
        <f t="shared" si="1"/>
        <v>10.071428571428571</v>
      </c>
    </row>
    <row r="40" spans="1:12" x14ac:dyDescent="0.25">
      <c r="A40" s="33">
        <v>409945451</v>
      </c>
      <c r="B40" s="34" t="s">
        <v>63</v>
      </c>
      <c r="C40" s="34" t="s">
        <v>64</v>
      </c>
      <c r="D40" s="35">
        <v>36538</v>
      </c>
      <c r="E40" s="16">
        <v>7</v>
      </c>
      <c r="F40" s="19">
        <v>9</v>
      </c>
      <c r="G40" s="22">
        <v>6</v>
      </c>
      <c r="H40" s="25">
        <v>3</v>
      </c>
      <c r="I40" s="28">
        <v>3</v>
      </c>
      <c r="K40" s="56">
        <f t="shared" si="0"/>
        <v>5.6</v>
      </c>
      <c r="L40" s="57">
        <f t="shared" si="1"/>
        <v>5.5</v>
      </c>
    </row>
    <row r="41" spans="1:12" x14ac:dyDescent="0.25">
      <c r="A41" s="12">
        <v>351116966</v>
      </c>
      <c r="B41" s="13" t="s">
        <v>65</v>
      </c>
      <c r="C41" s="13" t="s">
        <v>66</v>
      </c>
      <c r="D41" s="14">
        <v>36294</v>
      </c>
      <c r="E41" s="16">
        <v>9</v>
      </c>
      <c r="F41" s="19">
        <v>13</v>
      </c>
      <c r="G41" s="22">
        <v>3</v>
      </c>
      <c r="H41" s="25">
        <v>14</v>
      </c>
      <c r="I41" s="28">
        <v>9</v>
      </c>
      <c r="K41" s="56">
        <f t="shared" si="0"/>
        <v>9.6</v>
      </c>
      <c r="L41" s="57">
        <f t="shared" si="1"/>
        <v>9.2857142857142865</v>
      </c>
    </row>
    <row r="42" spans="1:12" x14ac:dyDescent="0.25">
      <c r="A42" s="33">
        <v>372445109</v>
      </c>
      <c r="B42" s="34" t="s">
        <v>67</v>
      </c>
      <c r="C42" s="34" t="s">
        <v>68</v>
      </c>
      <c r="D42" s="35">
        <v>36196</v>
      </c>
      <c r="E42" s="16">
        <v>3</v>
      </c>
      <c r="F42" s="19">
        <v>15</v>
      </c>
      <c r="G42" s="22">
        <v>9</v>
      </c>
      <c r="H42" s="25">
        <v>14</v>
      </c>
      <c r="I42" s="28">
        <v>17</v>
      </c>
      <c r="K42" s="56">
        <f t="shared" si="0"/>
        <v>11.6</v>
      </c>
      <c r="L42" s="57">
        <f t="shared" si="1"/>
        <v>12.428571428571429</v>
      </c>
    </row>
    <row r="43" spans="1:12" x14ac:dyDescent="0.25">
      <c r="A43" s="12">
        <v>445363908</v>
      </c>
      <c r="B43" s="13" t="s">
        <v>69</v>
      </c>
      <c r="C43" s="13" t="s">
        <v>70</v>
      </c>
      <c r="D43" s="14">
        <v>36870</v>
      </c>
      <c r="E43" s="16">
        <v>5</v>
      </c>
      <c r="F43" s="19">
        <v>7</v>
      </c>
      <c r="G43" s="22">
        <v>11</v>
      </c>
      <c r="H43" s="25">
        <v>10</v>
      </c>
      <c r="I43" s="28">
        <v>10</v>
      </c>
      <c r="K43" s="56">
        <f t="shared" si="0"/>
        <v>8.6</v>
      </c>
      <c r="L43" s="57">
        <f t="shared" si="1"/>
        <v>8.8571428571428577</v>
      </c>
    </row>
    <row r="44" spans="1:12" x14ac:dyDescent="0.25">
      <c r="A44" s="33">
        <v>440176718</v>
      </c>
      <c r="B44" s="34" t="s">
        <v>11</v>
      </c>
      <c r="C44" s="34" t="s">
        <v>71</v>
      </c>
      <c r="D44" s="35">
        <v>36427</v>
      </c>
      <c r="E44" s="16">
        <v>13</v>
      </c>
      <c r="F44" s="19">
        <v>13</v>
      </c>
      <c r="G44" s="22">
        <v>8</v>
      </c>
      <c r="H44" s="25">
        <v>10</v>
      </c>
      <c r="I44" s="28">
        <v>20</v>
      </c>
      <c r="K44" s="56">
        <f t="shared" si="0"/>
        <v>12.8</v>
      </c>
      <c r="L44" s="57">
        <f t="shared" si="1"/>
        <v>13.5</v>
      </c>
    </row>
    <row r="45" spans="1:12" x14ac:dyDescent="0.25">
      <c r="A45" s="12">
        <v>424321138</v>
      </c>
      <c r="B45" s="13" t="s">
        <v>65</v>
      </c>
      <c r="C45" s="13" t="s">
        <v>72</v>
      </c>
      <c r="D45" s="14">
        <v>36562</v>
      </c>
      <c r="E45" s="16">
        <v>6</v>
      </c>
      <c r="F45" s="19">
        <v>8</v>
      </c>
      <c r="G45" s="22">
        <v>2</v>
      </c>
      <c r="H45" s="25">
        <v>15</v>
      </c>
      <c r="I45" s="28">
        <v>17</v>
      </c>
      <c r="K45" s="56">
        <f t="shared" si="0"/>
        <v>9.6</v>
      </c>
      <c r="L45" s="57">
        <f t="shared" si="1"/>
        <v>10</v>
      </c>
    </row>
    <row r="46" spans="1:12" x14ac:dyDescent="0.25">
      <c r="A46" s="33">
        <v>375555060</v>
      </c>
      <c r="B46" s="34" t="s">
        <v>73</v>
      </c>
      <c r="C46" s="34" t="s">
        <v>74</v>
      </c>
      <c r="D46" s="35">
        <v>36384</v>
      </c>
      <c r="E46" s="16">
        <v>17</v>
      </c>
      <c r="F46" s="19">
        <v>16</v>
      </c>
      <c r="G46" s="22">
        <v>17</v>
      </c>
      <c r="H46" s="25">
        <v>5</v>
      </c>
      <c r="I46" s="28">
        <v>1</v>
      </c>
      <c r="K46" s="56">
        <f t="shared" si="0"/>
        <v>11.2</v>
      </c>
      <c r="L46" s="57">
        <f t="shared" si="1"/>
        <v>10.5</v>
      </c>
    </row>
    <row r="47" spans="1:12" x14ac:dyDescent="0.25">
      <c r="A47" s="12">
        <v>440265101</v>
      </c>
      <c r="B47" s="13" t="s">
        <v>75</v>
      </c>
      <c r="C47" s="13" t="s">
        <v>70</v>
      </c>
      <c r="D47" s="14">
        <v>36332</v>
      </c>
      <c r="E47" s="16">
        <v>10</v>
      </c>
      <c r="F47" s="19">
        <v>7</v>
      </c>
      <c r="G47" s="22">
        <v>17</v>
      </c>
      <c r="H47" s="25">
        <v>12</v>
      </c>
      <c r="I47" s="28">
        <v>18</v>
      </c>
      <c r="K47" s="56">
        <f t="shared" si="0"/>
        <v>12.8</v>
      </c>
      <c r="L47" s="57">
        <f t="shared" si="1"/>
        <v>13.428571428571429</v>
      </c>
    </row>
    <row r="48" spans="1:12" x14ac:dyDescent="0.25">
      <c r="A48" s="33">
        <v>394131062</v>
      </c>
      <c r="B48" s="34" t="s">
        <v>76</v>
      </c>
      <c r="C48" s="34" t="s">
        <v>77</v>
      </c>
      <c r="D48" s="35">
        <v>36333</v>
      </c>
      <c r="E48" s="16">
        <v>4</v>
      </c>
      <c r="F48" s="19">
        <v>20</v>
      </c>
      <c r="G48" s="22">
        <v>19</v>
      </c>
      <c r="H48" s="25">
        <v>19</v>
      </c>
      <c r="I48" s="28">
        <v>16</v>
      </c>
      <c r="K48" s="56">
        <f t="shared" si="0"/>
        <v>15.6</v>
      </c>
      <c r="L48" s="57">
        <f t="shared" si="1"/>
        <v>16.214285714285715</v>
      </c>
    </row>
    <row r="49" spans="1:12" x14ac:dyDescent="0.25">
      <c r="A49" s="12">
        <v>419959025</v>
      </c>
      <c r="B49" s="13" t="s">
        <v>78</v>
      </c>
      <c r="C49" s="13" t="s">
        <v>79</v>
      </c>
      <c r="D49" s="14">
        <v>36355</v>
      </c>
      <c r="E49" s="16">
        <v>15</v>
      </c>
      <c r="F49" s="19">
        <v>4</v>
      </c>
      <c r="G49" s="22">
        <v>8</v>
      </c>
      <c r="H49" s="25">
        <v>12</v>
      </c>
      <c r="I49" s="28">
        <v>10</v>
      </c>
      <c r="K49" s="56">
        <f t="shared" si="0"/>
        <v>9.8000000000000007</v>
      </c>
      <c r="L49" s="57">
        <f t="shared" si="1"/>
        <v>9.2857142857142865</v>
      </c>
    </row>
    <row r="50" spans="1:12" x14ac:dyDescent="0.25">
      <c r="A50" s="33">
        <v>429994633</v>
      </c>
      <c r="B50" s="34" t="s">
        <v>80</v>
      </c>
      <c r="C50" s="34" t="s">
        <v>81</v>
      </c>
      <c r="D50" s="35">
        <v>36397</v>
      </c>
      <c r="E50" s="16">
        <v>10</v>
      </c>
      <c r="F50" s="19">
        <v>12</v>
      </c>
      <c r="G50" s="22">
        <v>17</v>
      </c>
      <c r="H50" s="25">
        <v>19</v>
      </c>
      <c r="I50" s="28">
        <v>8</v>
      </c>
      <c r="K50" s="56">
        <f t="shared" si="0"/>
        <v>13.2</v>
      </c>
      <c r="L50" s="57">
        <f t="shared" si="1"/>
        <v>12.642857142857142</v>
      </c>
    </row>
    <row r="51" spans="1:12" x14ac:dyDescent="0.25">
      <c r="A51" s="12">
        <v>354370790</v>
      </c>
      <c r="B51" s="13" t="s">
        <v>82</v>
      </c>
      <c r="C51" s="13" t="s">
        <v>83</v>
      </c>
      <c r="D51" s="14">
        <v>36770</v>
      </c>
      <c r="E51" s="16">
        <v>13</v>
      </c>
      <c r="F51" s="19">
        <v>2</v>
      </c>
      <c r="G51" s="22">
        <v>12</v>
      </c>
      <c r="H51" s="25">
        <v>19</v>
      </c>
      <c r="I51" s="28">
        <v>15</v>
      </c>
      <c r="K51" s="56">
        <f t="shared" si="0"/>
        <v>12.2</v>
      </c>
      <c r="L51" s="57">
        <f t="shared" si="1"/>
        <v>11.857142857142858</v>
      </c>
    </row>
    <row r="52" spans="1:12" x14ac:dyDescent="0.25">
      <c r="A52" s="33">
        <v>443746649</v>
      </c>
      <c r="B52" s="34" t="s">
        <v>84</v>
      </c>
      <c r="C52" s="34" t="s">
        <v>85</v>
      </c>
      <c r="D52" s="35">
        <v>36176</v>
      </c>
      <c r="E52" s="16">
        <v>2</v>
      </c>
      <c r="F52" s="19">
        <v>8</v>
      </c>
      <c r="G52" s="22">
        <v>11</v>
      </c>
      <c r="H52" s="25">
        <v>1</v>
      </c>
      <c r="I52" s="28">
        <v>16</v>
      </c>
      <c r="K52" s="56">
        <f t="shared" si="0"/>
        <v>7.6</v>
      </c>
      <c r="L52" s="57">
        <f t="shared" si="1"/>
        <v>9.0714285714285712</v>
      </c>
    </row>
    <row r="53" spans="1:12" x14ac:dyDescent="0.25">
      <c r="A53" s="12">
        <v>427208641</v>
      </c>
      <c r="B53" s="13" t="s">
        <v>86</v>
      </c>
      <c r="C53" s="13" t="s">
        <v>87</v>
      </c>
      <c r="D53" s="14">
        <v>36355</v>
      </c>
      <c r="E53" s="16">
        <v>11</v>
      </c>
      <c r="F53" s="19">
        <v>11</v>
      </c>
      <c r="G53" s="22">
        <v>6</v>
      </c>
      <c r="H53" s="25">
        <v>15</v>
      </c>
      <c r="I53" s="28">
        <v>13</v>
      </c>
      <c r="K53" s="56">
        <f t="shared" si="0"/>
        <v>11.2</v>
      </c>
      <c r="L53" s="57">
        <f t="shared" si="1"/>
        <v>11.071428571428571</v>
      </c>
    </row>
    <row r="54" spans="1:12" x14ac:dyDescent="0.25">
      <c r="A54" s="33">
        <v>369193989</v>
      </c>
      <c r="B54" s="34" t="s">
        <v>9</v>
      </c>
      <c r="C54" s="34" t="s">
        <v>88</v>
      </c>
      <c r="D54" s="35">
        <v>36474</v>
      </c>
      <c r="E54" s="16">
        <v>18</v>
      </c>
      <c r="F54" s="19">
        <v>20</v>
      </c>
      <c r="G54" s="22">
        <v>3</v>
      </c>
      <c r="H54" s="25">
        <v>11</v>
      </c>
      <c r="I54" s="28">
        <v>7</v>
      </c>
      <c r="K54" s="56">
        <f t="shared" si="0"/>
        <v>11.8</v>
      </c>
      <c r="L54" s="57">
        <f t="shared" si="1"/>
        <v>11.071428571428571</v>
      </c>
    </row>
    <row r="55" spans="1:12" x14ac:dyDescent="0.25">
      <c r="A55" s="12">
        <v>375200031</v>
      </c>
      <c r="B55" s="13" t="s">
        <v>89</v>
      </c>
      <c r="C55" s="13" t="s">
        <v>39</v>
      </c>
      <c r="D55" s="14">
        <v>36717</v>
      </c>
      <c r="E55" s="16">
        <v>2</v>
      </c>
      <c r="F55" s="19">
        <v>10</v>
      </c>
      <c r="G55" s="22">
        <v>11</v>
      </c>
      <c r="H55" s="25">
        <v>6</v>
      </c>
      <c r="I55" s="28">
        <v>19</v>
      </c>
      <c r="K55" s="56">
        <f t="shared" si="0"/>
        <v>9.6</v>
      </c>
      <c r="L55" s="57">
        <f t="shared" si="1"/>
        <v>11.071428571428571</v>
      </c>
    </row>
    <row r="56" spans="1:12" x14ac:dyDescent="0.25">
      <c r="A56" s="33">
        <v>368907282</v>
      </c>
      <c r="B56" s="34" t="s">
        <v>9</v>
      </c>
      <c r="C56" s="34" t="s">
        <v>90</v>
      </c>
      <c r="D56" s="35">
        <v>36216</v>
      </c>
      <c r="E56" s="16">
        <v>13</v>
      </c>
      <c r="F56" s="19">
        <v>20</v>
      </c>
      <c r="G56" s="22">
        <v>18</v>
      </c>
      <c r="H56" s="25">
        <v>4</v>
      </c>
      <c r="I56" s="28">
        <v>3</v>
      </c>
      <c r="K56" s="56">
        <f t="shared" si="0"/>
        <v>11.6</v>
      </c>
      <c r="L56" s="57">
        <f t="shared" si="1"/>
        <v>11.428571428571429</v>
      </c>
    </row>
    <row r="57" spans="1:12" x14ac:dyDescent="0.25">
      <c r="A57" s="12">
        <v>438060046</v>
      </c>
      <c r="B57" s="13" t="s">
        <v>91</v>
      </c>
      <c r="C57" s="13" t="s">
        <v>92</v>
      </c>
      <c r="D57" s="14">
        <v>36297</v>
      </c>
      <c r="E57" s="16">
        <v>3</v>
      </c>
      <c r="F57" s="19">
        <v>11</v>
      </c>
      <c r="G57" s="22">
        <v>6</v>
      </c>
      <c r="H57" s="25">
        <v>5</v>
      </c>
      <c r="I57" s="28">
        <v>16</v>
      </c>
      <c r="K57" s="56">
        <f t="shared" si="0"/>
        <v>8.1999999999999993</v>
      </c>
      <c r="L57" s="57">
        <f t="shared" si="1"/>
        <v>9.3571428571428577</v>
      </c>
    </row>
    <row r="58" spans="1:12" x14ac:dyDescent="0.25">
      <c r="A58" s="33">
        <v>404365095</v>
      </c>
      <c r="B58" s="34" t="s">
        <v>93</v>
      </c>
      <c r="C58" s="34" t="s">
        <v>94</v>
      </c>
      <c r="D58" s="35">
        <v>36654</v>
      </c>
      <c r="E58" s="16">
        <v>2</v>
      </c>
      <c r="F58" s="19">
        <v>9</v>
      </c>
      <c r="G58" s="22">
        <v>18</v>
      </c>
      <c r="H58" s="25">
        <v>6</v>
      </c>
      <c r="I58" s="28">
        <v>5</v>
      </c>
      <c r="K58" s="56">
        <f t="shared" si="0"/>
        <v>8</v>
      </c>
      <c r="L58" s="57">
        <f t="shared" si="1"/>
        <v>8.3571428571428577</v>
      </c>
    </row>
    <row r="59" spans="1:12" x14ac:dyDescent="0.25">
      <c r="A59" s="12">
        <v>410602372</v>
      </c>
      <c r="B59" s="13" t="s">
        <v>95</v>
      </c>
      <c r="C59" s="13" t="s">
        <v>96</v>
      </c>
      <c r="D59" s="14">
        <v>36162</v>
      </c>
      <c r="E59" s="16">
        <v>7</v>
      </c>
      <c r="F59" s="19">
        <v>17</v>
      </c>
      <c r="G59" s="22">
        <v>5</v>
      </c>
      <c r="H59" s="25">
        <v>20</v>
      </c>
      <c r="I59" s="28">
        <v>1</v>
      </c>
      <c r="K59" s="56">
        <f t="shared" si="0"/>
        <v>10</v>
      </c>
      <c r="L59" s="57">
        <f t="shared" si="1"/>
        <v>8.8571428571428577</v>
      </c>
    </row>
    <row r="60" spans="1:12" x14ac:dyDescent="0.25">
      <c r="A60" s="33">
        <v>405671377</v>
      </c>
      <c r="B60" s="34" t="s">
        <v>97</v>
      </c>
      <c r="C60" s="34" t="s">
        <v>98</v>
      </c>
      <c r="D60" s="35">
        <v>36774</v>
      </c>
      <c r="E60" s="16">
        <v>10</v>
      </c>
      <c r="F60" s="19">
        <v>18</v>
      </c>
      <c r="G60" s="22">
        <v>14</v>
      </c>
      <c r="H60" s="25">
        <v>14</v>
      </c>
      <c r="I60" s="28">
        <v>18</v>
      </c>
      <c r="K60" s="56">
        <f t="shared" si="0"/>
        <v>14.8</v>
      </c>
      <c r="L60" s="57">
        <f t="shared" si="1"/>
        <v>15.428571428571429</v>
      </c>
    </row>
    <row r="61" spans="1:12" x14ac:dyDescent="0.25">
      <c r="A61" s="12">
        <v>423308877</v>
      </c>
      <c r="B61" s="13" t="s">
        <v>99</v>
      </c>
      <c r="C61" s="13" t="s">
        <v>100</v>
      </c>
      <c r="D61" s="14">
        <v>36771</v>
      </c>
      <c r="E61" s="16">
        <v>7</v>
      </c>
      <c r="F61" s="19">
        <v>19</v>
      </c>
      <c r="G61" s="22">
        <v>4</v>
      </c>
      <c r="H61" s="25">
        <v>9</v>
      </c>
      <c r="I61" s="28">
        <v>20</v>
      </c>
      <c r="K61" s="56">
        <f t="shared" si="0"/>
        <v>11.8</v>
      </c>
      <c r="L61" s="57">
        <f t="shared" si="1"/>
        <v>12.928571428571429</v>
      </c>
    </row>
    <row r="62" spans="1:12" x14ac:dyDescent="0.25">
      <c r="A62" s="33">
        <v>427658809</v>
      </c>
      <c r="B62" s="34" t="s">
        <v>101</v>
      </c>
      <c r="C62" s="34" t="s">
        <v>102</v>
      </c>
      <c r="D62" s="35">
        <v>36783</v>
      </c>
      <c r="E62" s="16">
        <v>20</v>
      </c>
      <c r="F62" s="19">
        <v>6</v>
      </c>
      <c r="G62" s="22">
        <v>1</v>
      </c>
      <c r="H62" s="25">
        <v>16</v>
      </c>
      <c r="I62" s="28">
        <v>1</v>
      </c>
      <c r="K62" s="56">
        <f t="shared" si="0"/>
        <v>8.8000000000000007</v>
      </c>
      <c r="L62" s="57">
        <f t="shared" si="1"/>
        <v>6.9285714285714288</v>
      </c>
    </row>
    <row r="63" spans="1:12" x14ac:dyDescent="0.25">
      <c r="A63" s="12">
        <v>382350057</v>
      </c>
      <c r="B63" s="13" t="s">
        <v>103</v>
      </c>
      <c r="C63" s="13" t="s">
        <v>28</v>
      </c>
      <c r="D63" s="14">
        <v>36562</v>
      </c>
      <c r="E63" s="16">
        <v>19</v>
      </c>
      <c r="F63" s="19">
        <v>8</v>
      </c>
      <c r="G63" s="22">
        <v>12</v>
      </c>
      <c r="H63" s="25">
        <v>5</v>
      </c>
      <c r="I63" s="28">
        <v>14</v>
      </c>
      <c r="K63" s="56">
        <f t="shared" si="0"/>
        <v>11.6</v>
      </c>
      <c r="L63" s="57">
        <f t="shared" si="1"/>
        <v>11.714285714285714</v>
      </c>
    </row>
    <row r="64" spans="1:12" x14ac:dyDescent="0.25">
      <c r="A64" s="33">
        <v>430971466</v>
      </c>
      <c r="B64" s="34" t="s">
        <v>104</v>
      </c>
      <c r="C64" s="34" t="s">
        <v>105</v>
      </c>
      <c r="D64" s="35">
        <v>36583</v>
      </c>
      <c r="E64" s="16">
        <v>17</v>
      </c>
      <c r="F64" s="19">
        <v>2</v>
      </c>
      <c r="G64" s="22">
        <v>14</v>
      </c>
      <c r="H64" s="25">
        <v>5</v>
      </c>
      <c r="I64" s="28">
        <v>13</v>
      </c>
      <c r="K64" s="56">
        <f t="shared" si="0"/>
        <v>10.199999999999999</v>
      </c>
      <c r="L64" s="57">
        <f t="shared" si="1"/>
        <v>10.285714285714286</v>
      </c>
    </row>
    <row r="65" spans="1:12" x14ac:dyDescent="0.25">
      <c r="A65" s="12">
        <v>348361122</v>
      </c>
      <c r="B65" s="13" t="s">
        <v>106</v>
      </c>
      <c r="C65" s="13" t="s">
        <v>107</v>
      </c>
      <c r="D65" s="14">
        <v>36732</v>
      </c>
      <c r="E65" s="16">
        <v>17</v>
      </c>
      <c r="F65" s="19">
        <v>2</v>
      </c>
      <c r="G65" s="22">
        <v>18</v>
      </c>
      <c r="H65" s="25">
        <v>3</v>
      </c>
      <c r="I65" s="28">
        <v>18</v>
      </c>
      <c r="K65" s="56">
        <f t="shared" si="0"/>
        <v>11.6</v>
      </c>
      <c r="L65" s="57">
        <f t="shared" si="1"/>
        <v>12.285714285714286</v>
      </c>
    </row>
    <row r="66" spans="1:12" x14ac:dyDescent="0.25">
      <c r="A66" s="33">
        <v>370804257</v>
      </c>
      <c r="B66" s="34" t="s">
        <v>108</v>
      </c>
      <c r="C66" s="34" t="s">
        <v>79</v>
      </c>
      <c r="D66" s="35">
        <v>36847</v>
      </c>
      <c r="E66" s="16">
        <v>7</v>
      </c>
      <c r="F66" s="19">
        <v>2</v>
      </c>
      <c r="G66" s="22">
        <v>4</v>
      </c>
      <c r="H66" s="25">
        <v>5</v>
      </c>
      <c r="I66" s="28">
        <v>19</v>
      </c>
      <c r="K66" s="56">
        <f t="shared" si="0"/>
        <v>7.4</v>
      </c>
      <c r="L66" s="57">
        <f t="shared" si="1"/>
        <v>8.4285714285714288</v>
      </c>
    </row>
    <row r="67" spans="1:12" x14ac:dyDescent="0.25">
      <c r="A67" s="12">
        <v>408169143</v>
      </c>
      <c r="B67" s="13" t="s">
        <v>109</v>
      </c>
      <c r="C67" s="13" t="s">
        <v>110</v>
      </c>
      <c r="D67" s="14">
        <v>36439</v>
      </c>
      <c r="E67" s="16">
        <v>12</v>
      </c>
      <c r="F67" s="19">
        <v>4</v>
      </c>
      <c r="G67" s="22">
        <v>19</v>
      </c>
      <c r="H67" s="25">
        <v>9</v>
      </c>
      <c r="I67" s="28">
        <v>6</v>
      </c>
      <c r="K67" s="56">
        <f t="shared" si="0"/>
        <v>10</v>
      </c>
      <c r="L67" s="57">
        <f t="shared" si="1"/>
        <v>9.6428571428571423</v>
      </c>
    </row>
    <row r="68" spans="1:12" x14ac:dyDescent="0.25">
      <c r="A68" s="33">
        <v>408520789</v>
      </c>
      <c r="B68" s="34" t="s">
        <v>111</v>
      </c>
      <c r="C68" s="34" t="s">
        <v>112</v>
      </c>
      <c r="D68" s="35">
        <v>36872</v>
      </c>
      <c r="E68" s="16">
        <v>11</v>
      </c>
      <c r="F68" s="19">
        <v>9</v>
      </c>
      <c r="G68" s="22">
        <v>7</v>
      </c>
      <c r="H68" s="25">
        <v>11</v>
      </c>
      <c r="I68" s="28">
        <v>7</v>
      </c>
      <c r="K68" s="56">
        <f t="shared" si="0"/>
        <v>9</v>
      </c>
      <c r="L68" s="57">
        <f t="shared" si="1"/>
        <v>8.5714285714285712</v>
      </c>
    </row>
    <row r="69" spans="1:12" x14ac:dyDescent="0.25">
      <c r="A69" s="12">
        <v>440721029</v>
      </c>
      <c r="B69" s="13" t="s">
        <v>113</v>
      </c>
      <c r="C69" s="13" t="s">
        <v>114</v>
      </c>
      <c r="D69" s="14">
        <v>36761</v>
      </c>
      <c r="E69" s="16">
        <v>12</v>
      </c>
      <c r="F69" s="19">
        <v>7</v>
      </c>
      <c r="G69" s="22">
        <v>10</v>
      </c>
      <c r="H69" s="25">
        <v>7</v>
      </c>
      <c r="I69" s="28">
        <v>8</v>
      </c>
      <c r="K69" s="56">
        <f t="shared" si="0"/>
        <v>8.8000000000000007</v>
      </c>
      <c r="L69" s="57">
        <f t="shared" si="1"/>
        <v>8.6428571428571423</v>
      </c>
    </row>
    <row r="70" spans="1:12" x14ac:dyDescent="0.25">
      <c r="A70" s="33">
        <v>410258259</v>
      </c>
      <c r="B70" s="34" t="s">
        <v>73</v>
      </c>
      <c r="C70" s="34" t="s">
        <v>115</v>
      </c>
      <c r="D70" s="35">
        <v>36666</v>
      </c>
      <c r="E70" s="16">
        <v>6</v>
      </c>
      <c r="F70" s="19">
        <v>17</v>
      </c>
      <c r="G70" s="22">
        <v>3</v>
      </c>
      <c r="H70" s="25">
        <v>20</v>
      </c>
      <c r="I70" s="28">
        <v>4</v>
      </c>
      <c r="K70" s="56">
        <f t="shared" si="0"/>
        <v>10</v>
      </c>
      <c r="L70" s="57">
        <f t="shared" si="1"/>
        <v>9.1428571428571423</v>
      </c>
    </row>
    <row r="71" spans="1:12" x14ac:dyDescent="0.25">
      <c r="A71" s="12">
        <v>430811026</v>
      </c>
      <c r="B71" s="13" t="s">
        <v>116</v>
      </c>
      <c r="C71" s="13" t="s">
        <v>100</v>
      </c>
      <c r="D71" s="14">
        <v>36644</v>
      </c>
      <c r="E71" s="16">
        <v>1</v>
      </c>
      <c r="F71" s="19">
        <v>18</v>
      </c>
      <c r="G71" s="22">
        <v>5</v>
      </c>
      <c r="H71" s="25">
        <v>6</v>
      </c>
      <c r="I71" s="28">
        <v>9</v>
      </c>
      <c r="K71" s="56">
        <f t="shared" si="0"/>
        <v>7.8</v>
      </c>
      <c r="L71" s="57">
        <f t="shared" si="1"/>
        <v>8.5</v>
      </c>
    </row>
    <row r="72" spans="1:12" x14ac:dyDescent="0.25">
      <c r="A72" s="33">
        <v>433057160</v>
      </c>
      <c r="B72" s="34" t="s">
        <v>17</v>
      </c>
      <c r="C72" s="34" t="s">
        <v>52</v>
      </c>
      <c r="D72" s="35">
        <v>36283</v>
      </c>
      <c r="E72" s="16">
        <v>12</v>
      </c>
      <c r="F72" s="19">
        <v>6</v>
      </c>
      <c r="G72" s="22">
        <v>4</v>
      </c>
      <c r="H72" s="25">
        <v>15</v>
      </c>
      <c r="I72" s="28">
        <v>7</v>
      </c>
      <c r="K72" s="56">
        <f t="shared" si="0"/>
        <v>8.8000000000000007</v>
      </c>
      <c r="L72" s="57">
        <f t="shared" si="1"/>
        <v>8</v>
      </c>
    </row>
    <row r="73" spans="1:12" x14ac:dyDescent="0.25">
      <c r="A73" s="12">
        <v>444839808</v>
      </c>
      <c r="B73" s="13" t="s">
        <v>117</v>
      </c>
      <c r="C73" s="13" t="s">
        <v>118</v>
      </c>
      <c r="D73" s="14">
        <v>36459</v>
      </c>
      <c r="E73" s="16">
        <v>4</v>
      </c>
      <c r="F73" s="19">
        <v>14</v>
      </c>
      <c r="G73" s="22">
        <v>18</v>
      </c>
      <c r="H73" s="25">
        <v>20</v>
      </c>
      <c r="I73" s="28">
        <v>16</v>
      </c>
      <c r="K73" s="56">
        <f t="shared" ref="K73:K96" si="2">AVERAGE(E73,F73,G73,H73,I73)</f>
        <v>14.4</v>
      </c>
      <c r="L73" s="57">
        <f t="shared" ref="L73:L96" si="3">SUMPRODUCT(E73:I73,$E$6:$I$6)/SUM($E$6:$I$6)</f>
        <v>14.857142857142858</v>
      </c>
    </row>
    <row r="74" spans="1:12" x14ac:dyDescent="0.25">
      <c r="A74" s="33">
        <v>436451643</v>
      </c>
      <c r="B74" s="34" t="s">
        <v>111</v>
      </c>
      <c r="C74" s="34" t="s">
        <v>28</v>
      </c>
      <c r="D74" s="35">
        <v>36183</v>
      </c>
      <c r="E74" s="16">
        <v>11</v>
      </c>
      <c r="F74" s="19">
        <v>3</v>
      </c>
      <c r="G74" s="22">
        <v>8</v>
      </c>
      <c r="H74" s="25">
        <v>12</v>
      </c>
      <c r="I74" s="28">
        <v>7</v>
      </c>
      <c r="K74" s="56">
        <f t="shared" si="2"/>
        <v>8.1999999999999993</v>
      </c>
      <c r="L74" s="57">
        <f t="shared" si="3"/>
        <v>7.6428571428571432</v>
      </c>
    </row>
    <row r="75" spans="1:12" x14ac:dyDescent="0.25">
      <c r="A75" s="12">
        <v>346540265</v>
      </c>
      <c r="B75" s="13" t="s">
        <v>119</v>
      </c>
      <c r="C75" s="13" t="s">
        <v>120</v>
      </c>
      <c r="D75" s="14">
        <v>36382</v>
      </c>
      <c r="E75" s="16">
        <v>13</v>
      </c>
      <c r="F75" s="19">
        <v>6</v>
      </c>
      <c r="G75" s="22">
        <v>1</v>
      </c>
      <c r="H75" s="25">
        <v>17</v>
      </c>
      <c r="I75" s="28">
        <v>20</v>
      </c>
      <c r="K75" s="56">
        <f t="shared" si="2"/>
        <v>11.4</v>
      </c>
      <c r="L75" s="57">
        <f t="shared" si="3"/>
        <v>11.5</v>
      </c>
    </row>
    <row r="76" spans="1:12" x14ac:dyDescent="0.25">
      <c r="A76" s="33">
        <v>387152042</v>
      </c>
      <c r="B76" s="34" t="s">
        <v>121</v>
      </c>
      <c r="C76" s="34" t="s">
        <v>122</v>
      </c>
      <c r="D76" s="35">
        <v>36205</v>
      </c>
      <c r="E76" s="16">
        <v>20</v>
      </c>
      <c r="F76" s="19">
        <v>16</v>
      </c>
      <c r="G76" s="22">
        <v>20</v>
      </c>
      <c r="H76" s="25">
        <v>15</v>
      </c>
      <c r="I76" s="28">
        <v>17</v>
      </c>
      <c r="K76" s="56">
        <f t="shared" si="2"/>
        <v>17.600000000000001</v>
      </c>
      <c r="L76" s="57">
        <f t="shared" si="3"/>
        <v>17.571428571428573</v>
      </c>
    </row>
    <row r="77" spans="1:12" x14ac:dyDescent="0.25">
      <c r="A77" s="12">
        <v>367914416</v>
      </c>
      <c r="B77" s="13" t="s">
        <v>123</v>
      </c>
      <c r="C77" s="13" t="s">
        <v>85</v>
      </c>
      <c r="D77" s="14">
        <v>36176</v>
      </c>
      <c r="E77" s="16">
        <v>17</v>
      </c>
      <c r="F77" s="19">
        <v>9</v>
      </c>
      <c r="G77" s="22">
        <v>14</v>
      </c>
      <c r="H77" s="25">
        <v>4</v>
      </c>
      <c r="I77" s="28">
        <v>10</v>
      </c>
      <c r="K77" s="56">
        <f t="shared" si="2"/>
        <v>10.8</v>
      </c>
      <c r="L77" s="57">
        <f t="shared" si="3"/>
        <v>10.785714285714286</v>
      </c>
    </row>
    <row r="78" spans="1:12" x14ac:dyDescent="0.25">
      <c r="A78" s="33">
        <v>398599077</v>
      </c>
      <c r="B78" s="34" t="s">
        <v>124</v>
      </c>
      <c r="C78" s="34" t="s">
        <v>83</v>
      </c>
      <c r="D78" s="35">
        <v>36571</v>
      </c>
      <c r="E78" s="16">
        <v>2</v>
      </c>
      <c r="F78" s="19">
        <v>2</v>
      </c>
      <c r="G78" s="22">
        <v>4</v>
      </c>
      <c r="H78" s="25">
        <v>8</v>
      </c>
      <c r="I78" s="28">
        <v>4</v>
      </c>
      <c r="K78" s="56">
        <f t="shared" si="2"/>
        <v>4</v>
      </c>
      <c r="L78" s="57">
        <f t="shared" si="3"/>
        <v>3.8571428571428572</v>
      </c>
    </row>
    <row r="79" spans="1:12" x14ac:dyDescent="0.25">
      <c r="A79" s="12">
        <v>427183854</v>
      </c>
      <c r="B79" s="13" t="s">
        <v>125</v>
      </c>
      <c r="C79" s="13" t="s">
        <v>126</v>
      </c>
      <c r="D79" s="14">
        <v>36170</v>
      </c>
      <c r="E79" s="16">
        <v>2</v>
      </c>
      <c r="F79" s="19">
        <v>6</v>
      </c>
      <c r="G79" s="22">
        <v>5</v>
      </c>
      <c r="H79" s="25">
        <v>2</v>
      </c>
      <c r="I79" s="28">
        <v>8</v>
      </c>
      <c r="K79" s="56">
        <f t="shared" si="2"/>
        <v>4.5999999999999996</v>
      </c>
      <c r="L79" s="57">
        <f t="shared" si="3"/>
        <v>5.2142857142857144</v>
      </c>
    </row>
    <row r="80" spans="1:12" x14ac:dyDescent="0.25">
      <c r="A80" s="33">
        <v>356420143</v>
      </c>
      <c r="B80" s="34" t="s">
        <v>127</v>
      </c>
      <c r="C80" s="34" t="s">
        <v>128</v>
      </c>
      <c r="D80" s="35">
        <v>36182</v>
      </c>
      <c r="E80" s="16">
        <v>17</v>
      </c>
      <c r="F80" s="19">
        <v>4</v>
      </c>
      <c r="G80" s="22">
        <v>5</v>
      </c>
      <c r="H80" s="25">
        <v>9</v>
      </c>
      <c r="I80" s="28">
        <v>9</v>
      </c>
      <c r="K80" s="56">
        <f t="shared" si="2"/>
        <v>8.8000000000000007</v>
      </c>
      <c r="L80" s="57">
        <f t="shared" si="3"/>
        <v>8.2142857142857135</v>
      </c>
    </row>
    <row r="81" spans="1:12" x14ac:dyDescent="0.25">
      <c r="A81" s="12">
        <v>376120094</v>
      </c>
      <c r="B81" s="13" t="s">
        <v>129</v>
      </c>
      <c r="C81" s="13" t="s">
        <v>130</v>
      </c>
      <c r="D81" s="14">
        <v>36583</v>
      </c>
      <c r="E81" s="16">
        <v>4</v>
      </c>
      <c r="F81" s="19">
        <v>8</v>
      </c>
      <c r="G81" s="22">
        <v>13</v>
      </c>
      <c r="H81" s="25">
        <v>13</v>
      </c>
      <c r="I81" s="28">
        <v>1</v>
      </c>
      <c r="K81" s="56">
        <f t="shared" si="2"/>
        <v>7.8</v>
      </c>
      <c r="L81" s="57">
        <f t="shared" si="3"/>
        <v>7.2142857142857144</v>
      </c>
    </row>
    <row r="82" spans="1:12" x14ac:dyDescent="0.25">
      <c r="A82" s="33">
        <v>408068512</v>
      </c>
      <c r="B82" s="34" t="s">
        <v>131</v>
      </c>
      <c r="C82" s="34" t="s">
        <v>132</v>
      </c>
      <c r="D82" s="35">
        <v>36641</v>
      </c>
      <c r="E82" s="16">
        <v>16</v>
      </c>
      <c r="F82" s="19">
        <v>3</v>
      </c>
      <c r="G82" s="22">
        <v>15</v>
      </c>
      <c r="H82" s="25">
        <v>4</v>
      </c>
      <c r="I82" s="28">
        <v>2</v>
      </c>
      <c r="K82" s="56">
        <f t="shared" si="2"/>
        <v>8</v>
      </c>
      <c r="L82" s="57">
        <f t="shared" si="3"/>
        <v>7.2857142857142856</v>
      </c>
    </row>
    <row r="83" spans="1:12" x14ac:dyDescent="0.25">
      <c r="A83" s="12">
        <v>409938124</v>
      </c>
      <c r="B83" s="13" t="s">
        <v>133</v>
      </c>
      <c r="C83" s="13" t="s">
        <v>134</v>
      </c>
      <c r="D83" s="14">
        <v>36587</v>
      </c>
      <c r="E83" s="16">
        <v>19</v>
      </c>
      <c r="F83" s="19">
        <v>8</v>
      </c>
      <c r="G83" s="22">
        <v>9</v>
      </c>
      <c r="H83" s="25">
        <v>1</v>
      </c>
      <c r="I83" s="28">
        <v>9</v>
      </c>
      <c r="K83" s="56">
        <f t="shared" si="2"/>
        <v>9.1999999999999993</v>
      </c>
      <c r="L83" s="57">
        <f t="shared" si="3"/>
        <v>9.0714285714285712</v>
      </c>
    </row>
    <row r="84" spans="1:12" x14ac:dyDescent="0.25">
      <c r="A84" s="33">
        <v>348035001</v>
      </c>
      <c r="B84" s="34" t="s">
        <v>73</v>
      </c>
      <c r="C84" s="34" t="s">
        <v>135</v>
      </c>
      <c r="D84" s="35">
        <v>36635</v>
      </c>
      <c r="E84" s="16">
        <v>7</v>
      </c>
      <c r="F84" s="19">
        <v>13</v>
      </c>
      <c r="G84" s="22">
        <v>1</v>
      </c>
      <c r="H84" s="25">
        <v>16</v>
      </c>
      <c r="I84" s="28">
        <v>12</v>
      </c>
      <c r="K84" s="56">
        <f t="shared" si="2"/>
        <v>9.8000000000000007</v>
      </c>
      <c r="L84" s="57">
        <f t="shared" si="3"/>
        <v>9.7142857142857135</v>
      </c>
    </row>
    <row r="85" spans="1:12" x14ac:dyDescent="0.25">
      <c r="A85" s="12">
        <v>444139443</v>
      </c>
      <c r="B85" s="13" t="s">
        <v>136</v>
      </c>
      <c r="C85" s="13" t="s">
        <v>137</v>
      </c>
      <c r="D85" s="14">
        <v>36569</v>
      </c>
      <c r="E85" s="16">
        <v>3</v>
      </c>
      <c r="F85" s="19">
        <v>7</v>
      </c>
      <c r="G85" s="22">
        <v>12</v>
      </c>
      <c r="H85" s="25">
        <v>8</v>
      </c>
      <c r="I85" s="28">
        <v>19</v>
      </c>
      <c r="K85" s="56">
        <f t="shared" si="2"/>
        <v>9.8000000000000007</v>
      </c>
      <c r="L85" s="57">
        <f t="shared" si="3"/>
        <v>11.071428571428571</v>
      </c>
    </row>
    <row r="86" spans="1:12" x14ac:dyDescent="0.25">
      <c r="A86" s="33">
        <v>418511472</v>
      </c>
      <c r="B86" s="34" t="s">
        <v>11</v>
      </c>
      <c r="C86" s="34" t="s">
        <v>54</v>
      </c>
      <c r="D86" s="35">
        <v>36321</v>
      </c>
      <c r="E86" s="16">
        <v>12</v>
      </c>
      <c r="F86" s="19">
        <v>5</v>
      </c>
      <c r="G86" s="22">
        <v>7</v>
      </c>
      <c r="H86" s="25">
        <v>19</v>
      </c>
      <c r="I86" s="28">
        <v>10</v>
      </c>
      <c r="K86" s="56">
        <f t="shared" si="2"/>
        <v>10.6</v>
      </c>
      <c r="L86" s="57">
        <f t="shared" si="3"/>
        <v>9.8571428571428577</v>
      </c>
    </row>
    <row r="87" spans="1:12" x14ac:dyDescent="0.25">
      <c r="A87" s="12">
        <v>369258645</v>
      </c>
      <c r="B87" s="13" t="s">
        <v>138</v>
      </c>
      <c r="C87" s="13" t="s">
        <v>139</v>
      </c>
      <c r="D87" s="14">
        <v>36867</v>
      </c>
      <c r="E87" s="16">
        <v>17</v>
      </c>
      <c r="F87" s="19">
        <v>4</v>
      </c>
      <c r="G87" s="22">
        <v>11</v>
      </c>
      <c r="H87" s="25">
        <v>15</v>
      </c>
      <c r="I87" s="28">
        <v>8</v>
      </c>
      <c r="K87" s="56">
        <f t="shared" si="2"/>
        <v>11</v>
      </c>
      <c r="L87" s="57">
        <f t="shared" si="3"/>
        <v>10.071428571428571</v>
      </c>
    </row>
    <row r="88" spans="1:12" x14ac:dyDescent="0.25">
      <c r="A88" s="33">
        <v>351629747</v>
      </c>
      <c r="B88" s="34" t="s">
        <v>140</v>
      </c>
      <c r="C88" s="34" t="s">
        <v>16</v>
      </c>
      <c r="D88" s="35">
        <v>36352</v>
      </c>
      <c r="E88" s="16">
        <v>10</v>
      </c>
      <c r="F88" s="19">
        <v>14</v>
      </c>
      <c r="G88" s="22">
        <v>4</v>
      </c>
      <c r="H88" s="25">
        <v>7</v>
      </c>
      <c r="I88" s="28">
        <v>17</v>
      </c>
      <c r="K88" s="56">
        <f t="shared" si="2"/>
        <v>10.4</v>
      </c>
      <c r="L88" s="57">
        <f t="shared" si="3"/>
        <v>11.142857142857142</v>
      </c>
    </row>
    <row r="89" spans="1:12" x14ac:dyDescent="0.25">
      <c r="A89" s="12">
        <v>407435885</v>
      </c>
      <c r="B89" s="13" t="s">
        <v>141</v>
      </c>
      <c r="C89" s="13" t="s">
        <v>142</v>
      </c>
      <c r="D89" s="14">
        <v>36845</v>
      </c>
      <c r="E89" s="16">
        <v>10</v>
      </c>
      <c r="F89" s="19">
        <v>19</v>
      </c>
      <c r="G89" s="22">
        <v>14</v>
      </c>
      <c r="H89" s="25">
        <v>18</v>
      </c>
      <c r="I89" s="28">
        <v>17</v>
      </c>
      <c r="K89" s="56">
        <f t="shared" si="2"/>
        <v>15.6</v>
      </c>
      <c r="L89" s="57">
        <f t="shared" si="3"/>
        <v>15.928571428571429</v>
      </c>
    </row>
    <row r="90" spans="1:12" x14ac:dyDescent="0.25">
      <c r="A90" s="33">
        <v>402036383</v>
      </c>
      <c r="B90" s="34" t="s">
        <v>143</v>
      </c>
      <c r="C90" s="34" t="s">
        <v>52</v>
      </c>
      <c r="D90" s="35">
        <v>36817</v>
      </c>
      <c r="E90" s="16">
        <v>3</v>
      </c>
      <c r="F90" s="19">
        <v>7</v>
      </c>
      <c r="G90" s="22">
        <v>15</v>
      </c>
      <c r="H90" s="25">
        <v>12</v>
      </c>
      <c r="I90" s="28">
        <v>7</v>
      </c>
      <c r="K90" s="56">
        <f t="shared" si="2"/>
        <v>8.8000000000000007</v>
      </c>
      <c r="L90" s="57">
        <f t="shared" si="3"/>
        <v>8.8571428571428577</v>
      </c>
    </row>
    <row r="91" spans="1:12" x14ac:dyDescent="0.25">
      <c r="A91" s="12">
        <v>405441095</v>
      </c>
      <c r="B91" s="13" t="s">
        <v>144</v>
      </c>
      <c r="C91" s="13" t="s">
        <v>83</v>
      </c>
      <c r="D91" s="14">
        <v>36526</v>
      </c>
      <c r="E91" s="16">
        <v>19</v>
      </c>
      <c r="F91" s="19">
        <v>9</v>
      </c>
      <c r="G91" s="22">
        <v>17</v>
      </c>
      <c r="H91" s="25">
        <v>17</v>
      </c>
      <c r="I91" s="28">
        <v>17</v>
      </c>
      <c r="K91" s="56">
        <f t="shared" si="2"/>
        <v>15.8</v>
      </c>
      <c r="L91" s="57">
        <f t="shared" si="3"/>
        <v>15.571428571428571</v>
      </c>
    </row>
    <row r="92" spans="1:12" x14ac:dyDescent="0.25">
      <c r="A92" s="33">
        <v>398905273</v>
      </c>
      <c r="B92" s="34" t="s">
        <v>145</v>
      </c>
      <c r="C92" s="34" t="s">
        <v>146</v>
      </c>
      <c r="D92" s="35">
        <v>36379</v>
      </c>
      <c r="E92" s="16">
        <v>20</v>
      </c>
      <c r="F92" s="19">
        <v>20</v>
      </c>
      <c r="G92" s="22">
        <v>9</v>
      </c>
      <c r="H92" s="25">
        <v>3</v>
      </c>
      <c r="I92" s="28">
        <v>12</v>
      </c>
      <c r="K92" s="56">
        <f t="shared" si="2"/>
        <v>12.8</v>
      </c>
      <c r="L92" s="57">
        <f t="shared" si="3"/>
        <v>12.928571428571429</v>
      </c>
    </row>
    <row r="93" spans="1:12" x14ac:dyDescent="0.25">
      <c r="A93" s="12">
        <v>371496052</v>
      </c>
      <c r="B93" s="13" t="s">
        <v>147</v>
      </c>
      <c r="C93" s="13" t="s">
        <v>16</v>
      </c>
      <c r="D93" s="14">
        <v>36188</v>
      </c>
      <c r="E93" s="16">
        <v>14</v>
      </c>
      <c r="F93" s="19">
        <v>17</v>
      </c>
      <c r="G93" s="22">
        <v>3</v>
      </c>
      <c r="H93" s="25">
        <v>4</v>
      </c>
      <c r="I93" s="28">
        <v>1</v>
      </c>
      <c r="K93" s="56">
        <f t="shared" si="2"/>
        <v>7.8</v>
      </c>
      <c r="L93" s="57">
        <f t="shared" si="3"/>
        <v>7.1428571428571432</v>
      </c>
    </row>
    <row r="94" spans="1:12" x14ac:dyDescent="0.25">
      <c r="A94" s="33">
        <v>426090092</v>
      </c>
      <c r="B94" s="34" t="s">
        <v>148</v>
      </c>
      <c r="C94" s="34" t="s">
        <v>149</v>
      </c>
      <c r="D94" s="35">
        <v>36406</v>
      </c>
      <c r="E94" s="16">
        <v>16</v>
      </c>
      <c r="F94" s="19">
        <v>12</v>
      </c>
      <c r="G94" s="22">
        <v>16</v>
      </c>
      <c r="H94" s="25">
        <v>18</v>
      </c>
      <c r="I94" s="28">
        <v>10</v>
      </c>
      <c r="K94" s="56">
        <f t="shared" si="2"/>
        <v>14.4</v>
      </c>
      <c r="L94" s="57">
        <f t="shared" si="3"/>
        <v>13.714285714285714</v>
      </c>
    </row>
    <row r="95" spans="1:12" x14ac:dyDescent="0.25">
      <c r="A95" s="12">
        <v>424332669</v>
      </c>
      <c r="B95" s="13" t="s">
        <v>150</v>
      </c>
      <c r="C95" s="13" t="s">
        <v>151</v>
      </c>
      <c r="D95" s="14">
        <v>36200</v>
      </c>
      <c r="E95" s="16">
        <v>3</v>
      </c>
      <c r="F95" s="19">
        <v>19</v>
      </c>
      <c r="G95" s="22">
        <v>16</v>
      </c>
      <c r="H95" s="25">
        <v>11</v>
      </c>
      <c r="I95" s="28">
        <v>7</v>
      </c>
      <c r="K95" s="56">
        <f t="shared" si="2"/>
        <v>11.2</v>
      </c>
      <c r="L95" s="57">
        <f t="shared" si="3"/>
        <v>11.5</v>
      </c>
    </row>
    <row r="96" spans="1:12" ht="15.75" thickBot="1" x14ac:dyDescent="0.3">
      <c r="A96" s="36">
        <v>440137779</v>
      </c>
      <c r="B96" s="37" t="s">
        <v>152</v>
      </c>
      <c r="C96" s="37" t="s">
        <v>153</v>
      </c>
      <c r="D96" s="38">
        <v>36548</v>
      </c>
      <c r="E96" s="17">
        <v>5</v>
      </c>
      <c r="F96" s="20">
        <v>14</v>
      </c>
      <c r="G96" s="23">
        <v>9</v>
      </c>
      <c r="H96" s="26">
        <v>20</v>
      </c>
      <c r="I96" s="29">
        <v>14</v>
      </c>
      <c r="K96" s="56">
        <f t="shared" si="2"/>
        <v>12.4</v>
      </c>
      <c r="L96" s="57">
        <f t="shared" si="3"/>
        <v>12.5</v>
      </c>
    </row>
  </sheetData>
  <mergeCells count="1">
    <mergeCell ref="E5:I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2:P96"/>
  <sheetViews>
    <sheetView workbookViewId="0">
      <selection activeCell="L13" sqref="L13:L14"/>
    </sheetView>
  </sheetViews>
  <sheetFormatPr baseColWidth="10" defaultColWidth="11.42578125" defaultRowHeight="15" x14ac:dyDescent="0.25"/>
  <cols>
    <col min="1" max="1" width="16.28515625" style="10" bestFit="1" customWidth="1"/>
    <col min="2" max="2" width="10.42578125" style="10" bestFit="1" customWidth="1"/>
    <col min="3" max="3" width="10.5703125" style="10" bestFit="1" customWidth="1"/>
    <col min="4" max="4" width="10.7109375" style="10" bestFit="1" customWidth="1"/>
    <col min="5" max="5" width="10.85546875" style="10" bestFit="1" customWidth="1"/>
    <col min="6" max="6" width="10.7109375" style="10" bestFit="1" customWidth="1"/>
    <col min="7" max="7" width="12.140625" style="10" bestFit="1" customWidth="1"/>
    <col min="8" max="8" width="11.42578125" style="10" bestFit="1" customWidth="1"/>
    <col min="9" max="9" width="12" style="10" bestFit="1" customWidth="1"/>
    <col min="10" max="10" width="2.85546875" customWidth="1"/>
    <col min="11" max="11" width="20.7109375" customWidth="1"/>
  </cols>
  <sheetData>
    <row r="2" spans="1:16" x14ac:dyDescent="0.25">
      <c r="D2" s="11"/>
    </row>
    <row r="3" spans="1:16" x14ac:dyDescent="0.25">
      <c r="D3" s="11"/>
    </row>
    <row r="4" spans="1:16" ht="15.75" thickBot="1" x14ac:dyDescent="0.3">
      <c r="D4" s="11"/>
    </row>
    <row r="5" spans="1:16" x14ac:dyDescent="0.25">
      <c r="D5" s="11"/>
      <c r="E5" s="131" t="s">
        <v>163</v>
      </c>
      <c r="F5" s="132"/>
      <c r="G5" s="132"/>
      <c r="H5" s="132"/>
      <c r="I5" s="133"/>
    </row>
    <row r="6" spans="1:16" ht="15.75" thickBot="1" x14ac:dyDescent="0.3">
      <c r="E6" s="49">
        <v>2</v>
      </c>
      <c r="F6" s="50">
        <v>3</v>
      </c>
      <c r="G6" s="51">
        <v>3</v>
      </c>
      <c r="H6" s="52">
        <v>2</v>
      </c>
      <c r="I6" s="53">
        <v>4</v>
      </c>
    </row>
    <row r="7" spans="1:16" ht="30.75" thickBot="1" x14ac:dyDescent="0.3">
      <c r="A7" s="39" t="s">
        <v>154</v>
      </c>
      <c r="B7" s="40" t="s">
        <v>155</v>
      </c>
      <c r="C7" s="40" t="s">
        <v>156</v>
      </c>
      <c r="D7" s="41" t="s">
        <v>162</v>
      </c>
      <c r="E7" s="42" t="s">
        <v>157</v>
      </c>
      <c r="F7" s="43" t="s">
        <v>158</v>
      </c>
      <c r="G7" s="44" t="s">
        <v>159</v>
      </c>
      <c r="H7" s="45" t="s">
        <v>160</v>
      </c>
      <c r="I7" s="46" t="s">
        <v>161</v>
      </c>
      <c r="L7" s="47" t="s">
        <v>157</v>
      </c>
      <c r="M7" s="43" t="s">
        <v>158</v>
      </c>
      <c r="N7" s="44" t="s">
        <v>159</v>
      </c>
      <c r="O7" s="45" t="s">
        <v>160</v>
      </c>
      <c r="P7" s="46" t="s">
        <v>161</v>
      </c>
    </row>
    <row r="8" spans="1:16" x14ac:dyDescent="0.25">
      <c r="A8" s="30">
        <v>441270048</v>
      </c>
      <c r="B8" s="31" t="s">
        <v>3</v>
      </c>
      <c r="C8" s="31" t="s">
        <v>4</v>
      </c>
      <c r="D8" s="32">
        <v>36394</v>
      </c>
      <c r="E8" s="15">
        <v>8</v>
      </c>
      <c r="F8" s="18">
        <v>11</v>
      </c>
      <c r="G8" s="21">
        <v>12</v>
      </c>
      <c r="H8" s="24">
        <v>9</v>
      </c>
      <c r="I8" s="27">
        <v>10</v>
      </c>
      <c r="K8" s="63" t="s">
        <v>166</v>
      </c>
      <c r="L8" s="58">
        <f>MAX(E8:E96)</f>
        <v>20</v>
      </c>
      <c r="M8" s="59">
        <f>MAX(F8:F96)</f>
        <v>20</v>
      </c>
      <c r="N8" s="59">
        <f>MAX(G8:G96)</f>
        <v>20</v>
      </c>
      <c r="O8" s="59">
        <f>MAX(H8:H96)</f>
        <v>20</v>
      </c>
      <c r="P8" s="60">
        <f>MAX(I8:I96)</f>
        <v>20</v>
      </c>
    </row>
    <row r="9" spans="1:16" x14ac:dyDescent="0.25">
      <c r="A9" s="12">
        <v>364850688</v>
      </c>
      <c r="B9" s="13" t="s">
        <v>5</v>
      </c>
      <c r="C9" s="13" t="s">
        <v>6</v>
      </c>
      <c r="D9" s="14">
        <v>36255</v>
      </c>
      <c r="E9" s="16">
        <v>12</v>
      </c>
      <c r="F9" s="19">
        <v>18</v>
      </c>
      <c r="G9" s="22">
        <v>19</v>
      </c>
      <c r="H9" s="25">
        <v>10</v>
      </c>
      <c r="I9" s="28">
        <v>3</v>
      </c>
      <c r="K9" s="64" t="s">
        <v>167</v>
      </c>
      <c r="L9" s="61">
        <f>MIN(E8:E96)</f>
        <v>1</v>
      </c>
      <c r="M9" s="62">
        <f>MIN(F8:F96)</f>
        <v>1</v>
      </c>
      <c r="N9" s="62">
        <f>MIN(G8:G96)</f>
        <v>1</v>
      </c>
      <c r="O9" s="62">
        <f>MIN(H8:H96)</f>
        <v>1</v>
      </c>
      <c r="P9" s="62">
        <f>MIN(I8:I96)</f>
        <v>1</v>
      </c>
    </row>
    <row r="10" spans="1:16" x14ac:dyDescent="0.25">
      <c r="A10" s="33">
        <v>403040914</v>
      </c>
      <c r="B10" s="34" t="s">
        <v>7</v>
      </c>
      <c r="C10" s="34" t="s">
        <v>8</v>
      </c>
      <c r="D10" s="35">
        <v>36296</v>
      </c>
      <c r="E10" s="16">
        <v>7</v>
      </c>
      <c r="F10" s="19">
        <v>17</v>
      </c>
      <c r="G10" s="22">
        <v>3</v>
      </c>
      <c r="H10" s="25">
        <v>14</v>
      </c>
      <c r="I10" s="28">
        <v>16</v>
      </c>
      <c r="K10" s="138" t="s">
        <v>194</v>
      </c>
      <c r="L10" s="134">
        <f>AVERAGEIF(E8:E96,"&gt;10")</f>
        <v>15.095238095238095</v>
      </c>
      <c r="M10" s="134">
        <f>AVERAGEIF(F8:F96,"&gt;10")</f>
        <v>15.957446808510639</v>
      </c>
      <c r="N10" s="134">
        <f>AVERAGEIF(G8:G96,"&gt;10")</f>
        <v>15.55813953488372</v>
      </c>
      <c r="O10" s="134">
        <f>AVERAGEIF(H8:H96,"&gt;10")</f>
        <v>15.1875</v>
      </c>
      <c r="P10" s="134">
        <f>AVERAGEIF(I8:I96,"&gt;10")</f>
        <v>16.181818181818183</v>
      </c>
    </row>
    <row r="11" spans="1:16" x14ac:dyDescent="0.25">
      <c r="A11" s="12">
        <v>418817771</v>
      </c>
      <c r="B11" s="13" t="s">
        <v>9</v>
      </c>
      <c r="C11" s="13" t="s">
        <v>10</v>
      </c>
      <c r="D11" s="14">
        <v>36349</v>
      </c>
      <c r="E11" s="16">
        <v>10</v>
      </c>
      <c r="F11" s="19">
        <v>20</v>
      </c>
      <c r="G11" s="22">
        <v>14</v>
      </c>
      <c r="H11" s="25">
        <v>7</v>
      </c>
      <c r="I11" s="28">
        <v>11</v>
      </c>
      <c r="K11" s="138"/>
      <c r="L11" s="134"/>
      <c r="M11" s="134"/>
      <c r="N11" s="134"/>
      <c r="O11" s="134"/>
      <c r="P11" s="134"/>
    </row>
    <row r="12" spans="1:16" x14ac:dyDescent="0.25">
      <c r="A12" s="33">
        <v>367430847</v>
      </c>
      <c r="B12" s="34" t="s">
        <v>11</v>
      </c>
      <c r="C12" s="34" t="s">
        <v>12</v>
      </c>
      <c r="D12" s="35">
        <v>36377</v>
      </c>
      <c r="E12" s="16">
        <v>9</v>
      </c>
      <c r="F12" s="19">
        <v>19</v>
      </c>
      <c r="G12" s="22">
        <v>2</v>
      </c>
      <c r="H12" s="25">
        <v>5</v>
      </c>
      <c r="I12" s="28">
        <v>13</v>
      </c>
      <c r="K12" s="138"/>
      <c r="L12" s="134"/>
      <c r="M12" s="134"/>
      <c r="N12" s="134"/>
      <c r="O12" s="134"/>
      <c r="P12" s="134"/>
    </row>
    <row r="13" spans="1:16" x14ac:dyDescent="0.25">
      <c r="A13" s="12">
        <v>399181147</v>
      </c>
      <c r="B13" s="13" t="s">
        <v>13</v>
      </c>
      <c r="C13" s="13" t="s">
        <v>14</v>
      </c>
      <c r="D13" s="14">
        <v>36407</v>
      </c>
      <c r="E13" s="16">
        <v>6</v>
      </c>
      <c r="F13" s="19">
        <v>5</v>
      </c>
      <c r="G13" s="22">
        <v>5</v>
      </c>
      <c r="H13" s="25">
        <v>14</v>
      </c>
      <c r="I13" s="28">
        <v>20</v>
      </c>
      <c r="K13" s="135" t="s">
        <v>168</v>
      </c>
      <c r="L13" s="134">
        <f>COUNTIFS(E8:E96,"=5")</f>
        <v>2</v>
      </c>
      <c r="M13" s="134">
        <f>COUNTIFS(F8:F96,"=5")</f>
        <v>3</v>
      </c>
      <c r="N13" s="134">
        <f>COUNTIFS(G8:G96,"=5")</f>
        <v>7</v>
      </c>
      <c r="O13" s="134">
        <f>COUNTIFS(H8:H96,"=5")</f>
        <v>8</v>
      </c>
      <c r="P13" s="134">
        <f>COUNTIFS(I8:I96,"=5")</f>
        <v>2</v>
      </c>
    </row>
    <row r="14" spans="1:16" ht="15.75" thickBot="1" x14ac:dyDescent="0.3">
      <c r="A14" s="33">
        <v>354330889</v>
      </c>
      <c r="B14" s="34" t="s">
        <v>15</v>
      </c>
      <c r="C14" s="34" t="s">
        <v>16</v>
      </c>
      <c r="D14" s="35">
        <v>36507</v>
      </c>
      <c r="E14" s="16">
        <v>1</v>
      </c>
      <c r="F14" s="19">
        <v>13</v>
      </c>
      <c r="G14" s="22">
        <v>7</v>
      </c>
      <c r="H14" s="25">
        <v>19</v>
      </c>
      <c r="I14" s="28">
        <v>2</v>
      </c>
      <c r="K14" s="136"/>
      <c r="L14" s="137"/>
      <c r="M14" s="137"/>
      <c r="N14" s="137"/>
      <c r="O14" s="137"/>
      <c r="P14" s="137"/>
    </row>
    <row r="15" spans="1:16" x14ac:dyDescent="0.25">
      <c r="A15" s="12">
        <v>347216866</v>
      </c>
      <c r="B15" s="13" t="s">
        <v>17</v>
      </c>
      <c r="C15" s="13" t="s">
        <v>18</v>
      </c>
      <c r="D15" s="14">
        <v>36303</v>
      </c>
      <c r="E15" s="16">
        <v>17</v>
      </c>
      <c r="F15" s="19">
        <v>8</v>
      </c>
      <c r="G15" s="22">
        <v>8</v>
      </c>
      <c r="H15" s="25">
        <v>11</v>
      </c>
      <c r="I15" s="28">
        <v>20</v>
      </c>
    </row>
    <row r="16" spans="1:16" x14ac:dyDescent="0.25">
      <c r="A16" s="33">
        <v>384241657</v>
      </c>
      <c r="B16" s="34" t="s">
        <v>19</v>
      </c>
      <c r="C16" s="34" t="s">
        <v>20</v>
      </c>
      <c r="D16" s="35">
        <v>36673</v>
      </c>
      <c r="E16" s="16">
        <v>8</v>
      </c>
      <c r="F16" s="19">
        <v>13</v>
      </c>
      <c r="G16" s="22">
        <v>18</v>
      </c>
      <c r="H16" s="25">
        <v>12</v>
      </c>
      <c r="I16" s="28">
        <v>18</v>
      </c>
    </row>
    <row r="17" spans="1:9" x14ac:dyDescent="0.25">
      <c r="A17" s="12">
        <v>415486268</v>
      </c>
      <c r="B17" s="13" t="s">
        <v>21</v>
      </c>
      <c r="C17" s="13" t="s">
        <v>22</v>
      </c>
      <c r="D17" s="14">
        <v>36588</v>
      </c>
      <c r="E17" s="16">
        <v>14</v>
      </c>
      <c r="F17" s="19">
        <v>3</v>
      </c>
      <c r="G17" s="22">
        <v>14</v>
      </c>
      <c r="H17" s="25">
        <v>5</v>
      </c>
      <c r="I17" s="28">
        <v>4</v>
      </c>
    </row>
    <row r="18" spans="1:9" x14ac:dyDescent="0.25">
      <c r="A18" s="33">
        <v>434909881</v>
      </c>
      <c r="B18" s="34" t="s">
        <v>23</v>
      </c>
      <c r="C18" s="34" t="s">
        <v>24</v>
      </c>
      <c r="D18" s="35">
        <v>36819</v>
      </c>
      <c r="E18" s="16">
        <v>6</v>
      </c>
      <c r="F18" s="19">
        <v>14</v>
      </c>
      <c r="G18" s="22">
        <v>18</v>
      </c>
      <c r="H18" s="25">
        <v>12</v>
      </c>
      <c r="I18" s="28">
        <v>17</v>
      </c>
    </row>
    <row r="19" spans="1:9" x14ac:dyDescent="0.25">
      <c r="A19" s="12">
        <v>389476861</v>
      </c>
      <c r="B19" s="13" t="s">
        <v>25</v>
      </c>
      <c r="C19" s="13" t="s">
        <v>26</v>
      </c>
      <c r="D19" s="14">
        <v>36713</v>
      </c>
      <c r="E19" s="16">
        <v>20</v>
      </c>
      <c r="F19" s="19">
        <v>18</v>
      </c>
      <c r="G19" s="22">
        <v>19</v>
      </c>
      <c r="H19" s="25">
        <v>4</v>
      </c>
      <c r="I19" s="28">
        <v>17</v>
      </c>
    </row>
    <row r="20" spans="1:9" x14ac:dyDescent="0.25">
      <c r="A20" s="33">
        <v>435900238</v>
      </c>
      <c r="B20" s="34" t="s">
        <v>27</v>
      </c>
      <c r="C20" s="34" t="s">
        <v>28</v>
      </c>
      <c r="D20" s="35">
        <v>36416</v>
      </c>
      <c r="E20" s="16">
        <v>7</v>
      </c>
      <c r="F20" s="19">
        <v>19</v>
      </c>
      <c r="G20" s="22">
        <v>6</v>
      </c>
      <c r="H20" s="25">
        <v>12</v>
      </c>
      <c r="I20" s="28">
        <v>6</v>
      </c>
    </row>
    <row r="21" spans="1:9" x14ac:dyDescent="0.25">
      <c r="A21" s="12">
        <v>430305404</v>
      </c>
      <c r="B21" s="13" t="s">
        <v>29</v>
      </c>
      <c r="C21" s="13" t="s">
        <v>30</v>
      </c>
      <c r="D21" s="14">
        <v>36342</v>
      </c>
      <c r="E21" s="16">
        <v>15</v>
      </c>
      <c r="F21" s="19">
        <v>17</v>
      </c>
      <c r="G21" s="22">
        <v>15</v>
      </c>
      <c r="H21" s="25">
        <v>16</v>
      </c>
      <c r="I21" s="28">
        <v>7</v>
      </c>
    </row>
    <row r="22" spans="1:9" x14ac:dyDescent="0.25">
      <c r="A22" s="33">
        <v>357670894</v>
      </c>
      <c r="B22" s="34" t="s">
        <v>31</v>
      </c>
      <c r="C22" s="34" t="s">
        <v>32</v>
      </c>
      <c r="D22" s="35">
        <v>36251</v>
      </c>
      <c r="E22" s="16">
        <v>3</v>
      </c>
      <c r="F22" s="19">
        <v>5</v>
      </c>
      <c r="G22" s="22">
        <v>5</v>
      </c>
      <c r="H22" s="25">
        <v>6</v>
      </c>
      <c r="I22" s="28">
        <v>11</v>
      </c>
    </row>
    <row r="23" spans="1:9" x14ac:dyDescent="0.25">
      <c r="A23" s="12">
        <v>411122497</v>
      </c>
      <c r="B23" s="13" t="s">
        <v>33</v>
      </c>
      <c r="C23" s="13" t="s">
        <v>24</v>
      </c>
      <c r="D23" s="14">
        <v>36171</v>
      </c>
      <c r="E23" s="16">
        <v>11</v>
      </c>
      <c r="F23" s="19">
        <v>1</v>
      </c>
      <c r="G23" s="22">
        <v>7</v>
      </c>
      <c r="H23" s="25">
        <v>13</v>
      </c>
      <c r="I23" s="28">
        <v>5</v>
      </c>
    </row>
    <row r="24" spans="1:9" x14ac:dyDescent="0.25">
      <c r="A24" s="33">
        <v>377133388</v>
      </c>
      <c r="B24" s="34" t="s">
        <v>34</v>
      </c>
      <c r="C24" s="34" t="s">
        <v>35</v>
      </c>
      <c r="D24" s="35">
        <v>36661</v>
      </c>
      <c r="E24" s="16">
        <v>1</v>
      </c>
      <c r="F24" s="19">
        <v>7</v>
      </c>
      <c r="G24" s="22">
        <v>15</v>
      </c>
      <c r="H24" s="25">
        <v>1</v>
      </c>
      <c r="I24" s="28">
        <v>1</v>
      </c>
    </row>
    <row r="25" spans="1:9" x14ac:dyDescent="0.25">
      <c r="A25" s="12">
        <v>366603683</v>
      </c>
      <c r="B25" s="13" t="s">
        <v>36</v>
      </c>
      <c r="C25" s="13" t="s">
        <v>37</v>
      </c>
      <c r="D25" s="14">
        <v>36680</v>
      </c>
      <c r="E25" s="16">
        <v>18</v>
      </c>
      <c r="F25" s="19">
        <v>4</v>
      </c>
      <c r="G25" s="22">
        <v>8</v>
      </c>
      <c r="H25" s="25">
        <v>12</v>
      </c>
      <c r="I25" s="28">
        <v>1</v>
      </c>
    </row>
    <row r="26" spans="1:9" x14ac:dyDescent="0.25">
      <c r="A26" s="33">
        <v>402345578</v>
      </c>
      <c r="B26" s="34" t="s">
        <v>38</v>
      </c>
      <c r="C26" s="34" t="s">
        <v>39</v>
      </c>
      <c r="D26" s="35">
        <v>36696</v>
      </c>
      <c r="E26" s="16">
        <v>1</v>
      </c>
      <c r="F26" s="19">
        <v>19</v>
      </c>
      <c r="G26" s="22">
        <v>19</v>
      </c>
      <c r="H26" s="25">
        <v>12</v>
      </c>
      <c r="I26" s="28">
        <v>10</v>
      </c>
    </row>
    <row r="27" spans="1:9" x14ac:dyDescent="0.25">
      <c r="A27" s="12">
        <v>424863052</v>
      </c>
      <c r="B27" s="13" t="s">
        <v>40</v>
      </c>
      <c r="C27" s="13" t="s">
        <v>41</v>
      </c>
      <c r="D27" s="14">
        <v>36540</v>
      </c>
      <c r="E27" s="16">
        <v>1</v>
      </c>
      <c r="F27" s="19">
        <v>14</v>
      </c>
      <c r="G27" s="22">
        <v>20</v>
      </c>
      <c r="H27" s="25">
        <v>15</v>
      </c>
      <c r="I27" s="28">
        <v>8</v>
      </c>
    </row>
    <row r="28" spans="1:9" x14ac:dyDescent="0.25">
      <c r="A28" s="33">
        <v>430020615</v>
      </c>
      <c r="B28" s="34" t="s">
        <v>42</v>
      </c>
      <c r="C28" s="34" t="s">
        <v>43</v>
      </c>
      <c r="D28" s="35">
        <v>36264</v>
      </c>
      <c r="E28" s="16">
        <v>14</v>
      </c>
      <c r="F28" s="19">
        <v>11</v>
      </c>
      <c r="G28" s="22">
        <v>10</v>
      </c>
      <c r="H28" s="25">
        <v>19</v>
      </c>
      <c r="I28" s="28">
        <v>1</v>
      </c>
    </row>
    <row r="29" spans="1:9" x14ac:dyDescent="0.25">
      <c r="A29" s="12">
        <v>426498718</v>
      </c>
      <c r="B29" s="13" t="s">
        <v>44</v>
      </c>
      <c r="C29" s="13" t="s">
        <v>45</v>
      </c>
      <c r="D29" s="14">
        <v>36570</v>
      </c>
      <c r="E29" s="16">
        <v>1</v>
      </c>
      <c r="F29" s="19">
        <v>9</v>
      </c>
      <c r="G29" s="22">
        <v>10</v>
      </c>
      <c r="H29" s="25">
        <v>16</v>
      </c>
      <c r="I29" s="28">
        <v>13</v>
      </c>
    </row>
    <row r="30" spans="1:9" x14ac:dyDescent="0.25">
      <c r="A30" s="33">
        <v>424586669</v>
      </c>
      <c r="B30" s="34" t="s">
        <v>46</v>
      </c>
      <c r="C30" s="34" t="s">
        <v>47</v>
      </c>
      <c r="D30" s="35">
        <v>36634</v>
      </c>
      <c r="E30" s="16">
        <v>1</v>
      </c>
      <c r="F30" s="19">
        <v>2</v>
      </c>
      <c r="G30" s="22">
        <v>11</v>
      </c>
      <c r="H30" s="25">
        <v>5</v>
      </c>
      <c r="I30" s="28">
        <v>14</v>
      </c>
    </row>
    <row r="31" spans="1:9" x14ac:dyDescent="0.25">
      <c r="A31" s="12">
        <v>394054257</v>
      </c>
      <c r="B31" s="13" t="s">
        <v>48</v>
      </c>
      <c r="C31" s="13" t="s">
        <v>20</v>
      </c>
      <c r="D31" s="14">
        <v>36624</v>
      </c>
      <c r="E31" s="16">
        <v>7</v>
      </c>
      <c r="F31" s="19">
        <v>16</v>
      </c>
      <c r="G31" s="22">
        <v>10</v>
      </c>
      <c r="H31" s="25">
        <v>16</v>
      </c>
      <c r="I31" s="28">
        <v>20</v>
      </c>
    </row>
    <row r="32" spans="1:9" x14ac:dyDescent="0.25">
      <c r="A32" s="33">
        <v>443905600</v>
      </c>
      <c r="B32" s="34" t="s">
        <v>49</v>
      </c>
      <c r="C32" s="34" t="s">
        <v>50</v>
      </c>
      <c r="D32" s="35">
        <v>36746</v>
      </c>
      <c r="E32" s="16">
        <v>18</v>
      </c>
      <c r="F32" s="19">
        <v>20</v>
      </c>
      <c r="G32" s="22">
        <v>3</v>
      </c>
      <c r="H32" s="25">
        <v>16</v>
      </c>
      <c r="I32" s="28">
        <v>16</v>
      </c>
    </row>
    <row r="33" spans="1:9" x14ac:dyDescent="0.25">
      <c r="A33" s="12">
        <v>378530159</v>
      </c>
      <c r="B33" s="13" t="s">
        <v>51</v>
      </c>
      <c r="C33" s="13" t="s">
        <v>52</v>
      </c>
      <c r="D33" s="14">
        <v>36224</v>
      </c>
      <c r="E33" s="16">
        <v>11</v>
      </c>
      <c r="F33" s="19">
        <v>15</v>
      </c>
      <c r="G33" s="22">
        <v>16</v>
      </c>
      <c r="H33" s="25">
        <v>16</v>
      </c>
      <c r="I33" s="28">
        <v>12</v>
      </c>
    </row>
    <row r="34" spans="1:9" x14ac:dyDescent="0.25">
      <c r="A34" s="33">
        <v>378580348</v>
      </c>
      <c r="B34" s="34" t="s">
        <v>53</v>
      </c>
      <c r="C34" s="34" t="s">
        <v>54</v>
      </c>
      <c r="D34" s="35">
        <v>36445</v>
      </c>
      <c r="E34" s="16">
        <v>16</v>
      </c>
      <c r="F34" s="19">
        <v>18</v>
      </c>
      <c r="G34" s="22">
        <v>15</v>
      </c>
      <c r="H34" s="25">
        <v>8</v>
      </c>
      <c r="I34" s="28">
        <v>16</v>
      </c>
    </row>
    <row r="35" spans="1:9" x14ac:dyDescent="0.25">
      <c r="A35" s="12">
        <v>379970217</v>
      </c>
      <c r="B35" s="13" t="s">
        <v>55</v>
      </c>
      <c r="C35" s="13" t="s">
        <v>56</v>
      </c>
      <c r="D35" s="14">
        <v>36762</v>
      </c>
      <c r="E35" s="16">
        <v>3</v>
      </c>
      <c r="F35" s="19">
        <v>14</v>
      </c>
      <c r="G35" s="22">
        <v>5</v>
      </c>
      <c r="H35" s="25">
        <v>15</v>
      </c>
      <c r="I35" s="28">
        <v>18</v>
      </c>
    </row>
    <row r="36" spans="1:9" x14ac:dyDescent="0.25">
      <c r="A36" s="33">
        <v>429883416</v>
      </c>
      <c r="B36" s="34" t="s">
        <v>57</v>
      </c>
      <c r="C36" s="34" t="s">
        <v>58</v>
      </c>
      <c r="D36" s="35">
        <v>36449</v>
      </c>
      <c r="E36" s="16">
        <v>11</v>
      </c>
      <c r="F36" s="19">
        <v>2</v>
      </c>
      <c r="G36" s="22">
        <v>17</v>
      </c>
      <c r="H36" s="25">
        <v>1</v>
      </c>
      <c r="I36" s="28">
        <v>12</v>
      </c>
    </row>
    <row r="37" spans="1:9" x14ac:dyDescent="0.25">
      <c r="A37" s="12">
        <v>393303083</v>
      </c>
      <c r="B37" s="13" t="s">
        <v>59</v>
      </c>
      <c r="C37" s="13" t="s">
        <v>60</v>
      </c>
      <c r="D37" s="14">
        <v>36300</v>
      </c>
      <c r="E37" s="16">
        <v>11</v>
      </c>
      <c r="F37" s="19">
        <v>12</v>
      </c>
      <c r="G37" s="22">
        <v>10</v>
      </c>
      <c r="H37" s="25">
        <v>4</v>
      </c>
      <c r="I37" s="28">
        <v>10</v>
      </c>
    </row>
    <row r="38" spans="1:9" x14ac:dyDescent="0.25">
      <c r="A38" s="33">
        <v>374043475</v>
      </c>
      <c r="B38" s="34" t="s">
        <v>61</v>
      </c>
      <c r="C38" s="34" t="s">
        <v>8</v>
      </c>
      <c r="D38" s="35">
        <v>36573</v>
      </c>
      <c r="E38" s="16">
        <v>15</v>
      </c>
      <c r="F38" s="19">
        <v>19</v>
      </c>
      <c r="G38" s="22">
        <v>7</v>
      </c>
      <c r="H38" s="25">
        <v>7</v>
      </c>
      <c r="I38" s="28">
        <v>18</v>
      </c>
    </row>
    <row r="39" spans="1:9" x14ac:dyDescent="0.25">
      <c r="A39" s="12">
        <v>444151448</v>
      </c>
      <c r="B39" s="13" t="s">
        <v>62</v>
      </c>
      <c r="C39" s="13" t="s">
        <v>26</v>
      </c>
      <c r="D39" s="14">
        <v>36692</v>
      </c>
      <c r="E39" s="16">
        <v>7</v>
      </c>
      <c r="F39" s="19">
        <v>15</v>
      </c>
      <c r="G39" s="22">
        <v>18</v>
      </c>
      <c r="H39" s="25">
        <v>2</v>
      </c>
      <c r="I39" s="28">
        <v>6</v>
      </c>
    </row>
    <row r="40" spans="1:9" x14ac:dyDescent="0.25">
      <c r="A40" s="33">
        <v>409945451</v>
      </c>
      <c r="B40" s="34" t="s">
        <v>63</v>
      </c>
      <c r="C40" s="34" t="s">
        <v>64</v>
      </c>
      <c r="D40" s="35">
        <v>36538</v>
      </c>
      <c r="E40" s="16">
        <v>7</v>
      </c>
      <c r="F40" s="19">
        <v>9</v>
      </c>
      <c r="G40" s="22">
        <v>6</v>
      </c>
      <c r="H40" s="25">
        <v>3</v>
      </c>
      <c r="I40" s="28">
        <v>3</v>
      </c>
    </row>
    <row r="41" spans="1:9" x14ac:dyDescent="0.25">
      <c r="A41" s="12">
        <v>351116966</v>
      </c>
      <c r="B41" s="13" t="s">
        <v>65</v>
      </c>
      <c r="C41" s="13" t="s">
        <v>66</v>
      </c>
      <c r="D41" s="14">
        <v>36294</v>
      </c>
      <c r="E41" s="16">
        <v>9</v>
      </c>
      <c r="F41" s="19">
        <v>13</v>
      </c>
      <c r="G41" s="22">
        <v>3</v>
      </c>
      <c r="H41" s="25">
        <v>14</v>
      </c>
      <c r="I41" s="28">
        <v>9</v>
      </c>
    </row>
    <row r="42" spans="1:9" x14ac:dyDescent="0.25">
      <c r="A42" s="33">
        <v>372445109</v>
      </c>
      <c r="B42" s="34" t="s">
        <v>67</v>
      </c>
      <c r="C42" s="34" t="s">
        <v>68</v>
      </c>
      <c r="D42" s="35">
        <v>36196</v>
      </c>
      <c r="E42" s="16">
        <v>3</v>
      </c>
      <c r="F42" s="19">
        <v>15</v>
      </c>
      <c r="G42" s="22">
        <v>9</v>
      </c>
      <c r="H42" s="25">
        <v>14</v>
      </c>
      <c r="I42" s="28">
        <v>17</v>
      </c>
    </row>
    <row r="43" spans="1:9" x14ac:dyDescent="0.25">
      <c r="A43" s="12">
        <v>445363908</v>
      </c>
      <c r="B43" s="13" t="s">
        <v>69</v>
      </c>
      <c r="C43" s="13" t="s">
        <v>70</v>
      </c>
      <c r="D43" s="14">
        <v>36870</v>
      </c>
      <c r="E43" s="16">
        <v>5</v>
      </c>
      <c r="F43" s="19">
        <v>7</v>
      </c>
      <c r="G43" s="22">
        <v>11</v>
      </c>
      <c r="H43" s="25">
        <v>10</v>
      </c>
      <c r="I43" s="28">
        <v>10</v>
      </c>
    </row>
    <row r="44" spans="1:9" x14ac:dyDescent="0.25">
      <c r="A44" s="33">
        <v>440176718</v>
      </c>
      <c r="B44" s="34" t="s">
        <v>11</v>
      </c>
      <c r="C44" s="34" t="s">
        <v>71</v>
      </c>
      <c r="D44" s="35">
        <v>36427</v>
      </c>
      <c r="E44" s="16">
        <v>13</v>
      </c>
      <c r="F44" s="19">
        <v>13</v>
      </c>
      <c r="G44" s="22">
        <v>8</v>
      </c>
      <c r="H44" s="25">
        <v>10</v>
      </c>
      <c r="I44" s="28">
        <v>20</v>
      </c>
    </row>
    <row r="45" spans="1:9" x14ac:dyDescent="0.25">
      <c r="A45" s="12">
        <v>424321138</v>
      </c>
      <c r="B45" s="13" t="s">
        <v>65</v>
      </c>
      <c r="C45" s="13" t="s">
        <v>72</v>
      </c>
      <c r="D45" s="14">
        <v>36562</v>
      </c>
      <c r="E45" s="16">
        <v>6</v>
      </c>
      <c r="F45" s="19">
        <v>8</v>
      </c>
      <c r="G45" s="22">
        <v>2</v>
      </c>
      <c r="H45" s="25">
        <v>15</v>
      </c>
      <c r="I45" s="28">
        <v>17</v>
      </c>
    </row>
    <row r="46" spans="1:9" x14ac:dyDescent="0.25">
      <c r="A46" s="33">
        <v>375555060</v>
      </c>
      <c r="B46" s="34" t="s">
        <v>73</v>
      </c>
      <c r="C46" s="34" t="s">
        <v>74</v>
      </c>
      <c r="D46" s="35">
        <v>36384</v>
      </c>
      <c r="E46" s="16">
        <v>17</v>
      </c>
      <c r="F46" s="19">
        <v>16</v>
      </c>
      <c r="G46" s="22">
        <v>17</v>
      </c>
      <c r="H46" s="25">
        <v>5</v>
      </c>
      <c r="I46" s="28">
        <v>1</v>
      </c>
    </row>
    <row r="47" spans="1:9" x14ac:dyDescent="0.25">
      <c r="A47" s="12">
        <v>440265101</v>
      </c>
      <c r="B47" s="13" t="s">
        <v>75</v>
      </c>
      <c r="C47" s="13" t="s">
        <v>70</v>
      </c>
      <c r="D47" s="14">
        <v>36332</v>
      </c>
      <c r="E47" s="16">
        <v>10</v>
      </c>
      <c r="F47" s="19">
        <v>7</v>
      </c>
      <c r="G47" s="22">
        <v>17</v>
      </c>
      <c r="H47" s="25">
        <v>12</v>
      </c>
      <c r="I47" s="28">
        <v>18</v>
      </c>
    </row>
    <row r="48" spans="1:9" x14ac:dyDescent="0.25">
      <c r="A48" s="33">
        <v>394131062</v>
      </c>
      <c r="B48" s="34" t="s">
        <v>76</v>
      </c>
      <c r="C48" s="34" t="s">
        <v>77</v>
      </c>
      <c r="D48" s="35">
        <v>36333</v>
      </c>
      <c r="E48" s="16">
        <v>4</v>
      </c>
      <c r="F48" s="19">
        <v>20</v>
      </c>
      <c r="G48" s="22">
        <v>19</v>
      </c>
      <c r="H48" s="25">
        <v>19</v>
      </c>
      <c r="I48" s="28">
        <v>16</v>
      </c>
    </row>
    <row r="49" spans="1:9" x14ac:dyDescent="0.25">
      <c r="A49" s="12">
        <v>419959025</v>
      </c>
      <c r="B49" s="13" t="s">
        <v>78</v>
      </c>
      <c r="C49" s="13" t="s">
        <v>79</v>
      </c>
      <c r="D49" s="14">
        <v>36355</v>
      </c>
      <c r="E49" s="16">
        <v>15</v>
      </c>
      <c r="F49" s="19">
        <v>4</v>
      </c>
      <c r="G49" s="22">
        <v>8</v>
      </c>
      <c r="H49" s="25">
        <v>12</v>
      </c>
      <c r="I49" s="28">
        <v>10</v>
      </c>
    </row>
    <row r="50" spans="1:9" x14ac:dyDescent="0.25">
      <c r="A50" s="33">
        <v>429994633</v>
      </c>
      <c r="B50" s="34" t="s">
        <v>80</v>
      </c>
      <c r="C50" s="34" t="s">
        <v>81</v>
      </c>
      <c r="D50" s="35">
        <v>36397</v>
      </c>
      <c r="E50" s="16">
        <v>10</v>
      </c>
      <c r="F50" s="19">
        <v>12</v>
      </c>
      <c r="G50" s="22">
        <v>17</v>
      </c>
      <c r="H50" s="25">
        <v>19</v>
      </c>
      <c r="I50" s="28">
        <v>8</v>
      </c>
    </row>
    <row r="51" spans="1:9" x14ac:dyDescent="0.25">
      <c r="A51" s="12">
        <v>354370790</v>
      </c>
      <c r="B51" s="13" t="s">
        <v>82</v>
      </c>
      <c r="C51" s="13" t="s">
        <v>83</v>
      </c>
      <c r="D51" s="14">
        <v>36770</v>
      </c>
      <c r="E51" s="16">
        <v>13</v>
      </c>
      <c r="F51" s="19">
        <v>2</v>
      </c>
      <c r="G51" s="22">
        <v>12</v>
      </c>
      <c r="H51" s="25">
        <v>19</v>
      </c>
      <c r="I51" s="28">
        <v>15</v>
      </c>
    </row>
    <row r="52" spans="1:9" x14ac:dyDescent="0.25">
      <c r="A52" s="33">
        <v>443746649</v>
      </c>
      <c r="B52" s="34" t="s">
        <v>84</v>
      </c>
      <c r="C52" s="34" t="s">
        <v>85</v>
      </c>
      <c r="D52" s="35">
        <v>36176</v>
      </c>
      <c r="E52" s="16">
        <v>2</v>
      </c>
      <c r="F52" s="19">
        <v>8</v>
      </c>
      <c r="G52" s="22">
        <v>11</v>
      </c>
      <c r="H52" s="25">
        <v>1</v>
      </c>
      <c r="I52" s="28">
        <v>16</v>
      </c>
    </row>
    <row r="53" spans="1:9" x14ac:dyDescent="0.25">
      <c r="A53" s="12">
        <v>427208641</v>
      </c>
      <c r="B53" s="13" t="s">
        <v>86</v>
      </c>
      <c r="C53" s="13" t="s">
        <v>87</v>
      </c>
      <c r="D53" s="14">
        <v>36355</v>
      </c>
      <c r="E53" s="16">
        <v>11</v>
      </c>
      <c r="F53" s="19">
        <v>11</v>
      </c>
      <c r="G53" s="22">
        <v>6</v>
      </c>
      <c r="H53" s="25">
        <v>15</v>
      </c>
      <c r="I53" s="28">
        <v>13</v>
      </c>
    </row>
    <row r="54" spans="1:9" x14ac:dyDescent="0.25">
      <c r="A54" s="33">
        <v>369193989</v>
      </c>
      <c r="B54" s="34" t="s">
        <v>9</v>
      </c>
      <c r="C54" s="34" t="s">
        <v>88</v>
      </c>
      <c r="D54" s="35">
        <v>36474</v>
      </c>
      <c r="E54" s="16">
        <v>18</v>
      </c>
      <c r="F54" s="19">
        <v>20</v>
      </c>
      <c r="G54" s="22">
        <v>3</v>
      </c>
      <c r="H54" s="25">
        <v>11</v>
      </c>
      <c r="I54" s="28">
        <v>7</v>
      </c>
    </row>
    <row r="55" spans="1:9" x14ac:dyDescent="0.25">
      <c r="A55" s="12">
        <v>375200031</v>
      </c>
      <c r="B55" s="13" t="s">
        <v>89</v>
      </c>
      <c r="C55" s="13" t="s">
        <v>39</v>
      </c>
      <c r="D55" s="14">
        <v>36717</v>
      </c>
      <c r="E55" s="16">
        <v>2</v>
      </c>
      <c r="F55" s="19">
        <v>10</v>
      </c>
      <c r="G55" s="22">
        <v>11</v>
      </c>
      <c r="H55" s="25">
        <v>6</v>
      </c>
      <c r="I55" s="28">
        <v>19</v>
      </c>
    </row>
    <row r="56" spans="1:9" x14ac:dyDescent="0.25">
      <c r="A56" s="33">
        <v>368907282</v>
      </c>
      <c r="B56" s="34" t="s">
        <v>9</v>
      </c>
      <c r="C56" s="34" t="s">
        <v>90</v>
      </c>
      <c r="D56" s="35">
        <v>36216</v>
      </c>
      <c r="E56" s="16">
        <v>13</v>
      </c>
      <c r="F56" s="19">
        <v>20</v>
      </c>
      <c r="G56" s="22">
        <v>18</v>
      </c>
      <c r="H56" s="25">
        <v>4</v>
      </c>
      <c r="I56" s="28">
        <v>3</v>
      </c>
    </row>
    <row r="57" spans="1:9" x14ac:dyDescent="0.25">
      <c r="A57" s="12">
        <v>438060046</v>
      </c>
      <c r="B57" s="13" t="s">
        <v>91</v>
      </c>
      <c r="C57" s="13" t="s">
        <v>92</v>
      </c>
      <c r="D57" s="14">
        <v>36297</v>
      </c>
      <c r="E57" s="16">
        <v>3</v>
      </c>
      <c r="F57" s="19">
        <v>11</v>
      </c>
      <c r="G57" s="22">
        <v>6</v>
      </c>
      <c r="H57" s="25">
        <v>5</v>
      </c>
      <c r="I57" s="28">
        <v>16</v>
      </c>
    </row>
    <row r="58" spans="1:9" x14ac:dyDescent="0.25">
      <c r="A58" s="33">
        <v>404365095</v>
      </c>
      <c r="B58" s="34" t="s">
        <v>93</v>
      </c>
      <c r="C58" s="34" t="s">
        <v>94</v>
      </c>
      <c r="D58" s="35">
        <v>36654</v>
      </c>
      <c r="E58" s="16">
        <v>2</v>
      </c>
      <c r="F58" s="19">
        <v>9</v>
      </c>
      <c r="G58" s="22">
        <v>18</v>
      </c>
      <c r="H58" s="25">
        <v>6</v>
      </c>
      <c r="I58" s="28">
        <v>5</v>
      </c>
    </row>
    <row r="59" spans="1:9" x14ac:dyDescent="0.25">
      <c r="A59" s="12">
        <v>410602372</v>
      </c>
      <c r="B59" s="13" t="s">
        <v>95</v>
      </c>
      <c r="C59" s="13" t="s">
        <v>96</v>
      </c>
      <c r="D59" s="14">
        <v>36162</v>
      </c>
      <c r="E59" s="16">
        <v>7</v>
      </c>
      <c r="F59" s="19">
        <v>17</v>
      </c>
      <c r="G59" s="22">
        <v>5</v>
      </c>
      <c r="H59" s="25">
        <v>20</v>
      </c>
      <c r="I59" s="28">
        <v>1</v>
      </c>
    </row>
    <row r="60" spans="1:9" x14ac:dyDescent="0.25">
      <c r="A60" s="33">
        <v>405671377</v>
      </c>
      <c r="B60" s="34" t="s">
        <v>97</v>
      </c>
      <c r="C60" s="34" t="s">
        <v>98</v>
      </c>
      <c r="D60" s="35">
        <v>36774</v>
      </c>
      <c r="E60" s="16">
        <v>10</v>
      </c>
      <c r="F60" s="19">
        <v>18</v>
      </c>
      <c r="G60" s="22">
        <v>14</v>
      </c>
      <c r="H60" s="25">
        <v>14</v>
      </c>
      <c r="I60" s="28">
        <v>18</v>
      </c>
    </row>
    <row r="61" spans="1:9" x14ac:dyDescent="0.25">
      <c r="A61" s="12">
        <v>423308877</v>
      </c>
      <c r="B61" s="13" t="s">
        <v>99</v>
      </c>
      <c r="C61" s="13" t="s">
        <v>100</v>
      </c>
      <c r="D61" s="14">
        <v>36771</v>
      </c>
      <c r="E61" s="16">
        <v>7</v>
      </c>
      <c r="F61" s="19">
        <v>19</v>
      </c>
      <c r="G61" s="22">
        <v>4</v>
      </c>
      <c r="H61" s="25">
        <v>9</v>
      </c>
      <c r="I61" s="28">
        <v>20</v>
      </c>
    </row>
    <row r="62" spans="1:9" x14ac:dyDescent="0.25">
      <c r="A62" s="33">
        <v>427658809</v>
      </c>
      <c r="B62" s="34" t="s">
        <v>101</v>
      </c>
      <c r="C62" s="34" t="s">
        <v>102</v>
      </c>
      <c r="D62" s="35">
        <v>36783</v>
      </c>
      <c r="E62" s="16">
        <v>20</v>
      </c>
      <c r="F62" s="19">
        <v>6</v>
      </c>
      <c r="G62" s="22">
        <v>1</v>
      </c>
      <c r="H62" s="25">
        <v>16</v>
      </c>
      <c r="I62" s="28">
        <v>1</v>
      </c>
    </row>
    <row r="63" spans="1:9" x14ac:dyDescent="0.25">
      <c r="A63" s="12">
        <v>382350057</v>
      </c>
      <c r="B63" s="13" t="s">
        <v>103</v>
      </c>
      <c r="C63" s="13" t="s">
        <v>28</v>
      </c>
      <c r="D63" s="14">
        <v>36562</v>
      </c>
      <c r="E63" s="16">
        <v>19</v>
      </c>
      <c r="F63" s="19">
        <v>8</v>
      </c>
      <c r="G63" s="22">
        <v>12</v>
      </c>
      <c r="H63" s="25">
        <v>5</v>
      </c>
      <c r="I63" s="28">
        <v>14</v>
      </c>
    </row>
    <row r="64" spans="1:9" x14ac:dyDescent="0.25">
      <c r="A64" s="33">
        <v>430971466</v>
      </c>
      <c r="B64" s="34" t="s">
        <v>104</v>
      </c>
      <c r="C64" s="34" t="s">
        <v>105</v>
      </c>
      <c r="D64" s="35">
        <v>36583</v>
      </c>
      <c r="E64" s="16">
        <v>17</v>
      </c>
      <c r="F64" s="19">
        <v>2</v>
      </c>
      <c r="G64" s="22">
        <v>14</v>
      </c>
      <c r="H64" s="25">
        <v>5</v>
      </c>
      <c r="I64" s="28">
        <v>13</v>
      </c>
    </row>
    <row r="65" spans="1:9" x14ac:dyDescent="0.25">
      <c r="A65" s="12">
        <v>348361122</v>
      </c>
      <c r="B65" s="13" t="s">
        <v>106</v>
      </c>
      <c r="C65" s="13" t="s">
        <v>107</v>
      </c>
      <c r="D65" s="14">
        <v>36732</v>
      </c>
      <c r="E65" s="16">
        <v>17</v>
      </c>
      <c r="F65" s="19">
        <v>2</v>
      </c>
      <c r="G65" s="22">
        <v>18</v>
      </c>
      <c r="H65" s="25">
        <v>3</v>
      </c>
      <c r="I65" s="28">
        <v>18</v>
      </c>
    </row>
    <row r="66" spans="1:9" x14ac:dyDescent="0.25">
      <c r="A66" s="33">
        <v>370804257</v>
      </c>
      <c r="B66" s="34" t="s">
        <v>108</v>
      </c>
      <c r="C66" s="34" t="s">
        <v>79</v>
      </c>
      <c r="D66" s="35">
        <v>36847</v>
      </c>
      <c r="E66" s="16">
        <v>7</v>
      </c>
      <c r="F66" s="19">
        <v>2</v>
      </c>
      <c r="G66" s="22">
        <v>4</v>
      </c>
      <c r="H66" s="25">
        <v>5</v>
      </c>
      <c r="I66" s="28">
        <v>19</v>
      </c>
    </row>
    <row r="67" spans="1:9" x14ac:dyDescent="0.25">
      <c r="A67" s="12">
        <v>408169143</v>
      </c>
      <c r="B67" s="13" t="s">
        <v>109</v>
      </c>
      <c r="C67" s="13" t="s">
        <v>110</v>
      </c>
      <c r="D67" s="14">
        <v>36439</v>
      </c>
      <c r="E67" s="16">
        <v>12</v>
      </c>
      <c r="F67" s="19">
        <v>4</v>
      </c>
      <c r="G67" s="22">
        <v>19</v>
      </c>
      <c r="H67" s="25">
        <v>9</v>
      </c>
      <c r="I67" s="28">
        <v>6</v>
      </c>
    </row>
    <row r="68" spans="1:9" x14ac:dyDescent="0.25">
      <c r="A68" s="33">
        <v>408520789</v>
      </c>
      <c r="B68" s="34" t="s">
        <v>111</v>
      </c>
      <c r="C68" s="34" t="s">
        <v>112</v>
      </c>
      <c r="D68" s="35">
        <v>36872</v>
      </c>
      <c r="E68" s="16">
        <v>11</v>
      </c>
      <c r="F68" s="19">
        <v>9</v>
      </c>
      <c r="G68" s="22">
        <v>7</v>
      </c>
      <c r="H68" s="25">
        <v>11</v>
      </c>
      <c r="I68" s="28">
        <v>7</v>
      </c>
    </row>
    <row r="69" spans="1:9" x14ac:dyDescent="0.25">
      <c r="A69" s="12">
        <v>440721029</v>
      </c>
      <c r="B69" s="13" t="s">
        <v>113</v>
      </c>
      <c r="C69" s="13" t="s">
        <v>114</v>
      </c>
      <c r="D69" s="14">
        <v>36761</v>
      </c>
      <c r="E69" s="16">
        <v>12</v>
      </c>
      <c r="F69" s="19">
        <v>7</v>
      </c>
      <c r="G69" s="22">
        <v>10</v>
      </c>
      <c r="H69" s="25">
        <v>7</v>
      </c>
      <c r="I69" s="28">
        <v>8</v>
      </c>
    </row>
    <row r="70" spans="1:9" x14ac:dyDescent="0.25">
      <c r="A70" s="33">
        <v>410258259</v>
      </c>
      <c r="B70" s="34" t="s">
        <v>73</v>
      </c>
      <c r="C70" s="34" t="s">
        <v>115</v>
      </c>
      <c r="D70" s="35">
        <v>36666</v>
      </c>
      <c r="E70" s="16">
        <v>6</v>
      </c>
      <c r="F70" s="19">
        <v>17</v>
      </c>
      <c r="G70" s="22">
        <v>3</v>
      </c>
      <c r="H70" s="25">
        <v>20</v>
      </c>
      <c r="I70" s="28">
        <v>4</v>
      </c>
    </row>
    <row r="71" spans="1:9" x14ac:dyDescent="0.25">
      <c r="A71" s="12">
        <v>430811026</v>
      </c>
      <c r="B71" s="13" t="s">
        <v>116</v>
      </c>
      <c r="C71" s="13" t="s">
        <v>100</v>
      </c>
      <c r="D71" s="14">
        <v>36644</v>
      </c>
      <c r="E71" s="16">
        <v>1</v>
      </c>
      <c r="F71" s="19">
        <v>18</v>
      </c>
      <c r="G71" s="22">
        <v>5</v>
      </c>
      <c r="H71" s="25">
        <v>6</v>
      </c>
      <c r="I71" s="28">
        <v>9</v>
      </c>
    </row>
    <row r="72" spans="1:9" x14ac:dyDescent="0.25">
      <c r="A72" s="33">
        <v>433057160</v>
      </c>
      <c r="B72" s="34" t="s">
        <v>17</v>
      </c>
      <c r="C72" s="34" t="s">
        <v>52</v>
      </c>
      <c r="D72" s="35">
        <v>36283</v>
      </c>
      <c r="E72" s="16">
        <v>12</v>
      </c>
      <c r="F72" s="19">
        <v>6</v>
      </c>
      <c r="G72" s="22">
        <v>4</v>
      </c>
      <c r="H72" s="25">
        <v>15</v>
      </c>
      <c r="I72" s="28">
        <v>7</v>
      </c>
    </row>
    <row r="73" spans="1:9" x14ac:dyDescent="0.25">
      <c r="A73" s="12">
        <v>444839808</v>
      </c>
      <c r="B73" s="13" t="s">
        <v>117</v>
      </c>
      <c r="C73" s="13" t="s">
        <v>118</v>
      </c>
      <c r="D73" s="14">
        <v>36459</v>
      </c>
      <c r="E73" s="16">
        <v>4</v>
      </c>
      <c r="F73" s="19">
        <v>14</v>
      </c>
      <c r="G73" s="22">
        <v>18</v>
      </c>
      <c r="H73" s="25">
        <v>20</v>
      </c>
      <c r="I73" s="28">
        <v>16</v>
      </c>
    </row>
    <row r="74" spans="1:9" x14ac:dyDescent="0.25">
      <c r="A74" s="33">
        <v>436451643</v>
      </c>
      <c r="B74" s="34" t="s">
        <v>111</v>
      </c>
      <c r="C74" s="34" t="s">
        <v>28</v>
      </c>
      <c r="D74" s="35">
        <v>36183</v>
      </c>
      <c r="E74" s="16">
        <v>11</v>
      </c>
      <c r="F74" s="19">
        <v>3</v>
      </c>
      <c r="G74" s="22">
        <v>8</v>
      </c>
      <c r="H74" s="25">
        <v>12</v>
      </c>
      <c r="I74" s="28">
        <v>7</v>
      </c>
    </row>
    <row r="75" spans="1:9" x14ac:dyDescent="0.25">
      <c r="A75" s="12">
        <v>346540265</v>
      </c>
      <c r="B75" s="13" t="s">
        <v>119</v>
      </c>
      <c r="C75" s="13" t="s">
        <v>120</v>
      </c>
      <c r="D75" s="14">
        <v>36382</v>
      </c>
      <c r="E75" s="16">
        <v>13</v>
      </c>
      <c r="F75" s="19">
        <v>6</v>
      </c>
      <c r="G75" s="22">
        <v>1</v>
      </c>
      <c r="H75" s="25">
        <v>17</v>
      </c>
      <c r="I75" s="28">
        <v>20</v>
      </c>
    </row>
    <row r="76" spans="1:9" x14ac:dyDescent="0.25">
      <c r="A76" s="33">
        <v>387152042</v>
      </c>
      <c r="B76" s="34" t="s">
        <v>121</v>
      </c>
      <c r="C76" s="34" t="s">
        <v>122</v>
      </c>
      <c r="D76" s="35">
        <v>36205</v>
      </c>
      <c r="E76" s="16">
        <v>20</v>
      </c>
      <c r="F76" s="19">
        <v>16</v>
      </c>
      <c r="G76" s="22">
        <v>20</v>
      </c>
      <c r="H76" s="25">
        <v>15</v>
      </c>
      <c r="I76" s="28">
        <v>17</v>
      </c>
    </row>
    <row r="77" spans="1:9" x14ac:dyDescent="0.25">
      <c r="A77" s="12">
        <v>367914416</v>
      </c>
      <c r="B77" s="13" t="s">
        <v>123</v>
      </c>
      <c r="C77" s="13" t="s">
        <v>85</v>
      </c>
      <c r="D77" s="14">
        <v>36176</v>
      </c>
      <c r="E77" s="16">
        <v>17</v>
      </c>
      <c r="F77" s="19">
        <v>9</v>
      </c>
      <c r="G77" s="22">
        <v>14</v>
      </c>
      <c r="H77" s="25">
        <v>4</v>
      </c>
      <c r="I77" s="28">
        <v>10</v>
      </c>
    </row>
    <row r="78" spans="1:9" x14ac:dyDescent="0.25">
      <c r="A78" s="33">
        <v>398599077</v>
      </c>
      <c r="B78" s="34" t="s">
        <v>124</v>
      </c>
      <c r="C78" s="34" t="s">
        <v>83</v>
      </c>
      <c r="D78" s="35">
        <v>36571</v>
      </c>
      <c r="E78" s="16">
        <v>2</v>
      </c>
      <c r="F78" s="19">
        <v>2</v>
      </c>
      <c r="G78" s="22">
        <v>4</v>
      </c>
      <c r="H78" s="25">
        <v>8</v>
      </c>
      <c r="I78" s="28">
        <v>4</v>
      </c>
    </row>
    <row r="79" spans="1:9" x14ac:dyDescent="0.25">
      <c r="A79" s="12">
        <v>427183854</v>
      </c>
      <c r="B79" s="13" t="s">
        <v>125</v>
      </c>
      <c r="C79" s="13" t="s">
        <v>126</v>
      </c>
      <c r="D79" s="14">
        <v>36170</v>
      </c>
      <c r="E79" s="16">
        <v>2</v>
      </c>
      <c r="F79" s="19">
        <v>6</v>
      </c>
      <c r="G79" s="22">
        <v>5</v>
      </c>
      <c r="H79" s="25">
        <v>2</v>
      </c>
      <c r="I79" s="28">
        <v>8</v>
      </c>
    </row>
    <row r="80" spans="1:9" x14ac:dyDescent="0.25">
      <c r="A80" s="33">
        <v>356420143</v>
      </c>
      <c r="B80" s="34" t="s">
        <v>127</v>
      </c>
      <c r="C80" s="34" t="s">
        <v>128</v>
      </c>
      <c r="D80" s="35">
        <v>36182</v>
      </c>
      <c r="E80" s="16">
        <v>17</v>
      </c>
      <c r="F80" s="19">
        <v>4</v>
      </c>
      <c r="G80" s="22">
        <v>5</v>
      </c>
      <c r="H80" s="25">
        <v>9</v>
      </c>
      <c r="I80" s="28">
        <v>9</v>
      </c>
    </row>
    <row r="81" spans="1:9" x14ac:dyDescent="0.25">
      <c r="A81" s="12">
        <v>376120094</v>
      </c>
      <c r="B81" s="13" t="s">
        <v>129</v>
      </c>
      <c r="C81" s="13" t="s">
        <v>130</v>
      </c>
      <c r="D81" s="14">
        <v>36583</v>
      </c>
      <c r="E81" s="16">
        <v>4</v>
      </c>
      <c r="F81" s="19">
        <v>8</v>
      </c>
      <c r="G81" s="22">
        <v>13</v>
      </c>
      <c r="H81" s="25">
        <v>13</v>
      </c>
      <c r="I81" s="28">
        <v>1</v>
      </c>
    </row>
    <row r="82" spans="1:9" x14ac:dyDescent="0.25">
      <c r="A82" s="33">
        <v>408068512</v>
      </c>
      <c r="B82" s="34" t="s">
        <v>131</v>
      </c>
      <c r="C82" s="34" t="s">
        <v>132</v>
      </c>
      <c r="D82" s="35">
        <v>36641</v>
      </c>
      <c r="E82" s="16">
        <v>16</v>
      </c>
      <c r="F82" s="19">
        <v>3</v>
      </c>
      <c r="G82" s="22">
        <v>15</v>
      </c>
      <c r="H82" s="25">
        <v>4</v>
      </c>
      <c r="I82" s="28">
        <v>2</v>
      </c>
    </row>
    <row r="83" spans="1:9" x14ac:dyDescent="0.25">
      <c r="A83" s="12">
        <v>409938124</v>
      </c>
      <c r="B83" s="13" t="s">
        <v>133</v>
      </c>
      <c r="C83" s="13" t="s">
        <v>134</v>
      </c>
      <c r="D83" s="14">
        <v>36587</v>
      </c>
      <c r="E83" s="16">
        <v>19</v>
      </c>
      <c r="F83" s="19">
        <v>8</v>
      </c>
      <c r="G83" s="22">
        <v>9</v>
      </c>
      <c r="H83" s="25">
        <v>1</v>
      </c>
      <c r="I83" s="28">
        <v>9</v>
      </c>
    </row>
    <row r="84" spans="1:9" x14ac:dyDescent="0.25">
      <c r="A84" s="33">
        <v>348035001</v>
      </c>
      <c r="B84" s="34" t="s">
        <v>73</v>
      </c>
      <c r="C84" s="34" t="s">
        <v>135</v>
      </c>
      <c r="D84" s="35">
        <v>36635</v>
      </c>
      <c r="E84" s="16">
        <v>7</v>
      </c>
      <c r="F84" s="19">
        <v>13</v>
      </c>
      <c r="G84" s="22">
        <v>1</v>
      </c>
      <c r="H84" s="25">
        <v>16</v>
      </c>
      <c r="I84" s="28">
        <v>12</v>
      </c>
    </row>
    <row r="85" spans="1:9" x14ac:dyDescent="0.25">
      <c r="A85" s="12">
        <v>444139443</v>
      </c>
      <c r="B85" s="13" t="s">
        <v>136</v>
      </c>
      <c r="C85" s="13" t="s">
        <v>137</v>
      </c>
      <c r="D85" s="14">
        <v>36569</v>
      </c>
      <c r="E85" s="16">
        <v>3</v>
      </c>
      <c r="F85" s="19">
        <v>7</v>
      </c>
      <c r="G85" s="22">
        <v>12</v>
      </c>
      <c r="H85" s="25">
        <v>8</v>
      </c>
      <c r="I85" s="28">
        <v>19</v>
      </c>
    </row>
    <row r="86" spans="1:9" x14ac:dyDescent="0.25">
      <c r="A86" s="33">
        <v>418511472</v>
      </c>
      <c r="B86" s="34" t="s">
        <v>11</v>
      </c>
      <c r="C86" s="34" t="s">
        <v>54</v>
      </c>
      <c r="D86" s="35">
        <v>36321</v>
      </c>
      <c r="E86" s="16">
        <v>12</v>
      </c>
      <c r="F86" s="19">
        <v>5</v>
      </c>
      <c r="G86" s="22">
        <v>7</v>
      </c>
      <c r="H86" s="25">
        <v>19</v>
      </c>
      <c r="I86" s="28">
        <v>10</v>
      </c>
    </row>
    <row r="87" spans="1:9" x14ac:dyDescent="0.25">
      <c r="A87" s="12">
        <v>369258645</v>
      </c>
      <c r="B87" s="13" t="s">
        <v>138</v>
      </c>
      <c r="C87" s="13" t="s">
        <v>139</v>
      </c>
      <c r="D87" s="14">
        <v>36867</v>
      </c>
      <c r="E87" s="16">
        <v>17</v>
      </c>
      <c r="F87" s="19">
        <v>4</v>
      </c>
      <c r="G87" s="22">
        <v>11</v>
      </c>
      <c r="H87" s="25">
        <v>15</v>
      </c>
      <c r="I87" s="28">
        <v>8</v>
      </c>
    </row>
    <row r="88" spans="1:9" x14ac:dyDescent="0.25">
      <c r="A88" s="33">
        <v>351629747</v>
      </c>
      <c r="B88" s="34" t="s">
        <v>140</v>
      </c>
      <c r="C88" s="34" t="s">
        <v>16</v>
      </c>
      <c r="D88" s="35">
        <v>36352</v>
      </c>
      <c r="E88" s="16">
        <v>10</v>
      </c>
      <c r="F88" s="19">
        <v>14</v>
      </c>
      <c r="G88" s="22">
        <v>4</v>
      </c>
      <c r="H88" s="25">
        <v>7</v>
      </c>
      <c r="I88" s="28">
        <v>17</v>
      </c>
    </row>
    <row r="89" spans="1:9" x14ac:dyDescent="0.25">
      <c r="A89" s="12">
        <v>407435885</v>
      </c>
      <c r="B89" s="13" t="s">
        <v>141</v>
      </c>
      <c r="C89" s="13" t="s">
        <v>142</v>
      </c>
      <c r="D89" s="14">
        <v>36845</v>
      </c>
      <c r="E89" s="16">
        <v>10</v>
      </c>
      <c r="F89" s="19">
        <v>19</v>
      </c>
      <c r="G89" s="22">
        <v>14</v>
      </c>
      <c r="H89" s="25">
        <v>18</v>
      </c>
      <c r="I89" s="28">
        <v>17</v>
      </c>
    </row>
    <row r="90" spans="1:9" x14ac:dyDescent="0.25">
      <c r="A90" s="33">
        <v>402036383</v>
      </c>
      <c r="B90" s="34" t="s">
        <v>143</v>
      </c>
      <c r="C90" s="34" t="s">
        <v>52</v>
      </c>
      <c r="D90" s="35">
        <v>36817</v>
      </c>
      <c r="E90" s="16">
        <v>3</v>
      </c>
      <c r="F90" s="19">
        <v>7</v>
      </c>
      <c r="G90" s="22">
        <v>15</v>
      </c>
      <c r="H90" s="25">
        <v>12</v>
      </c>
      <c r="I90" s="28">
        <v>7</v>
      </c>
    </row>
    <row r="91" spans="1:9" x14ac:dyDescent="0.25">
      <c r="A91" s="12">
        <v>405441095</v>
      </c>
      <c r="B91" s="13" t="s">
        <v>144</v>
      </c>
      <c r="C91" s="13" t="s">
        <v>83</v>
      </c>
      <c r="D91" s="14">
        <v>36526</v>
      </c>
      <c r="E91" s="16">
        <v>19</v>
      </c>
      <c r="F91" s="19">
        <v>9</v>
      </c>
      <c r="G91" s="22">
        <v>17</v>
      </c>
      <c r="H91" s="25">
        <v>17</v>
      </c>
      <c r="I91" s="28">
        <v>17</v>
      </c>
    </row>
    <row r="92" spans="1:9" x14ac:dyDescent="0.25">
      <c r="A92" s="33">
        <v>398905273</v>
      </c>
      <c r="B92" s="34" t="s">
        <v>145</v>
      </c>
      <c r="C92" s="34" t="s">
        <v>146</v>
      </c>
      <c r="D92" s="35">
        <v>36379</v>
      </c>
      <c r="E92" s="16">
        <v>20</v>
      </c>
      <c r="F92" s="19">
        <v>20</v>
      </c>
      <c r="G92" s="22">
        <v>9</v>
      </c>
      <c r="H92" s="25">
        <v>3</v>
      </c>
      <c r="I92" s="28">
        <v>12</v>
      </c>
    </row>
    <row r="93" spans="1:9" x14ac:dyDescent="0.25">
      <c r="A93" s="12">
        <v>371496052</v>
      </c>
      <c r="B93" s="13" t="s">
        <v>147</v>
      </c>
      <c r="C93" s="13" t="s">
        <v>16</v>
      </c>
      <c r="D93" s="14">
        <v>36188</v>
      </c>
      <c r="E93" s="16">
        <v>14</v>
      </c>
      <c r="F93" s="19">
        <v>17</v>
      </c>
      <c r="G93" s="22">
        <v>3</v>
      </c>
      <c r="H93" s="25">
        <v>4</v>
      </c>
      <c r="I93" s="28">
        <v>1</v>
      </c>
    </row>
    <row r="94" spans="1:9" x14ac:dyDescent="0.25">
      <c r="A94" s="33">
        <v>426090092</v>
      </c>
      <c r="B94" s="34" t="s">
        <v>148</v>
      </c>
      <c r="C94" s="34" t="s">
        <v>149</v>
      </c>
      <c r="D94" s="35">
        <v>36406</v>
      </c>
      <c r="E94" s="16">
        <v>16</v>
      </c>
      <c r="F94" s="19">
        <v>12</v>
      </c>
      <c r="G94" s="22">
        <v>16</v>
      </c>
      <c r="H94" s="25">
        <v>18</v>
      </c>
      <c r="I94" s="28">
        <v>10</v>
      </c>
    </row>
    <row r="95" spans="1:9" x14ac:dyDescent="0.25">
      <c r="A95" s="12">
        <v>424332669</v>
      </c>
      <c r="B95" s="13" t="s">
        <v>150</v>
      </c>
      <c r="C95" s="13" t="s">
        <v>151</v>
      </c>
      <c r="D95" s="14">
        <v>36200</v>
      </c>
      <c r="E95" s="16">
        <v>3</v>
      </c>
      <c r="F95" s="19">
        <v>19</v>
      </c>
      <c r="G95" s="22">
        <v>16</v>
      </c>
      <c r="H95" s="25">
        <v>11</v>
      </c>
      <c r="I95" s="28">
        <v>7</v>
      </c>
    </row>
    <row r="96" spans="1:9" ht="15.75" thickBot="1" x14ac:dyDescent="0.3">
      <c r="A96" s="36">
        <v>440137779</v>
      </c>
      <c r="B96" s="37" t="s">
        <v>152</v>
      </c>
      <c r="C96" s="37" t="s">
        <v>153</v>
      </c>
      <c r="D96" s="38">
        <v>36548</v>
      </c>
      <c r="E96" s="17">
        <v>5</v>
      </c>
      <c r="F96" s="20">
        <v>14</v>
      </c>
      <c r="G96" s="23">
        <v>9</v>
      </c>
      <c r="H96" s="26">
        <v>20</v>
      </c>
      <c r="I96" s="29">
        <v>14</v>
      </c>
    </row>
  </sheetData>
  <mergeCells count="13">
    <mergeCell ref="E5:I5"/>
    <mergeCell ref="K10:K12"/>
    <mergeCell ref="L10:L12"/>
    <mergeCell ref="M10:M12"/>
    <mergeCell ref="N10:N12"/>
    <mergeCell ref="P10:P12"/>
    <mergeCell ref="K13:K14"/>
    <mergeCell ref="L13:L14"/>
    <mergeCell ref="M13:M14"/>
    <mergeCell ref="N13:N14"/>
    <mergeCell ref="O13:O14"/>
    <mergeCell ref="P13:P14"/>
    <mergeCell ref="O10:O12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/>
  </sheetPr>
  <dimension ref="A2:O96"/>
  <sheetViews>
    <sheetView zoomScaleNormal="100" workbookViewId="0">
      <selection activeCell="I25" sqref="I25"/>
    </sheetView>
  </sheetViews>
  <sheetFormatPr baseColWidth="10" defaultColWidth="11.42578125" defaultRowHeight="15" x14ac:dyDescent="0.25"/>
  <cols>
    <col min="1" max="1" width="10.42578125" style="48" bestFit="1" customWidth="1"/>
    <col min="2" max="2" width="16.28515625" style="48" bestFit="1" customWidth="1"/>
    <col min="3" max="3" width="10.5703125" style="48" bestFit="1" customWidth="1"/>
    <col min="4" max="4" width="10.7109375" style="48" bestFit="1" customWidth="1"/>
    <col min="5" max="5" width="10.85546875" style="48" bestFit="1" customWidth="1"/>
    <col min="6" max="6" width="10.7109375" style="48" bestFit="1" customWidth="1"/>
    <col min="7" max="7" width="12.140625" style="48" bestFit="1" customWidth="1"/>
    <col min="8" max="8" width="11.42578125" style="48" bestFit="1" customWidth="1"/>
    <col min="9" max="9" width="12" style="48" bestFit="1" customWidth="1"/>
    <col min="10" max="10" width="19.5703125" customWidth="1"/>
    <col min="12" max="12" width="15.140625" customWidth="1"/>
    <col min="14" max="14" width="11.42578125" bestFit="1" customWidth="1"/>
    <col min="15" max="15" width="12" bestFit="1" customWidth="1"/>
  </cols>
  <sheetData>
    <row r="2" spans="1:15" x14ac:dyDescent="0.25">
      <c r="D2" s="11"/>
    </row>
    <row r="3" spans="1:15" x14ac:dyDescent="0.25">
      <c r="D3" s="11"/>
    </row>
    <row r="4" spans="1:15" ht="15.75" thickBot="1" x14ac:dyDescent="0.3">
      <c r="D4" s="11"/>
    </row>
    <row r="5" spans="1:15" x14ac:dyDescent="0.25">
      <c r="D5" s="11"/>
      <c r="E5" s="131" t="s">
        <v>163</v>
      </c>
      <c r="F5" s="132"/>
      <c r="G5" s="132"/>
      <c r="H5" s="132"/>
      <c r="I5" s="133"/>
    </row>
    <row r="6" spans="1:15" ht="15.75" thickBot="1" x14ac:dyDescent="0.3">
      <c r="E6" s="49">
        <v>2</v>
      </c>
      <c r="F6" s="50">
        <v>3</v>
      </c>
      <c r="G6" s="51">
        <v>3</v>
      </c>
      <c r="H6" s="52">
        <v>2</v>
      </c>
      <c r="I6" s="53">
        <v>4</v>
      </c>
    </row>
    <row r="7" spans="1:15" ht="30.75" thickBot="1" x14ac:dyDescent="0.3">
      <c r="A7" s="40" t="s">
        <v>155</v>
      </c>
      <c r="B7" s="39" t="s">
        <v>154</v>
      </c>
      <c r="C7" s="40" t="s">
        <v>156</v>
      </c>
      <c r="D7" s="41" t="s">
        <v>162</v>
      </c>
      <c r="E7" s="42" t="s">
        <v>157</v>
      </c>
      <c r="F7" s="43" t="s">
        <v>158</v>
      </c>
      <c r="G7" s="44" t="s">
        <v>159</v>
      </c>
      <c r="H7" s="45" t="s">
        <v>160</v>
      </c>
      <c r="I7" s="46" t="s">
        <v>161</v>
      </c>
      <c r="K7" s="139" t="s">
        <v>178</v>
      </c>
      <c r="L7" s="140"/>
      <c r="M7" s="140"/>
      <c r="N7" s="140"/>
      <c r="O7" s="141"/>
    </row>
    <row r="8" spans="1:15" ht="15.75" thickBot="1" x14ac:dyDescent="0.3">
      <c r="A8" s="31" t="s">
        <v>3</v>
      </c>
      <c r="B8" s="30">
        <v>441270048</v>
      </c>
      <c r="C8" s="31" t="s">
        <v>4</v>
      </c>
      <c r="D8" s="32">
        <v>36394</v>
      </c>
      <c r="E8" s="15">
        <v>8</v>
      </c>
      <c r="F8" s="18">
        <v>11</v>
      </c>
      <c r="G8" s="21">
        <v>12</v>
      </c>
      <c r="H8" s="24">
        <v>9</v>
      </c>
      <c r="I8" s="27">
        <v>10</v>
      </c>
      <c r="K8" s="69"/>
      <c r="L8" s="70"/>
      <c r="M8" s="70"/>
      <c r="N8" s="70"/>
      <c r="O8" s="71"/>
    </row>
    <row r="9" spans="1:15" ht="15.75" thickBot="1" x14ac:dyDescent="0.3">
      <c r="A9" s="13" t="s">
        <v>5</v>
      </c>
      <c r="B9" s="12">
        <v>364850688</v>
      </c>
      <c r="C9" s="13" t="s">
        <v>6</v>
      </c>
      <c r="D9" s="14">
        <v>36255</v>
      </c>
      <c r="E9" s="16">
        <v>12</v>
      </c>
      <c r="F9" s="19">
        <v>18</v>
      </c>
      <c r="G9" s="22">
        <v>19</v>
      </c>
      <c r="H9" s="25">
        <v>10</v>
      </c>
      <c r="I9" s="28">
        <v>3</v>
      </c>
      <c r="K9" s="73" t="s">
        <v>180</v>
      </c>
      <c r="L9" s="95" t="s">
        <v>38</v>
      </c>
      <c r="M9" s="74" t="s">
        <v>181</v>
      </c>
      <c r="N9" s="154">
        <f>VLOOKUP(L9,A7:D96,2,FALSE)</f>
        <v>402345578</v>
      </c>
      <c r="O9" s="155"/>
    </row>
    <row r="10" spans="1:15" ht="15" customHeight="1" x14ac:dyDescent="0.25">
      <c r="A10" s="34" t="s">
        <v>7</v>
      </c>
      <c r="B10" s="33">
        <v>403040914</v>
      </c>
      <c r="C10" s="34" t="s">
        <v>8</v>
      </c>
      <c r="D10" s="35">
        <v>36296</v>
      </c>
      <c r="E10" s="16">
        <v>7</v>
      </c>
      <c r="F10" s="19" t="s">
        <v>176</v>
      </c>
      <c r="G10" s="22">
        <v>3</v>
      </c>
      <c r="H10" s="25">
        <v>14</v>
      </c>
      <c r="I10" s="28">
        <v>16</v>
      </c>
      <c r="K10" s="73" t="s">
        <v>179</v>
      </c>
      <c r="L10" s="94" t="str">
        <f>VLOOKUP(L9,A7:D96,3,FALSE)</f>
        <v>Victor</v>
      </c>
      <c r="M10" s="74" t="s">
        <v>182</v>
      </c>
      <c r="N10" s="70"/>
      <c r="O10" s="128">
        <f>VLOOKUP(L9,A7:D96,4,FALSE)</f>
        <v>36696</v>
      </c>
    </row>
    <row r="11" spans="1:15" x14ac:dyDescent="0.25">
      <c r="A11" s="13" t="s">
        <v>9</v>
      </c>
      <c r="B11" s="12">
        <v>418817771</v>
      </c>
      <c r="C11" s="13" t="s">
        <v>10</v>
      </c>
      <c r="D11" s="14">
        <v>36349</v>
      </c>
      <c r="E11" s="16">
        <v>10</v>
      </c>
      <c r="F11" s="19">
        <v>20</v>
      </c>
      <c r="G11" s="22">
        <v>14</v>
      </c>
      <c r="H11" s="25">
        <v>7</v>
      </c>
      <c r="I11" s="28">
        <v>11</v>
      </c>
      <c r="K11" s="69"/>
      <c r="L11" s="70"/>
      <c r="M11" s="70"/>
      <c r="N11" s="70"/>
      <c r="O11" s="71"/>
    </row>
    <row r="12" spans="1:15" ht="15.75" thickBot="1" x14ac:dyDescent="0.3">
      <c r="A12" s="34" t="s">
        <v>11</v>
      </c>
      <c r="B12" s="33">
        <v>367430847</v>
      </c>
      <c r="C12" s="34" t="s">
        <v>12</v>
      </c>
      <c r="D12" s="35">
        <v>36377</v>
      </c>
      <c r="E12" s="16">
        <v>9</v>
      </c>
      <c r="F12" s="19">
        <v>19</v>
      </c>
      <c r="G12" s="22">
        <v>2</v>
      </c>
      <c r="H12" s="25">
        <v>5</v>
      </c>
      <c r="I12" s="28">
        <v>13</v>
      </c>
      <c r="K12" s="142" t="s">
        <v>183</v>
      </c>
      <c r="L12" s="143"/>
      <c r="M12" s="143"/>
      <c r="N12" s="143"/>
      <c r="O12" s="144"/>
    </row>
    <row r="13" spans="1:15" ht="15.75" thickBot="1" x14ac:dyDescent="0.3">
      <c r="A13" s="13" t="s">
        <v>13</v>
      </c>
      <c r="B13" s="12">
        <v>399181147</v>
      </c>
      <c r="C13" s="13" t="s">
        <v>14</v>
      </c>
      <c r="D13" s="14">
        <v>36407</v>
      </c>
      <c r="E13" s="16">
        <v>6</v>
      </c>
      <c r="F13" s="19">
        <v>5</v>
      </c>
      <c r="G13" s="22" t="s">
        <v>176</v>
      </c>
      <c r="H13" s="25">
        <v>14</v>
      </c>
      <c r="I13" s="28">
        <v>20</v>
      </c>
      <c r="K13" s="47" t="s">
        <v>157</v>
      </c>
      <c r="L13" s="43" t="s">
        <v>158</v>
      </c>
      <c r="M13" s="44" t="s">
        <v>159</v>
      </c>
      <c r="N13" s="45" t="s">
        <v>160</v>
      </c>
      <c r="O13" s="46" t="s">
        <v>161</v>
      </c>
    </row>
    <row r="14" spans="1:15" ht="15.75" thickBot="1" x14ac:dyDescent="0.3">
      <c r="A14" s="34" t="s">
        <v>15</v>
      </c>
      <c r="B14" s="33">
        <v>354330889</v>
      </c>
      <c r="C14" s="34" t="s">
        <v>16</v>
      </c>
      <c r="D14" s="35">
        <v>36507</v>
      </c>
      <c r="E14" s="16">
        <v>1</v>
      </c>
      <c r="F14" s="19">
        <v>13</v>
      </c>
      <c r="G14" s="22">
        <v>7</v>
      </c>
      <c r="H14" s="25">
        <v>19</v>
      </c>
      <c r="I14" s="28">
        <v>2</v>
      </c>
      <c r="K14" s="72">
        <f>VLOOKUP(L9,A7:I96,5,FALSE)</f>
        <v>1</v>
      </c>
      <c r="L14" s="72">
        <f>VLOOKUP(L9,A7:I96,6,FALSE)</f>
        <v>19</v>
      </c>
      <c r="M14" s="72">
        <f>VLOOKUP(L9,A7:I96,7,FALSE)</f>
        <v>19</v>
      </c>
      <c r="N14" s="72">
        <f>VLOOKUP(L9,A7:I96,8,FALSE)</f>
        <v>12</v>
      </c>
      <c r="O14" s="72">
        <f>VLOOKUP(L9,A7:I96,9,FALSE)</f>
        <v>10</v>
      </c>
    </row>
    <row r="15" spans="1:15" ht="15.75" thickBot="1" x14ac:dyDescent="0.3">
      <c r="A15" s="13" t="s">
        <v>17</v>
      </c>
      <c r="B15" s="12">
        <v>347216866</v>
      </c>
      <c r="C15" s="13" t="s">
        <v>18</v>
      </c>
      <c r="D15" s="14">
        <v>36303</v>
      </c>
      <c r="E15" s="16">
        <v>17</v>
      </c>
      <c r="F15" s="19">
        <v>8</v>
      </c>
      <c r="G15" s="22">
        <v>8</v>
      </c>
      <c r="H15" s="25">
        <v>11</v>
      </c>
      <c r="I15" s="28">
        <v>20</v>
      </c>
      <c r="K15" s="145" t="s">
        <v>184</v>
      </c>
      <c r="L15" s="146"/>
      <c r="M15" s="146"/>
      <c r="N15" s="146"/>
      <c r="O15" s="147"/>
    </row>
    <row r="16" spans="1:15" x14ac:dyDescent="0.25">
      <c r="A16" s="34" t="s">
        <v>19</v>
      </c>
      <c r="B16" s="33">
        <v>384241657</v>
      </c>
      <c r="C16" s="34" t="s">
        <v>20</v>
      </c>
      <c r="D16" s="35">
        <v>36673</v>
      </c>
      <c r="E16" s="16">
        <v>8</v>
      </c>
      <c r="F16" s="19">
        <v>13</v>
      </c>
      <c r="G16" s="22">
        <v>18</v>
      </c>
      <c r="H16" s="25">
        <v>12</v>
      </c>
      <c r="I16" s="28" t="s">
        <v>176</v>
      </c>
      <c r="K16" s="148">
        <f>AVERAGE(K14:O15)</f>
        <v>12.2</v>
      </c>
      <c r="L16" s="149"/>
      <c r="M16" s="149"/>
      <c r="N16" s="149"/>
      <c r="O16" s="150"/>
    </row>
    <row r="17" spans="1:15" ht="15.75" thickBot="1" x14ac:dyDescent="0.3">
      <c r="A17" s="13" t="s">
        <v>21</v>
      </c>
      <c r="B17" s="12">
        <v>415486268</v>
      </c>
      <c r="C17" s="13" t="s">
        <v>22</v>
      </c>
      <c r="D17" s="14">
        <v>36588</v>
      </c>
      <c r="E17" s="16">
        <v>14</v>
      </c>
      <c r="F17" s="19" t="s">
        <v>176</v>
      </c>
      <c r="G17" s="22">
        <v>14</v>
      </c>
      <c r="H17" s="25">
        <v>5</v>
      </c>
      <c r="I17" s="28">
        <v>4</v>
      </c>
      <c r="K17" s="151"/>
      <c r="L17" s="152"/>
      <c r="M17" s="152"/>
      <c r="N17" s="152"/>
      <c r="O17" s="153"/>
    </row>
    <row r="18" spans="1:15" x14ac:dyDescent="0.25">
      <c r="A18" s="34" t="s">
        <v>23</v>
      </c>
      <c r="B18" s="33">
        <v>434909881</v>
      </c>
      <c r="C18" s="34" t="s">
        <v>24</v>
      </c>
      <c r="D18" s="35">
        <v>36819</v>
      </c>
      <c r="E18" s="16">
        <v>6</v>
      </c>
      <c r="F18" s="19">
        <v>14</v>
      </c>
      <c r="G18" s="22">
        <v>18</v>
      </c>
      <c r="H18" s="25">
        <v>12</v>
      </c>
      <c r="I18" s="28">
        <v>17</v>
      </c>
    </row>
    <row r="19" spans="1:15" x14ac:dyDescent="0.25">
      <c r="A19" s="13" t="s">
        <v>25</v>
      </c>
      <c r="B19" s="12">
        <v>389476861</v>
      </c>
      <c r="C19" s="13" t="s">
        <v>26</v>
      </c>
      <c r="D19" s="14">
        <v>36713</v>
      </c>
      <c r="E19" s="16">
        <v>20</v>
      </c>
      <c r="F19" s="19">
        <v>18</v>
      </c>
      <c r="G19" s="22" t="s">
        <v>176</v>
      </c>
      <c r="H19" s="25">
        <v>4</v>
      </c>
      <c r="I19" s="28">
        <v>17</v>
      </c>
    </row>
    <row r="20" spans="1:15" x14ac:dyDescent="0.25">
      <c r="A20" s="34" t="s">
        <v>27</v>
      </c>
      <c r="B20" s="33">
        <v>435900238</v>
      </c>
      <c r="C20" s="34" t="s">
        <v>28</v>
      </c>
      <c r="D20" s="35">
        <v>36416</v>
      </c>
      <c r="E20" s="16">
        <v>7</v>
      </c>
      <c r="F20" s="19">
        <v>19</v>
      </c>
      <c r="G20" s="22">
        <v>6</v>
      </c>
      <c r="H20" s="25">
        <v>12</v>
      </c>
      <c r="I20" s="28">
        <v>6</v>
      </c>
    </row>
    <row r="21" spans="1:15" x14ac:dyDescent="0.25">
      <c r="A21" s="13" t="s">
        <v>29</v>
      </c>
      <c r="B21" s="12">
        <v>430305404</v>
      </c>
      <c r="C21" s="13" t="s">
        <v>30</v>
      </c>
      <c r="D21" s="14">
        <v>36342</v>
      </c>
      <c r="E21" s="16">
        <v>15</v>
      </c>
      <c r="F21" s="19">
        <v>17</v>
      </c>
      <c r="G21" s="22">
        <v>15</v>
      </c>
      <c r="H21" s="25">
        <v>16</v>
      </c>
      <c r="I21" s="28">
        <v>7</v>
      </c>
    </row>
    <row r="22" spans="1:15" x14ac:dyDescent="0.25">
      <c r="A22" s="34" t="s">
        <v>31</v>
      </c>
      <c r="B22" s="33">
        <v>357670894</v>
      </c>
      <c r="C22" s="34" t="s">
        <v>32</v>
      </c>
      <c r="D22" s="35">
        <v>36251</v>
      </c>
      <c r="E22" s="16">
        <v>3</v>
      </c>
      <c r="F22" s="19">
        <v>5</v>
      </c>
      <c r="G22" s="22">
        <v>5</v>
      </c>
      <c r="H22" s="25" t="s">
        <v>176</v>
      </c>
      <c r="I22" s="28">
        <v>11</v>
      </c>
    </row>
    <row r="23" spans="1:15" x14ac:dyDescent="0.25">
      <c r="A23" s="13" t="s">
        <v>33</v>
      </c>
      <c r="B23" s="12">
        <v>411122497</v>
      </c>
      <c r="C23" s="13" t="s">
        <v>24</v>
      </c>
      <c r="D23" s="14">
        <v>36171</v>
      </c>
      <c r="E23" s="16">
        <v>11</v>
      </c>
      <c r="F23" s="19">
        <v>1</v>
      </c>
      <c r="G23" s="22">
        <v>7</v>
      </c>
      <c r="H23" s="25">
        <v>13</v>
      </c>
      <c r="I23" s="28">
        <v>5</v>
      </c>
    </row>
    <row r="24" spans="1:15" x14ac:dyDescent="0.25">
      <c r="A24" s="34" t="s">
        <v>34</v>
      </c>
      <c r="B24" s="33">
        <v>377133388</v>
      </c>
      <c r="C24" s="34" t="s">
        <v>35</v>
      </c>
      <c r="D24" s="35">
        <v>36661</v>
      </c>
      <c r="E24" s="16">
        <v>1</v>
      </c>
      <c r="F24" s="19" t="s">
        <v>176</v>
      </c>
      <c r="G24" s="22">
        <v>15</v>
      </c>
      <c r="H24" s="25">
        <v>1</v>
      </c>
      <c r="I24" s="28">
        <v>1</v>
      </c>
    </row>
    <row r="25" spans="1:15" x14ac:dyDescent="0.25">
      <c r="A25" s="13" t="s">
        <v>36</v>
      </c>
      <c r="B25" s="12">
        <v>366603683</v>
      </c>
      <c r="C25" s="13" t="s">
        <v>37</v>
      </c>
      <c r="D25" s="14">
        <v>36680</v>
      </c>
      <c r="E25" s="16">
        <v>18</v>
      </c>
      <c r="F25" s="19">
        <v>4</v>
      </c>
      <c r="G25" s="22">
        <v>8</v>
      </c>
      <c r="H25" s="25">
        <v>12</v>
      </c>
      <c r="I25" s="28">
        <v>1</v>
      </c>
    </row>
    <row r="26" spans="1:15" x14ac:dyDescent="0.25">
      <c r="A26" s="34" t="s">
        <v>38</v>
      </c>
      <c r="B26" s="33">
        <v>402345578</v>
      </c>
      <c r="C26" s="34" t="s">
        <v>39</v>
      </c>
      <c r="D26" s="35">
        <v>36696</v>
      </c>
      <c r="E26" s="16">
        <v>1</v>
      </c>
      <c r="F26" s="19">
        <v>19</v>
      </c>
      <c r="G26" s="22">
        <v>19</v>
      </c>
      <c r="H26" s="25">
        <v>12</v>
      </c>
      <c r="I26" s="28">
        <v>10</v>
      </c>
    </row>
    <row r="27" spans="1:15" x14ac:dyDescent="0.25">
      <c r="A27" s="13" t="s">
        <v>40</v>
      </c>
      <c r="B27" s="12">
        <v>424863052</v>
      </c>
      <c r="C27" s="13" t="s">
        <v>41</v>
      </c>
      <c r="D27" s="14">
        <v>36540</v>
      </c>
      <c r="E27" s="16">
        <v>1</v>
      </c>
      <c r="F27" s="19">
        <v>14</v>
      </c>
      <c r="G27" s="22">
        <v>20</v>
      </c>
      <c r="H27" s="25">
        <v>15</v>
      </c>
      <c r="I27" s="28">
        <v>8</v>
      </c>
    </row>
    <row r="28" spans="1:15" x14ac:dyDescent="0.25">
      <c r="A28" s="34" t="s">
        <v>42</v>
      </c>
      <c r="B28" s="33">
        <v>430020615</v>
      </c>
      <c r="C28" s="34" t="s">
        <v>43</v>
      </c>
      <c r="D28" s="35">
        <v>36264</v>
      </c>
      <c r="E28" s="16">
        <v>14</v>
      </c>
      <c r="F28" s="19">
        <v>11</v>
      </c>
      <c r="G28" s="22">
        <v>10</v>
      </c>
      <c r="H28" s="25" t="s">
        <v>176</v>
      </c>
      <c r="I28" s="28">
        <v>1</v>
      </c>
    </row>
    <row r="29" spans="1:15" x14ac:dyDescent="0.25">
      <c r="A29" s="13" t="s">
        <v>44</v>
      </c>
      <c r="B29" s="12">
        <v>426498718</v>
      </c>
      <c r="C29" s="13" t="s">
        <v>45</v>
      </c>
      <c r="D29" s="14">
        <v>36570</v>
      </c>
      <c r="E29" s="16">
        <v>1</v>
      </c>
      <c r="F29" s="19" t="s">
        <v>176</v>
      </c>
      <c r="G29" s="22">
        <v>10</v>
      </c>
      <c r="H29" s="25">
        <v>16</v>
      </c>
      <c r="I29" s="28">
        <v>13</v>
      </c>
    </row>
    <row r="30" spans="1:15" x14ac:dyDescent="0.25">
      <c r="A30" s="34" t="s">
        <v>46</v>
      </c>
      <c r="B30" s="33">
        <v>424586669</v>
      </c>
      <c r="C30" s="34" t="s">
        <v>47</v>
      </c>
      <c r="D30" s="35">
        <v>36634</v>
      </c>
      <c r="E30" s="16">
        <v>1</v>
      </c>
      <c r="F30" s="19">
        <v>2</v>
      </c>
      <c r="G30" s="22">
        <v>11</v>
      </c>
      <c r="H30" s="25">
        <v>5</v>
      </c>
      <c r="I30" s="28">
        <v>14</v>
      </c>
    </row>
    <row r="31" spans="1:15" x14ac:dyDescent="0.25">
      <c r="A31" s="13" t="s">
        <v>48</v>
      </c>
      <c r="B31" s="12">
        <v>394054257</v>
      </c>
      <c r="C31" s="13" t="s">
        <v>20</v>
      </c>
      <c r="D31" s="14">
        <v>36624</v>
      </c>
      <c r="E31" s="16" t="s">
        <v>176</v>
      </c>
      <c r="F31" s="19">
        <v>16</v>
      </c>
      <c r="G31" s="22">
        <v>10</v>
      </c>
      <c r="H31" s="25">
        <v>16</v>
      </c>
      <c r="I31" s="28">
        <v>20</v>
      </c>
    </row>
    <row r="32" spans="1:15" x14ac:dyDescent="0.25">
      <c r="A32" s="34" t="s">
        <v>49</v>
      </c>
      <c r="B32" s="33">
        <v>443905600</v>
      </c>
      <c r="C32" s="34" t="s">
        <v>50</v>
      </c>
      <c r="D32" s="35">
        <v>36746</v>
      </c>
      <c r="E32" s="16">
        <v>18</v>
      </c>
      <c r="F32" s="19">
        <v>20</v>
      </c>
      <c r="G32" s="22">
        <v>3</v>
      </c>
      <c r="H32" s="25">
        <v>16</v>
      </c>
      <c r="I32" s="28">
        <v>16</v>
      </c>
    </row>
    <row r="33" spans="1:9" x14ac:dyDescent="0.25">
      <c r="A33" s="13" t="s">
        <v>51</v>
      </c>
      <c r="B33" s="12">
        <v>378530159</v>
      </c>
      <c r="C33" s="13" t="s">
        <v>52</v>
      </c>
      <c r="D33" s="14">
        <v>36224</v>
      </c>
      <c r="E33" s="16">
        <v>11</v>
      </c>
      <c r="F33" s="19">
        <v>15</v>
      </c>
      <c r="G33" s="22">
        <v>16</v>
      </c>
      <c r="H33" s="25">
        <v>16</v>
      </c>
      <c r="I33" s="28">
        <v>12</v>
      </c>
    </row>
    <row r="34" spans="1:9" x14ac:dyDescent="0.25">
      <c r="A34" s="34" t="s">
        <v>53</v>
      </c>
      <c r="B34" s="33">
        <v>378580348</v>
      </c>
      <c r="C34" s="34" t="s">
        <v>54</v>
      </c>
      <c r="D34" s="35">
        <v>36445</v>
      </c>
      <c r="E34" s="16">
        <v>16</v>
      </c>
      <c r="F34" s="19">
        <v>18</v>
      </c>
      <c r="G34" s="22">
        <v>15</v>
      </c>
      <c r="H34" s="25">
        <v>8</v>
      </c>
      <c r="I34" s="28">
        <v>16</v>
      </c>
    </row>
    <row r="35" spans="1:9" x14ac:dyDescent="0.25">
      <c r="A35" s="13" t="s">
        <v>55</v>
      </c>
      <c r="B35" s="12">
        <v>379970217</v>
      </c>
      <c r="C35" s="13" t="s">
        <v>56</v>
      </c>
      <c r="D35" s="14">
        <v>36762</v>
      </c>
      <c r="E35" s="16">
        <v>3</v>
      </c>
      <c r="F35" s="19" t="s">
        <v>176</v>
      </c>
      <c r="G35" s="22">
        <v>5</v>
      </c>
      <c r="H35" s="25">
        <v>15</v>
      </c>
      <c r="I35" s="28" t="s">
        <v>176</v>
      </c>
    </row>
    <row r="36" spans="1:9" x14ac:dyDescent="0.25">
      <c r="A36" s="34" t="s">
        <v>57</v>
      </c>
      <c r="B36" s="33">
        <v>429883416</v>
      </c>
      <c r="C36" s="34" t="s">
        <v>58</v>
      </c>
      <c r="D36" s="35">
        <v>36449</v>
      </c>
      <c r="E36" s="16">
        <v>11</v>
      </c>
      <c r="F36" s="19">
        <v>2</v>
      </c>
      <c r="G36" s="22">
        <v>17</v>
      </c>
      <c r="H36" s="25">
        <v>1</v>
      </c>
      <c r="I36" s="28">
        <v>12</v>
      </c>
    </row>
    <row r="37" spans="1:9" x14ac:dyDescent="0.25">
      <c r="A37" s="13" t="s">
        <v>59</v>
      </c>
      <c r="B37" s="12">
        <v>393303083</v>
      </c>
      <c r="C37" s="13" t="s">
        <v>60</v>
      </c>
      <c r="D37" s="14">
        <v>36300</v>
      </c>
      <c r="E37" s="16">
        <v>11</v>
      </c>
      <c r="F37" s="19">
        <v>12</v>
      </c>
      <c r="G37" s="22">
        <v>10</v>
      </c>
      <c r="H37" s="25">
        <v>4</v>
      </c>
      <c r="I37" s="28">
        <v>10</v>
      </c>
    </row>
    <row r="38" spans="1:9" x14ac:dyDescent="0.25">
      <c r="A38" s="34" t="s">
        <v>61</v>
      </c>
      <c r="B38" s="33">
        <v>374043475</v>
      </c>
      <c r="C38" s="34" t="s">
        <v>8</v>
      </c>
      <c r="D38" s="35">
        <v>36573</v>
      </c>
      <c r="E38" s="16">
        <v>15</v>
      </c>
      <c r="F38" s="19">
        <v>19</v>
      </c>
      <c r="G38" s="22" t="s">
        <v>176</v>
      </c>
      <c r="H38" s="25">
        <v>7</v>
      </c>
      <c r="I38" s="28">
        <v>18</v>
      </c>
    </row>
    <row r="39" spans="1:9" x14ac:dyDescent="0.25">
      <c r="A39" s="13" t="s">
        <v>62</v>
      </c>
      <c r="B39" s="12">
        <v>444151448</v>
      </c>
      <c r="C39" s="13" t="s">
        <v>26</v>
      </c>
      <c r="D39" s="14">
        <v>36692</v>
      </c>
      <c r="E39" s="16">
        <v>7</v>
      </c>
      <c r="F39" s="19">
        <v>15</v>
      </c>
      <c r="G39" s="22">
        <v>18</v>
      </c>
      <c r="H39" s="25">
        <v>2</v>
      </c>
      <c r="I39" s="28">
        <v>6</v>
      </c>
    </row>
    <row r="40" spans="1:9" x14ac:dyDescent="0.25">
      <c r="A40" s="34" t="s">
        <v>63</v>
      </c>
      <c r="B40" s="33">
        <v>409945451</v>
      </c>
      <c r="C40" s="34" t="s">
        <v>64</v>
      </c>
      <c r="D40" s="35">
        <v>36538</v>
      </c>
      <c r="E40" s="16">
        <v>7</v>
      </c>
      <c r="F40" s="19">
        <v>9</v>
      </c>
      <c r="G40" s="22">
        <v>6</v>
      </c>
      <c r="H40" s="25">
        <v>3</v>
      </c>
      <c r="I40" s="28">
        <v>3</v>
      </c>
    </row>
    <row r="41" spans="1:9" x14ac:dyDescent="0.25">
      <c r="A41" s="13" t="s">
        <v>65</v>
      </c>
      <c r="B41" s="12">
        <v>351116966</v>
      </c>
      <c r="C41" s="13" t="s">
        <v>66</v>
      </c>
      <c r="D41" s="14">
        <v>36294</v>
      </c>
      <c r="E41" s="16">
        <v>9</v>
      </c>
      <c r="F41" s="19">
        <v>13</v>
      </c>
      <c r="G41" s="22">
        <v>3</v>
      </c>
      <c r="H41" s="25">
        <v>14</v>
      </c>
      <c r="I41" s="28">
        <v>9</v>
      </c>
    </row>
    <row r="42" spans="1:9" x14ac:dyDescent="0.25">
      <c r="A42" s="34" t="s">
        <v>67</v>
      </c>
      <c r="B42" s="33">
        <v>372445109</v>
      </c>
      <c r="C42" s="34" t="s">
        <v>68</v>
      </c>
      <c r="D42" s="35">
        <v>36196</v>
      </c>
      <c r="E42" s="16">
        <v>3</v>
      </c>
      <c r="F42" s="19">
        <v>15</v>
      </c>
      <c r="G42" s="22">
        <v>9</v>
      </c>
      <c r="H42" s="25">
        <v>14</v>
      </c>
      <c r="I42" s="28">
        <v>17</v>
      </c>
    </row>
    <row r="43" spans="1:9" x14ac:dyDescent="0.25">
      <c r="A43" s="13" t="s">
        <v>69</v>
      </c>
      <c r="B43" s="12">
        <v>445363908</v>
      </c>
      <c r="C43" s="13" t="s">
        <v>70</v>
      </c>
      <c r="D43" s="14">
        <v>36870</v>
      </c>
      <c r="E43" s="16">
        <v>5</v>
      </c>
      <c r="F43" s="19">
        <v>7</v>
      </c>
      <c r="G43" s="22">
        <v>11</v>
      </c>
      <c r="H43" s="25">
        <v>10</v>
      </c>
      <c r="I43" s="28">
        <v>10</v>
      </c>
    </row>
    <row r="44" spans="1:9" x14ac:dyDescent="0.25">
      <c r="A44" s="34" t="s">
        <v>11</v>
      </c>
      <c r="B44" s="33">
        <v>440176718</v>
      </c>
      <c r="C44" s="34" t="s">
        <v>71</v>
      </c>
      <c r="D44" s="35">
        <v>36427</v>
      </c>
      <c r="E44" s="16">
        <v>13</v>
      </c>
      <c r="F44" s="19">
        <v>13</v>
      </c>
      <c r="G44" s="22">
        <v>8</v>
      </c>
      <c r="H44" s="25">
        <v>10</v>
      </c>
      <c r="I44" s="28">
        <v>20</v>
      </c>
    </row>
    <row r="45" spans="1:9" x14ac:dyDescent="0.25">
      <c r="A45" s="13" t="s">
        <v>65</v>
      </c>
      <c r="B45" s="12">
        <v>424321138</v>
      </c>
      <c r="C45" s="13" t="s">
        <v>72</v>
      </c>
      <c r="D45" s="14">
        <v>36562</v>
      </c>
      <c r="E45" s="16">
        <v>6</v>
      </c>
      <c r="F45" s="19" t="s">
        <v>176</v>
      </c>
      <c r="G45" s="22">
        <v>2</v>
      </c>
      <c r="H45" s="25">
        <v>15</v>
      </c>
      <c r="I45" s="28">
        <v>17</v>
      </c>
    </row>
    <row r="46" spans="1:9" x14ac:dyDescent="0.25">
      <c r="A46" s="34" t="s">
        <v>73</v>
      </c>
      <c r="B46" s="33">
        <v>375555060</v>
      </c>
      <c r="C46" s="34" t="s">
        <v>74</v>
      </c>
      <c r="D46" s="35">
        <v>36384</v>
      </c>
      <c r="E46" s="16">
        <v>17</v>
      </c>
      <c r="F46" s="19">
        <v>16</v>
      </c>
      <c r="G46" s="22">
        <v>17</v>
      </c>
      <c r="H46" s="25">
        <v>5</v>
      </c>
      <c r="I46" s="28" t="s">
        <v>176</v>
      </c>
    </row>
    <row r="47" spans="1:9" x14ac:dyDescent="0.25">
      <c r="A47" s="13" t="s">
        <v>75</v>
      </c>
      <c r="B47" s="12">
        <v>440265101</v>
      </c>
      <c r="C47" s="13" t="s">
        <v>70</v>
      </c>
      <c r="D47" s="14">
        <v>36332</v>
      </c>
      <c r="E47" s="16">
        <v>10</v>
      </c>
      <c r="F47" s="19">
        <v>7</v>
      </c>
      <c r="G47" s="22">
        <v>17</v>
      </c>
      <c r="H47" s="25">
        <v>12</v>
      </c>
      <c r="I47" s="28">
        <v>18</v>
      </c>
    </row>
    <row r="48" spans="1:9" x14ac:dyDescent="0.25">
      <c r="A48" s="34" t="s">
        <v>76</v>
      </c>
      <c r="B48" s="33">
        <v>394131062</v>
      </c>
      <c r="C48" s="34" t="s">
        <v>77</v>
      </c>
      <c r="D48" s="35">
        <v>36333</v>
      </c>
      <c r="E48" s="16">
        <v>4</v>
      </c>
      <c r="F48" s="19">
        <v>20</v>
      </c>
      <c r="G48" s="22">
        <v>19</v>
      </c>
      <c r="H48" s="25">
        <v>19</v>
      </c>
      <c r="I48" s="28">
        <v>16</v>
      </c>
    </row>
    <row r="49" spans="1:9" x14ac:dyDescent="0.25">
      <c r="A49" s="13" t="s">
        <v>78</v>
      </c>
      <c r="B49" s="12">
        <v>419959025</v>
      </c>
      <c r="C49" s="13" t="s">
        <v>79</v>
      </c>
      <c r="D49" s="14">
        <v>36355</v>
      </c>
      <c r="E49" s="16">
        <v>15</v>
      </c>
      <c r="F49" s="19">
        <v>4</v>
      </c>
      <c r="G49" s="22" t="s">
        <v>176</v>
      </c>
      <c r="H49" s="25">
        <v>12</v>
      </c>
      <c r="I49" s="28">
        <v>10</v>
      </c>
    </row>
    <row r="50" spans="1:9" x14ac:dyDescent="0.25">
      <c r="A50" s="34" t="s">
        <v>80</v>
      </c>
      <c r="B50" s="33">
        <v>429994633</v>
      </c>
      <c r="C50" s="34" t="s">
        <v>81</v>
      </c>
      <c r="D50" s="35">
        <v>36397</v>
      </c>
      <c r="E50" s="16">
        <v>10</v>
      </c>
      <c r="F50" s="19">
        <v>12</v>
      </c>
      <c r="G50" s="22">
        <v>17</v>
      </c>
      <c r="H50" s="25">
        <v>19</v>
      </c>
      <c r="I50" s="28">
        <v>8</v>
      </c>
    </row>
    <row r="51" spans="1:9" x14ac:dyDescent="0.25">
      <c r="A51" s="13" t="s">
        <v>82</v>
      </c>
      <c r="B51" s="12">
        <v>354370790</v>
      </c>
      <c r="C51" s="13" t="s">
        <v>83</v>
      </c>
      <c r="D51" s="14">
        <v>36770</v>
      </c>
      <c r="E51" s="16">
        <v>13</v>
      </c>
      <c r="F51" s="19">
        <v>2</v>
      </c>
      <c r="G51" s="22">
        <v>12</v>
      </c>
      <c r="H51" s="25">
        <v>19</v>
      </c>
      <c r="I51" s="28">
        <v>15</v>
      </c>
    </row>
    <row r="52" spans="1:9" x14ac:dyDescent="0.25">
      <c r="A52" s="34" t="s">
        <v>84</v>
      </c>
      <c r="B52" s="33">
        <v>443746649</v>
      </c>
      <c r="C52" s="34" t="s">
        <v>85</v>
      </c>
      <c r="D52" s="35">
        <v>36176</v>
      </c>
      <c r="E52" s="16">
        <v>2</v>
      </c>
      <c r="F52" s="19">
        <v>8</v>
      </c>
      <c r="G52" s="22">
        <v>11</v>
      </c>
      <c r="H52" s="25">
        <v>1</v>
      </c>
      <c r="I52" s="28">
        <v>16</v>
      </c>
    </row>
    <row r="53" spans="1:9" x14ac:dyDescent="0.25">
      <c r="A53" s="13" t="s">
        <v>86</v>
      </c>
      <c r="B53" s="12">
        <v>427208641</v>
      </c>
      <c r="C53" s="13" t="s">
        <v>87</v>
      </c>
      <c r="D53" s="14">
        <v>36355</v>
      </c>
      <c r="E53" s="16">
        <v>11</v>
      </c>
      <c r="F53" s="19">
        <v>11</v>
      </c>
      <c r="G53" s="22">
        <v>6</v>
      </c>
      <c r="H53" s="25">
        <v>15</v>
      </c>
      <c r="I53" s="28">
        <v>13</v>
      </c>
    </row>
    <row r="54" spans="1:9" x14ac:dyDescent="0.25">
      <c r="A54" s="34" t="s">
        <v>9</v>
      </c>
      <c r="B54" s="33">
        <v>369193989</v>
      </c>
      <c r="C54" s="34" t="s">
        <v>88</v>
      </c>
      <c r="D54" s="35">
        <v>36474</v>
      </c>
      <c r="E54" s="16">
        <v>18</v>
      </c>
      <c r="F54" s="19">
        <v>20</v>
      </c>
      <c r="G54" s="22">
        <v>3</v>
      </c>
      <c r="H54" s="25">
        <v>11</v>
      </c>
      <c r="I54" s="28">
        <v>7</v>
      </c>
    </row>
    <row r="55" spans="1:9" x14ac:dyDescent="0.25">
      <c r="A55" s="13" t="s">
        <v>89</v>
      </c>
      <c r="B55" s="12">
        <v>375200031</v>
      </c>
      <c r="C55" s="13" t="s">
        <v>39</v>
      </c>
      <c r="D55" s="14">
        <v>36717</v>
      </c>
      <c r="E55" s="16">
        <v>2</v>
      </c>
      <c r="F55" s="19">
        <v>10</v>
      </c>
      <c r="G55" s="22">
        <v>11</v>
      </c>
      <c r="H55" s="25" t="s">
        <v>176</v>
      </c>
      <c r="I55" s="28">
        <v>19</v>
      </c>
    </row>
    <row r="56" spans="1:9" x14ac:dyDescent="0.25">
      <c r="A56" s="34" t="s">
        <v>9</v>
      </c>
      <c r="B56" s="33">
        <v>368907282</v>
      </c>
      <c r="C56" s="34" t="s">
        <v>90</v>
      </c>
      <c r="D56" s="35">
        <v>36216</v>
      </c>
      <c r="E56" s="16">
        <v>13</v>
      </c>
      <c r="F56" s="19">
        <v>20</v>
      </c>
      <c r="G56" s="22">
        <v>18</v>
      </c>
      <c r="H56" s="25">
        <v>4</v>
      </c>
      <c r="I56" s="28">
        <v>3</v>
      </c>
    </row>
    <row r="57" spans="1:9" x14ac:dyDescent="0.25">
      <c r="A57" s="13" t="s">
        <v>91</v>
      </c>
      <c r="B57" s="12">
        <v>438060046</v>
      </c>
      <c r="C57" s="13" t="s">
        <v>92</v>
      </c>
      <c r="D57" s="14">
        <v>36297</v>
      </c>
      <c r="E57" s="16">
        <v>3</v>
      </c>
      <c r="F57" s="19" t="s">
        <v>176</v>
      </c>
      <c r="G57" s="22">
        <v>6</v>
      </c>
      <c r="H57" s="25">
        <v>5</v>
      </c>
      <c r="I57" s="28">
        <v>16</v>
      </c>
    </row>
    <row r="58" spans="1:9" x14ac:dyDescent="0.25">
      <c r="A58" s="34" t="s">
        <v>93</v>
      </c>
      <c r="B58" s="33">
        <v>404365095</v>
      </c>
      <c r="C58" s="34" t="s">
        <v>94</v>
      </c>
      <c r="D58" s="35">
        <v>36654</v>
      </c>
      <c r="E58" s="16">
        <v>2</v>
      </c>
      <c r="F58" s="19">
        <v>9</v>
      </c>
      <c r="G58" s="22">
        <v>18</v>
      </c>
      <c r="H58" s="25">
        <v>6</v>
      </c>
      <c r="I58" s="28">
        <v>5</v>
      </c>
    </row>
    <row r="59" spans="1:9" x14ac:dyDescent="0.25">
      <c r="A59" s="13" t="s">
        <v>95</v>
      </c>
      <c r="B59" s="12">
        <v>410602372</v>
      </c>
      <c r="C59" s="13" t="s">
        <v>96</v>
      </c>
      <c r="D59" s="14">
        <v>36162</v>
      </c>
      <c r="E59" s="16">
        <v>7</v>
      </c>
      <c r="F59" s="19">
        <v>17</v>
      </c>
      <c r="G59" s="22">
        <v>5</v>
      </c>
      <c r="H59" s="25">
        <v>20</v>
      </c>
      <c r="I59" s="28">
        <v>1</v>
      </c>
    </row>
    <row r="60" spans="1:9" x14ac:dyDescent="0.25">
      <c r="A60" s="34" t="s">
        <v>97</v>
      </c>
      <c r="B60" s="33">
        <v>405671377</v>
      </c>
      <c r="C60" s="34" t="s">
        <v>98</v>
      </c>
      <c r="D60" s="35">
        <v>36774</v>
      </c>
      <c r="E60" s="16" t="s">
        <v>176</v>
      </c>
      <c r="F60" s="19">
        <v>18</v>
      </c>
      <c r="G60" s="22">
        <v>14</v>
      </c>
      <c r="H60" s="25">
        <v>14</v>
      </c>
      <c r="I60" s="28">
        <v>18</v>
      </c>
    </row>
    <row r="61" spans="1:9" x14ac:dyDescent="0.25">
      <c r="A61" s="13" t="s">
        <v>99</v>
      </c>
      <c r="B61" s="12">
        <v>423308877</v>
      </c>
      <c r="C61" s="13" t="s">
        <v>100</v>
      </c>
      <c r="D61" s="14">
        <v>36771</v>
      </c>
      <c r="E61" s="16">
        <v>7</v>
      </c>
      <c r="F61" s="19">
        <v>19</v>
      </c>
      <c r="G61" s="22">
        <v>4</v>
      </c>
      <c r="H61" s="25">
        <v>9</v>
      </c>
      <c r="I61" s="28">
        <v>20</v>
      </c>
    </row>
    <row r="62" spans="1:9" x14ac:dyDescent="0.25">
      <c r="A62" s="34" t="s">
        <v>101</v>
      </c>
      <c r="B62" s="33">
        <v>427658809</v>
      </c>
      <c r="C62" s="34" t="s">
        <v>102</v>
      </c>
      <c r="D62" s="35">
        <v>36783</v>
      </c>
      <c r="E62" s="16">
        <v>20</v>
      </c>
      <c r="F62" s="19">
        <v>6</v>
      </c>
      <c r="G62" s="22">
        <v>1</v>
      </c>
      <c r="H62" s="25">
        <v>16</v>
      </c>
      <c r="I62" s="28">
        <v>1</v>
      </c>
    </row>
    <row r="63" spans="1:9" x14ac:dyDescent="0.25">
      <c r="A63" s="13" t="s">
        <v>103</v>
      </c>
      <c r="B63" s="12">
        <v>382350057</v>
      </c>
      <c r="C63" s="13" t="s">
        <v>28</v>
      </c>
      <c r="D63" s="14">
        <v>36562</v>
      </c>
      <c r="E63" s="16">
        <v>19</v>
      </c>
      <c r="F63" s="19">
        <v>8</v>
      </c>
      <c r="G63" s="22" t="s">
        <v>176</v>
      </c>
      <c r="H63" s="25">
        <v>5</v>
      </c>
      <c r="I63" s="28">
        <v>14</v>
      </c>
    </row>
    <row r="64" spans="1:9" x14ac:dyDescent="0.25">
      <c r="A64" s="34" t="s">
        <v>104</v>
      </c>
      <c r="B64" s="33">
        <v>430971466</v>
      </c>
      <c r="C64" s="34" t="s">
        <v>105</v>
      </c>
      <c r="D64" s="35">
        <v>36583</v>
      </c>
      <c r="E64" s="16">
        <v>17</v>
      </c>
      <c r="F64" s="19">
        <v>2</v>
      </c>
      <c r="G64" s="22">
        <v>14</v>
      </c>
      <c r="H64" s="25">
        <v>5</v>
      </c>
      <c r="I64" s="28">
        <v>13</v>
      </c>
    </row>
    <row r="65" spans="1:9" x14ac:dyDescent="0.25">
      <c r="A65" s="13" t="s">
        <v>106</v>
      </c>
      <c r="B65" s="12">
        <v>348361122</v>
      </c>
      <c r="C65" s="13" t="s">
        <v>107</v>
      </c>
      <c r="D65" s="14">
        <v>36732</v>
      </c>
      <c r="E65" s="16">
        <v>17</v>
      </c>
      <c r="F65" s="19">
        <v>2</v>
      </c>
      <c r="G65" s="22">
        <v>18</v>
      </c>
      <c r="H65" s="25">
        <v>3</v>
      </c>
      <c r="I65" s="28">
        <v>18</v>
      </c>
    </row>
    <row r="66" spans="1:9" x14ac:dyDescent="0.25">
      <c r="A66" s="34" t="s">
        <v>108</v>
      </c>
      <c r="B66" s="33">
        <v>370804257</v>
      </c>
      <c r="C66" s="34" t="s">
        <v>79</v>
      </c>
      <c r="D66" s="35">
        <v>36847</v>
      </c>
      <c r="E66" s="16">
        <v>7</v>
      </c>
      <c r="F66" s="19">
        <v>2</v>
      </c>
      <c r="G66" s="22">
        <v>4</v>
      </c>
      <c r="H66" s="25">
        <v>5</v>
      </c>
      <c r="I66" s="28">
        <v>19</v>
      </c>
    </row>
    <row r="67" spans="1:9" x14ac:dyDescent="0.25">
      <c r="A67" s="13" t="s">
        <v>109</v>
      </c>
      <c r="B67" s="12">
        <v>408169143</v>
      </c>
      <c r="C67" s="13" t="s">
        <v>110</v>
      </c>
      <c r="D67" s="14">
        <v>36439</v>
      </c>
      <c r="E67" s="16">
        <v>12</v>
      </c>
      <c r="F67" s="19">
        <v>4</v>
      </c>
      <c r="G67" s="22">
        <v>19</v>
      </c>
      <c r="H67" s="25">
        <v>9</v>
      </c>
      <c r="I67" s="28">
        <v>6</v>
      </c>
    </row>
    <row r="68" spans="1:9" x14ac:dyDescent="0.25">
      <c r="A68" s="34" t="s">
        <v>111</v>
      </c>
      <c r="B68" s="33">
        <v>408520789</v>
      </c>
      <c r="C68" s="34" t="s">
        <v>112</v>
      </c>
      <c r="D68" s="35">
        <v>36872</v>
      </c>
      <c r="E68" s="16">
        <v>11</v>
      </c>
      <c r="F68" s="19">
        <v>9</v>
      </c>
      <c r="G68" s="22">
        <v>7</v>
      </c>
      <c r="H68" s="25">
        <v>11</v>
      </c>
      <c r="I68" s="28">
        <v>7</v>
      </c>
    </row>
    <row r="69" spans="1:9" x14ac:dyDescent="0.25">
      <c r="A69" s="13" t="s">
        <v>113</v>
      </c>
      <c r="B69" s="12">
        <v>440721029</v>
      </c>
      <c r="C69" s="13" t="s">
        <v>114</v>
      </c>
      <c r="D69" s="14">
        <v>36761</v>
      </c>
      <c r="E69" s="16">
        <v>12</v>
      </c>
      <c r="F69" s="19">
        <v>7</v>
      </c>
      <c r="G69" s="22">
        <v>10</v>
      </c>
      <c r="H69" s="25">
        <v>7</v>
      </c>
      <c r="I69" s="28">
        <v>8</v>
      </c>
    </row>
    <row r="70" spans="1:9" x14ac:dyDescent="0.25">
      <c r="A70" s="34" t="s">
        <v>73</v>
      </c>
      <c r="B70" s="33">
        <v>410258259</v>
      </c>
      <c r="C70" s="34" t="s">
        <v>115</v>
      </c>
      <c r="D70" s="35">
        <v>36666</v>
      </c>
      <c r="E70" s="16">
        <v>6</v>
      </c>
      <c r="F70" s="19">
        <v>17</v>
      </c>
      <c r="G70" s="22">
        <v>3</v>
      </c>
      <c r="H70" s="25">
        <v>20</v>
      </c>
      <c r="I70" s="28">
        <v>4</v>
      </c>
    </row>
    <row r="71" spans="1:9" x14ac:dyDescent="0.25">
      <c r="A71" s="13" t="s">
        <v>116</v>
      </c>
      <c r="B71" s="12">
        <v>430811026</v>
      </c>
      <c r="C71" s="13" t="s">
        <v>100</v>
      </c>
      <c r="D71" s="14">
        <v>36644</v>
      </c>
      <c r="E71" s="16">
        <v>1</v>
      </c>
      <c r="F71" s="19">
        <v>18</v>
      </c>
      <c r="G71" s="22">
        <v>5</v>
      </c>
      <c r="H71" s="25">
        <v>6</v>
      </c>
      <c r="I71" s="28">
        <v>9</v>
      </c>
    </row>
    <row r="72" spans="1:9" x14ac:dyDescent="0.25">
      <c r="A72" s="34" t="s">
        <v>17</v>
      </c>
      <c r="B72" s="33">
        <v>433057160</v>
      </c>
      <c r="C72" s="34" t="s">
        <v>52</v>
      </c>
      <c r="D72" s="35">
        <v>36283</v>
      </c>
      <c r="E72" s="16" t="s">
        <v>176</v>
      </c>
      <c r="F72" s="19">
        <v>6</v>
      </c>
      <c r="G72" s="22">
        <v>4</v>
      </c>
      <c r="H72" s="25" t="s">
        <v>176</v>
      </c>
      <c r="I72" s="28">
        <v>7</v>
      </c>
    </row>
    <row r="73" spans="1:9" x14ac:dyDescent="0.25">
      <c r="A73" s="13" t="s">
        <v>117</v>
      </c>
      <c r="B73" s="12">
        <v>444839808</v>
      </c>
      <c r="C73" s="13" t="s">
        <v>118</v>
      </c>
      <c r="D73" s="14">
        <v>36459</v>
      </c>
      <c r="E73" s="16">
        <v>4</v>
      </c>
      <c r="F73" s="19">
        <v>14</v>
      </c>
      <c r="G73" s="22">
        <v>18</v>
      </c>
      <c r="H73" s="25">
        <v>20</v>
      </c>
      <c r="I73" s="28">
        <v>16</v>
      </c>
    </row>
    <row r="74" spans="1:9" x14ac:dyDescent="0.25">
      <c r="A74" s="34" t="s">
        <v>111</v>
      </c>
      <c r="B74" s="33">
        <v>436451643</v>
      </c>
      <c r="C74" s="34" t="s">
        <v>28</v>
      </c>
      <c r="D74" s="35">
        <v>36183</v>
      </c>
      <c r="E74" s="16">
        <v>11</v>
      </c>
      <c r="F74" s="19">
        <v>3</v>
      </c>
      <c r="G74" s="22">
        <v>8</v>
      </c>
      <c r="H74" s="25">
        <v>12</v>
      </c>
      <c r="I74" s="28">
        <v>7</v>
      </c>
    </row>
    <row r="75" spans="1:9" x14ac:dyDescent="0.25">
      <c r="A75" s="13" t="s">
        <v>119</v>
      </c>
      <c r="B75" s="12">
        <v>346540265</v>
      </c>
      <c r="C75" s="13" t="s">
        <v>120</v>
      </c>
      <c r="D75" s="14">
        <v>36382</v>
      </c>
      <c r="E75" s="16">
        <v>13</v>
      </c>
      <c r="F75" s="19">
        <v>6</v>
      </c>
      <c r="G75" s="22">
        <v>1</v>
      </c>
      <c r="H75" s="25">
        <v>17</v>
      </c>
      <c r="I75" s="28">
        <v>20</v>
      </c>
    </row>
    <row r="76" spans="1:9" x14ac:dyDescent="0.25">
      <c r="A76" s="34" t="s">
        <v>121</v>
      </c>
      <c r="B76" s="33">
        <v>387152042</v>
      </c>
      <c r="C76" s="34" t="s">
        <v>122</v>
      </c>
      <c r="D76" s="35">
        <v>36205</v>
      </c>
      <c r="E76" s="16">
        <v>20</v>
      </c>
      <c r="F76" s="19">
        <v>16</v>
      </c>
      <c r="G76" s="22">
        <v>20</v>
      </c>
      <c r="H76" s="25">
        <v>15</v>
      </c>
      <c r="I76" s="28">
        <v>17</v>
      </c>
    </row>
    <row r="77" spans="1:9" x14ac:dyDescent="0.25">
      <c r="A77" s="13" t="s">
        <v>123</v>
      </c>
      <c r="B77" s="12">
        <v>367914416</v>
      </c>
      <c r="C77" s="13" t="s">
        <v>85</v>
      </c>
      <c r="D77" s="14">
        <v>36176</v>
      </c>
      <c r="E77" s="16">
        <v>17</v>
      </c>
      <c r="F77" s="19">
        <v>9</v>
      </c>
      <c r="G77" s="22">
        <v>14</v>
      </c>
      <c r="H77" s="25">
        <v>4</v>
      </c>
      <c r="I77" s="28">
        <v>10</v>
      </c>
    </row>
    <row r="78" spans="1:9" x14ac:dyDescent="0.25">
      <c r="A78" s="34" t="s">
        <v>124</v>
      </c>
      <c r="B78" s="33">
        <v>398599077</v>
      </c>
      <c r="C78" s="34" t="s">
        <v>83</v>
      </c>
      <c r="D78" s="35">
        <v>36571</v>
      </c>
      <c r="E78" s="16">
        <v>2</v>
      </c>
      <c r="F78" s="19">
        <v>2</v>
      </c>
      <c r="G78" s="22" t="s">
        <v>176</v>
      </c>
      <c r="H78" s="25">
        <v>8</v>
      </c>
      <c r="I78" s="28">
        <v>4</v>
      </c>
    </row>
    <row r="79" spans="1:9" x14ac:dyDescent="0.25">
      <c r="A79" s="13" t="s">
        <v>125</v>
      </c>
      <c r="B79" s="12">
        <v>427183854</v>
      </c>
      <c r="C79" s="13" t="s">
        <v>126</v>
      </c>
      <c r="D79" s="14">
        <v>36170</v>
      </c>
      <c r="E79" s="16">
        <v>2</v>
      </c>
      <c r="F79" s="19">
        <v>6</v>
      </c>
      <c r="G79" s="22">
        <v>5</v>
      </c>
      <c r="H79" s="25">
        <v>2</v>
      </c>
      <c r="I79" s="28">
        <v>8</v>
      </c>
    </row>
    <row r="80" spans="1:9" x14ac:dyDescent="0.25">
      <c r="A80" s="34" t="s">
        <v>127</v>
      </c>
      <c r="B80" s="33">
        <v>356420143</v>
      </c>
      <c r="C80" s="34" t="s">
        <v>128</v>
      </c>
      <c r="D80" s="35">
        <v>36182</v>
      </c>
      <c r="E80" s="16">
        <v>17</v>
      </c>
      <c r="F80" s="19">
        <v>4</v>
      </c>
      <c r="G80" s="22">
        <v>5</v>
      </c>
      <c r="H80" s="25">
        <v>9</v>
      </c>
      <c r="I80" s="28">
        <v>9</v>
      </c>
    </row>
    <row r="81" spans="1:9" x14ac:dyDescent="0.25">
      <c r="A81" s="13" t="s">
        <v>129</v>
      </c>
      <c r="B81" s="12">
        <v>376120094</v>
      </c>
      <c r="C81" s="13" t="s">
        <v>130</v>
      </c>
      <c r="D81" s="14">
        <v>36583</v>
      </c>
      <c r="E81" s="16">
        <v>4</v>
      </c>
      <c r="F81" s="19">
        <v>8</v>
      </c>
      <c r="G81" s="22">
        <v>13</v>
      </c>
      <c r="H81" s="25">
        <v>13</v>
      </c>
      <c r="I81" s="28">
        <v>1</v>
      </c>
    </row>
    <row r="82" spans="1:9" x14ac:dyDescent="0.25">
      <c r="A82" s="34" t="s">
        <v>131</v>
      </c>
      <c r="B82" s="33">
        <v>408068512</v>
      </c>
      <c r="C82" s="34" t="s">
        <v>132</v>
      </c>
      <c r="D82" s="35">
        <v>36641</v>
      </c>
      <c r="E82" s="16">
        <v>16</v>
      </c>
      <c r="F82" s="19">
        <v>3</v>
      </c>
      <c r="G82" s="22">
        <v>15</v>
      </c>
      <c r="H82" s="25">
        <v>4</v>
      </c>
      <c r="I82" s="28">
        <v>2</v>
      </c>
    </row>
    <row r="83" spans="1:9" x14ac:dyDescent="0.25">
      <c r="A83" s="13" t="s">
        <v>133</v>
      </c>
      <c r="B83" s="12">
        <v>409938124</v>
      </c>
      <c r="C83" s="13" t="s">
        <v>134</v>
      </c>
      <c r="D83" s="14">
        <v>36587</v>
      </c>
      <c r="E83" s="16">
        <v>19</v>
      </c>
      <c r="F83" s="19">
        <v>8</v>
      </c>
      <c r="G83" s="22">
        <v>9</v>
      </c>
      <c r="H83" s="25">
        <v>1</v>
      </c>
      <c r="I83" s="28">
        <v>9</v>
      </c>
    </row>
    <row r="84" spans="1:9" x14ac:dyDescent="0.25">
      <c r="A84" s="34" t="s">
        <v>73</v>
      </c>
      <c r="B84" s="33">
        <v>348035001</v>
      </c>
      <c r="C84" s="34" t="s">
        <v>135</v>
      </c>
      <c r="D84" s="35">
        <v>36635</v>
      </c>
      <c r="E84" s="16">
        <v>7</v>
      </c>
      <c r="F84" s="19">
        <v>13</v>
      </c>
      <c r="G84" s="22">
        <v>1</v>
      </c>
      <c r="H84" s="25">
        <v>16</v>
      </c>
      <c r="I84" s="28">
        <v>12</v>
      </c>
    </row>
    <row r="85" spans="1:9" x14ac:dyDescent="0.25">
      <c r="A85" s="13" t="s">
        <v>136</v>
      </c>
      <c r="B85" s="12">
        <v>444139443</v>
      </c>
      <c r="C85" s="13" t="s">
        <v>137</v>
      </c>
      <c r="D85" s="14">
        <v>36569</v>
      </c>
      <c r="E85" s="16" t="s">
        <v>176</v>
      </c>
      <c r="F85" s="19">
        <v>7</v>
      </c>
      <c r="G85" s="22">
        <v>12</v>
      </c>
      <c r="H85" s="25">
        <v>8</v>
      </c>
      <c r="I85" s="28">
        <v>19</v>
      </c>
    </row>
    <row r="86" spans="1:9" x14ac:dyDescent="0.25">
      <c r="A86" s="34" t="s">
        <v>11</v>
      </c>
      <c r="B86" s="33">
        <v>418511472</v>
      </c>
      <c r="C86" s="34" t="s">
        <v>54</v>
      </c>
      <c r="D86" s="35">
        <v>36321</v>
      </c>
      <c r="E86" s="16">
        <v>12</v>
      </c>
      <c r="F86" s="19">
        <v>5</v>
      </c>
      <c r="G86" s="22">
        <v>7</v>
      </c>
      <c r="H86" s="25">
        <v>19</v>
      </c>
      <c r="I86" s="28" t="s">
        <v>176</v>
      </c>
    </row>
    <row r="87" spans="1:9" x14ac:dyDescent="0.25">
      <c r="A87" s="13" t="s">
        <v>138</v>
      </c>
      <c r="B87" s="12">
        <v>369258645</v>
      </c>
      <c r="C87" s="13" t="s">
        <v>139</v>
      </c>
      <c r="D87" s="14">
        <v>36867</v>
      </c>
      <c r="E87" s="16">
        <v>17</v>
      </c>
      <c r="F87" s="19">
        <v>4</v>
      </c>
      <c r="G87" s="22">
        <v>11</v>
      </c>
      <c r="H87" s="25">
        <v>15</v>
      </c>
      <c r="I87" s="28">
        <v>8</v>
      </c>
    </row>
    <row r="88" spans="1:9" x14ac:dyDescent="0.25">
      <c r="A88" s="34" t="s">
        <v>140</v>
      </c>
      <c r="B88" s="33">
        <v>351629747</v>
      </c>
      <c r="C88" s="34" t="s">
        <v>16</v>
      </c>
      <c r="D88" s="35">
        <v>36352</v>
      </c>
      <c r="E88" s="16">
        <v>10</v>
      </c>
      <c r="F88" s="19">
        <v>14</v>
      </c>
      <c r="G88" s="22">
        <v>4</v>
      </c>
      <c r="H88" s="25">
        <v>7</v>
      </c>
      <c r="I88" s="28">
        <v>17</v>
      </c>
    </row>
    <row r="89" spans="1:9" x14ac:dyDescent="0.25">
      <c r="A89" s="13" t="s">
        <v>141</v>
      </c>
      <c r="B89" s="12">
        <v>407435885</v>
      </c>
      <c r="C89" s="13" t="s">
        <v>142</v>
      </c>
      <c r="D89" s="14">
        <v>36845</v>
      </c>
      <c r="E89" s="16">
        <v>10</v>
      </c>
      <c r="F89" s="19">
        <v>19</v>
      </c>
      <c r="G89" s="22">
        <v>14</v>
      </c>
      <c r="H89" s="25">
        <v>18</v>
      </c>
      <c r="I89" s="28">
        <v>17</v>
      </c>
    </row>
    <row r="90" spans="1:9" x14ac:dyDescent="0.25">
      <c r="A90" s="34" t="s">
        <v>143</v>
      </c>
      <c r="B90" s="33">
        <v>402036383</v>
      </c>
      <c r="C90" s="34" t="s">
        <v>52</v>
      </c>
      <c r="D90" s="35">
        <v>36817</v>
      </c>
      <c r="E90" s="16">
        <v>3</v>
      </c>
      <c r="F90" s="19">
        <v>7</v>
      </c>
      <c r="G90" s="22">
        <v>15</v>
      </c>
      <c r="H90" s="25">
        <v>12</v>
      </c>
      <c r="I90" s="28">
        <v>7</v>
      </c>
    </row>
    <row r="91" spans="1:9" x14ac:dyDescent="0.25">
      <c r="A91" s="13" t="s">
        <v>144</v>
      </c>
      <c r="B91" s="12">
        <v>405441095</v>
      </c>
      <c r="C91" s="13" t="s">
        <v>83</v>
      </c>
      <c r="D91" s="14">
        <v>36526</v>
      </c>
      <c r="E91" s="16">
        <v>19</v>
      </c>
      <c r="F91" s="19">
        <v>9</v>
      </c>
      <c r="G91" s="22">
        <v>17</v>
      </c>
      <c r="H91" s="25">
        <v>17</v>
      </c>
      <c r="I91" s="28">
        <v>17</v>
      </c>
    </row>
    <row r="92" spans="1:9" x14ac:dyDescent="0.25">
      <c r="A92" s="34" t="s">
        <v>145</v>
      </c>
      <c r="B92" s="33">
        <v>398905273</v>
      </c>
      <c r="C92" s="34" t="s">
        <v>146</v>
      </c>
      <c r="D92" s="35">
        <v>36379</v>
      </c>
      <c r="E92" s="16">
        <v>20</v>
      </c>
      <c r="F92" s="19">
        <v>20</v>
      </c>
      <c r="G92" s="22" t="s">
        <v>176</v>
      </c>
      <c r="H92" s="25">
        <v>3</v>
      </c>
      <c r="I92" s="28">
        <v>12</v>
      </c>
    </row>
    <row r="93" spans="1:9" x14ac:dyDescent="0.25">
      <c r="A93" s="13" t="s">
        <v>147</v>
      </c>
      <c r="B93" s="12">
        <v>371496052</v>
      </c>
      <c r="C93" s="13" t="s">
        <v>16</v>
      </c>
      <c r="D93" s="14">
        <v>36188</v>
      </c>
      <c r="E93" s="16">
        <v>14</v>
      </c>
      <c r="F93" s="19">
        <v>17</v>
      </c>
      <c r="G93" s="22">
        <v>3</v>
      </c>
      <c r="H93" s="25">
        <v>4</v>
      </c>
      <c r="I93" s="28">
        <v>1</v>
      </c>
    </row>
    <row r="94" spans="1:9" x14ac:dyDescent="0.25">
      <c r="A94" s="34" t="s">
        <v>148</v>
      </c>
      <c r="B94" s="33">
        <v>426090092</v>
      </c>
      <c r="C94" s="34" t="s">
        <v>149</v>
      </c>
      <c r="D94" s="35">
        <v>36406</v>
      </c>
      <c r="E94" s="16">
        <v>16</v>
      </c>
      <c r="F94" s="19">
        <v>12</v>
      </c>
      <c r="G94" s="22">
        <v>16</v>
      </c>
      <c r="H94" s="25">
        <v>18</v>
      </c>
      <c r="I94" s="28">
        <v>10</v>
      </c>
    </row>
    <row r="95" spans="1:9" x14ac:dyDescent="0.25">
      <c r="A95" s="13" t="s">
        <v>150</v>
      </c>
      <c r="B95" s="12">
        <v>424332669</v>
      </c>
      <c r="C95" s="13" t="s">
        <v>151</v>
      </c>
      <c r="D95" s="14">
        <v>36200</v>
      </c>
      <c r="E95" s="16">
        <v>3</v>
      </c>
      <c r="F95" s="19" t="s">
        <v>176</v>
      </c>
      <c r="G95" s="22">
        <v>16</v>
      </c>
      <c r="H95" s="25">
        <v>11</v>
      </c>
      <c r="I95" s="28">
        <v>7</v>
      </c>
    </row>
    <row r="96" spans="1:9" ht="15.75" thickBot="1" x14ac:dyDescent="0.3">
      <c r="A96" s="37" t="s">
        <v>152</v>
      </c>
      <c r="B96" s="36">
        <v>440137779</v>
      </c>
      <c r="C96" s="37" t="s">
        <v>153</v>
      </c>
      <c r="D96" s="38">
        <v>36548</v>
      </c>
      <c r="E96" s="17">
        <v>5</v>
      </c>
      <c r="F96" s="20">
        <v>14</v>
      </c>
      <c r="G96" s="23">
        <v>9</v>
      </c>
      <c r="H96" s="26">
        <v>20</v>
      </c>
      <c r="I96" s="29">
        <v>14</v>
      </c>
    </row>
  </sheetData>
  <mergeCells count="6">
    <mergeCell ref="E5:I5"/>
    <mergeCell ref="K7:O7"/>
    <mergeCell ref="K12:O12"/>
    <mergeCell ref="K15:O15"/>
    <mergeCell ref="K16:O17"/>
    <mergeCell ref="N9:O9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4"/>
  </sheetPr>
  <dimension ref="A2:Q96"/>
  <sheetViews>
    <sheetView tabSelected="1" zoomScaleNormal="100" workbookViewId="0">
      <selection activeCell="M8" sqref="M8"/>
    </sheetView>
  </sheetViews>
  <sheetFormatPr baseColWidth="10" defaultColWidth="11.42578125" defaultRowHeight="15" x14ac:dyDescent="0.25"/>
  <cols>
    <col min="1" max="1" width="11.42578125" style="10"/>
    <col min="2" max="2" width="16.28515625" style="10" bestFit="1" customWidth="1"/>
    <col min="3" max="3" width="10.42578125" style="10" bestFit="1" customWidth="1"/>
    <col min="4" max="4" width="10.5703125" style="10" bestFit="1" customWidth="1"/>
    <col min="5" max="5" width="10.7109375" style="10" bestFit="1" customWidth="1"/>
    <col min="6" max="6" width="10.85546875" style="10" bestFit="1" customWidth="1"/>
    <col min="7" max="7" width="10.7109375" style="10" bestFit="1" customWidth="1"/>
    <col min="8" max="8" width="12.140625" style="10" bestFit="1" customWidth="1"/>
    <col min="9" max="9" width="11.42578125" style="10" bestFit="1" customWidth="1"/>
    <col min="10" max="10" width="12" style="10" bestFit="1" customWidth="1"/>
    <col min="11" max="11" width="3" customWidth="1"/>
    <col min="12" max="12" width="50.140625" style="65" bestFit="1" customWidth="1"/>
  </cols>
  <sheetData>
    <row r="2" spans="1:17" x14ac:dyDescent="0.25">
      <c r="E2" s="11"/>
      <c r="F2" s="10" cm="1">
        <f t="array" ref="F2">SUM(1/COUNTIF(B8:B96,B8:B96))</f>
        <v>89</v>
      </c>
    </row>
    <row r="3" spans="1:17" x14ac:dyDescent="0.25">
      <c r="E3" s="11"/>
    </row>
    <row r="4" spans="1:17" ht="15.75" thickBot="1" x14ac:dyDescent="0.3">
      <c r="E4" s="11"/>
    </row>
    <row r="5" spans="1:17" x14ac:dyDescent="0.25">
      <c r="E5" s="11"/>
      <c r="F5" s="131" t="s">
        <v>163</v>
      </c>
      <c r="G5" s="132"/>
      <c r="H5" s="132"/>
      <c r="I5" s="132"/>
      <c r="J5" s="133"/>
    </row>
    <row r="6" spans="1:17" ht="15.75" thickBot="1" x14ac:dyDescent="0.3">
      <c r="F6" s="49">
        <v>2</v>
      </c>
      <c r="G6" s="50">
        <v>3</v>
      </c>
      <c r="H6" s="51">
        <v>3</v>
      </c>
      <c r="I6" s="52">
        <v>2</v>
      </c>
      <c r="J6" s="53">
        <v>4</v>
      </c>
    </row>
    <row r="7" spans="1:17" ht="30.75" thickBot="1" x14ac:dyDescent="0.3">
      <c r="A7" s="39" t="s">
        <v>169</v>
      </c>
      <c r="B7" s="39" t="s">
        <v>154</v>
      </c>
      <c r="C7" s="40" t="s">
        <v>155</v>
      </c>
      <c r="D7" s="40" t="s">
        <v>156</v>
      </c>
      <c r="E7" s="41" t="s">
        <v>162</v>
      </c>
      <c r="F7" s="42" t="s">
        <v>157</v>
      </c>
      <c r="G7" s="43" t="s">
        <v>158</v>
      </c>
      <c r="H7" s="44" t="s">
        <v>159</v>
      </c>
      <c r="I7" s="45" t="s">
        <v>160</v>
      </c>
      <c r="J7" s="46" t="s">
        <v>161</v>
      </c>
      <c r="M7" s="177" t="s">
        <v>174</v>
      </c>
      <c r="N7" s="178" t="s">
        <v>170</v>
      </c>
      <c r="O7" s="179" t="s">
        <v>172</v>
      </c>
      <c r="P7" s="180" t="s">
        <v>173</v>
      </c>
      <c r="Q7" s="181" t="s">
        <v>171</v>
      </c>
    </row>
    <row r="8" spans="1:17" x14ac:dyDescent="0.25">
      <c r="A8" s="30" t="s">
        <v>170</v>
      </c>
      <c r="B8" s="30">
        <v>441270048</v>
      </c>
      <c r="C8" s="31" t="s">
        <v>3</v>
      </c>
      <c r="D8" s="31" t="s">
        <v>4</v>
      </c>
      <c r="E8" s="32">
        <v>36394</v>
      </c>
      <c r="F8" s="15">
        <v>8</v>
      </c>
      <c r="G8" s="18">
        <v>11</v>
      </c>
      <c r="H8" s="21">
        <v>12</v>
      </c>
      <c r="I8" s="24">
        <v>9</v>
      </c>
      <c r="J8" s="27">
        <v>10</v>
      </c>
      <c r="L8" s="182" t="s">
        <v>175</v>
      </c>
      <c r="M8" s="184">
        <f t="shared" ref="M8:Q8" si="0">COUNTIF($A8:$A96,M7)</f>
        <v>15</v>
      </c>
      <c r="N8" s="184">
        <f t="shared" si="0"/>
        <v>19</v>
      </c>
      <c r="O8" s="184">
        <f t="shared" si="0"/>
        <v>18</v>
      </c>
      <c r="P8" s="184">
        <f t="shared" si="0"/>
        <v>16</v>
      </c>
      <c r="Q8" s="184">
        <f t="shared" si="0"/>
        <v>21</v>
      </c>
    </row>
    <row r="9" spans="1:17" x14ac:dyDescent="0.25">
      <c r="A9" s="12" t="s">
        <v>171</v>
      </c>
      <c r="B9" s="12">
        <v>364850688</v>
      </c>
      <c r="C9" s="13" t="s">
        <v>5</v>
      </c>
      <c r="D9" s="13" t="s">
        <v>6</v>
      </c>
      <c r="E9" s="14">
        <v>36255</v>
      </c>
      <c r="F9" s="16">
        <v>12</v>
      </c>
      <c r="G9" s="19">
        <v>18</v>
      </c>
      <c r="H9" s="22">
        <v>19</v>
      </c>
      <c r="I9" s="25">
        <v>10</v>
      </c>
      <c r="J9" s="28">
        <v>3</v>
      </c>
      <c r="L9" s="182" t="s">
        <v>177</v>
      </c>
      <c r="M9" s="186" cm="1">
        <f t="array" ref="M9">SUMPRODUCT(($A8:$A96=M7)*($F8:$J96="ABS"))</f>
        <v>2</v>
      </c>
      <c r="N9" s="186" cm="1">
        <f t="array" ref="N9">SUMPRODUCT(($A8:$A96=N7)*($F8:$J96="ABS"))</f>
        <v>8</v>
      </c>
      <c r="O9" s="186" cm="1">
        <f t="array" ref="O9">SUMPRODUCT(($A8:$A96=O7)*($F8:$J96="ABS"))</f>
        <v>8</v>
      </c>
      <c r="P9" s="186" cm="1">
        <f t="array" ref="P9">SUMPRODUCT(($A8:$A96=P7)*($F8:$J96="ABS"))</f>
        <v>6</v>
      </c>
      <c r="Q9" s="186" cm="1">
        <f t="array" ref="Q9">SUMPRODUCT(($A8:$A96=Q7)*($F8:$J96="ABS"))</f>
        <v>3</v>
      </c>
    </row>
    <row r="10" spans="1:17" ht="15" customHeight="1" x14ac:dyDescent="0.25">
      <c r="A10" s="33" t="s">
        <v>172</v>
      </c>
      <c r="B10" s="33">
        <v>403040914</v>
      </c>
      <c r="C10" s="34" t="s">
        <v>7</v>
      </c>
      <c r="D10" s="34" t="s">
        <v>8</v>
      </c>
      <c r="E10" s="35">
        <v>36296</v>
      </c>
      <c r="F10" s="16">
        <v>7</v>
      </c>
      <c r="G10" s="19" t="s">
        <v>176</v>
      </c>
      <c r="H10" s="22">
        <v>3</v>
      </c>
      <c r="I10" s="25">
        <v>14</v>
      </c>
      <c r="J10" s="28">
        <v>16</v>
      </c>
      <c r="L10" s="182" t="s">
        <v>185</v>
      </c>
      <c r="M10" s="185">
        <f t="shared" ref="M10:Q10" si="1">COUNTIFS($A8:$A96,M7,$H8:$H96,"ABS")</f>
        <v>1</v>
      </c>
      <c r="N10" s="185">
        <f t="shared" si="1"/>
        <v>1</v>
      </c>
      <c r="O10" s="185">
        <f t="shared" si="1"/>
        <v>2</v>
      </c>
      <c r="P10" s="185">
        <f t="shared" si="1"/>
        <v>2</v>
      </c>
      <c r="Q10" s="185">
        <f t="shared" si="1"/>
        <v>1</v>
      </c>
    </row>
    <row r="11" spans="1:17" x14ac:dyDescent="0.25">
      <c r="A11" s="12" t="s">
        <v>171</v>
      </c>
      <c r="B11" s="12">
        <v>418817771</v>
      </c>
      <c r="C11" s="13" t="s">
        <v>9</v>
      </c>
      <c r="D11" s="13" t="s">
        <v>10</v>
      </c>
      <c r="E11" s="14">
        <v>36349</v>
      </c>
      <c r="F11" s="16">
        <v>10</v>
      </c>
      <c r="G11" s="19">
        <v>20</v>
      </c>
      <c r="H11" s="22">
        <v>14</v>
      </c>
      <c r="I11" s="25">
        <v>7</v>
      </c>
      <c r="J11" s="28">
        <v>11</v>
      </c>
      <c r="L11" s="182" t="s">
        <v>186</v>
      </c>
      <c r="M11" s="187">
        <f t="array" ref="M11">AVERAGE(IF($A8:$A96=M7,$F8:$J96))</f>
        <v>11.136986301369863</v>
      </c>
      <c r="N11" s="187">
        <f t="array" ref="N11">AVERAGE(IF($A8:$A96=N7,$F8:$J96))</f>
        <v>10.344827586206897</v>
      </c>
      <c r="O11" s="187">
        <f t="array" ref="O11">AVERAGE(IF($A8:$A96=O7,$F8:$J96))</f>
        <v>11.670731707317072</v>
      </c>
      <c r="P11" s="187">
        <f t="array" ref="P11">AVERAGE(IF($A8:$A96=P7,$F8:$J96))</f>
        <v>10.297297297297296</v>
      </c>
      <c r="Q11" s="187">
        <f t="array" ref="Q11">AVERAGE(IF($A8:$A96=Q7,$F8:$J96))</f>
        <v>9.9705882352941178</v>
      </c>
    </row>
    <row r="12" spans="1:17" x14ac:dyDescent="0.25">
      <c r="A12" s="33" t="s">
        <v>170</v>
      </c>
      <c r="B12" s="33">
        <v>367430847</v>
      </c>
      <c r="C12" s="34" t="s">
        <v>11</v>
      </c>
      <c r="D12" s="34" t="s">
        <v>12</v>
      </c>
      <c r="E12" s="35">
        <v>36377</v>
      </c>
      <c r="F12" s="16">
        <v>9</v>
      </c>
      <c r="G12" s="19">
        <v>19</v>
      </c>
      <c r="H12" s="22">
        <v>2</v>
      </c>
      <c r="I12" s="25">
        <v>5</v>
      </c>
      <c r="J12" s="28">
        <v>13</v>
      </c>
    </row>
    <row r="13" spans="1:17" ht="15" customHeight="1" x14ac:dyDescent="0.25">
      <c r="A13" s="12" t="s">
        <v>172</v>
      </c>
      <c r="B13" s="12">
        <v>399181147</v>
      </c>
      <c r="C13" s="13" t="s">
        <v>13</v>
      </c>
      <c r="D13" s="13" t="s">
        <v>14</v>
      </c>
      <c r="E13" s="14">
        <v>36407</v>
      </c>
      <c r="F13" s="16">
        <v>6</v>
      </c>
      <c r="G13" s="19">
        <v>5</v>
      </c>
      <c r="H13" s="22" t="s">
        <v>176</v>
      </c>
      <c r="I13" s="25">
        <v>14</v>
      </c>
      <c r="J13" s="28">
        <v>20</v>
      </c>
      <c r="M13" s="183"/>
      <c r="N13" s="183"/>
      <c r="O13" s="183"/>
      <c r="P13" s="183"/>
      <c r="Q13" s="183"/>
    </row>
    <row r="14" spans="1:17" x14ac:dyDescent="0.25">
      <c r="A14" s="33" t="s">
        <v>173</v>
      </c>
      <c r="B14" s="33">
        <v>354330889</v>
      </c>
      <c r="C14" s="34" t="s">
        <v>15</v>
      </c>
      <c r="D14" s="34" t="s">
        <v>16</v>
      </c>
      <c r="E14" s="35">
        <v>36507</v>
      </c>
      <c r="F14" s="16">
        <v>1</v>
      </c>
      <c r="G14" s="19">
        <v>13</v>
      </c>
      <c r="H14" s="22">
        <v>7</v>
      </c>
      <c r="I14" s="25">
        <v>19</v>
      </c>
      <c r="J14" s="28">
        <v>2</v>
      </c>
    </row>
    <row r="15" spans="1:17" x14ac:dyDescent="0.25">
      <c r="A15" s="12" t="s">
        <v>172</v>
      </c>
      <c r="B15" s="12">
        <v>347216866</v>
      </c>
      <c r="C15" s="13" t="s">
        <v>17</v>
      </c>
      <c r="D15" s="13" t="s">
        <v>18</v>
      </c>
      <c r="E15" s="14">
        <v>36303</v>
      </c>
      <c r="F15" s="16">
        <v>17</v>
      </c>
      <c r="G15" s="19">
        <v>8</v>
      </c>
      <c r="H15" s="22">
        <v>8</v>
      </c>
      <c r="I15" s="25">
        <v>11</v>
      </c>
      <c r="J15" s="28">
        <v>20</v>
      </c>
    </row>
    <row r="16" spans="1:17" x14ac:dyDescent="0.25">
      <c r="A16" s="33" t="s">
        <v>173</v>
      </c>
      <c r="B16" s="33">
        <v>384241657</v>
      </c>
      <c r="C16" s="34" t="s">
        <v>19</v>
      </c>
      <c r="D16" s="34" t="s">
        <v>20</v>
      </c>
      <c r="E16" s="35">
        <v>36673</v>
      </c>
      <c r="F16" s="16">
        <v>8</v>
      </c>
      <c r="G16" s="19">
        <v>13</v>
      </c>
      <c r="H16" s="22">
        <v>18</v>
      </c>
      <c r="I16" s="25">
        <v>12</v>
      </c>
      <c r="J16" s="28" t="s">
        <v>176</v>
      </c>
    </row>
    <row r="17" spans="1:10" ht="15" customHeight="1" x14ac:dyDescent="0.25">
      <c r="A17" s="12" t="s">
        <v>173</v>
      </c>
      <c r="B17" s="12">
        <v>415486268</v>
      </c>
      <c r="C17" s="13" t="s">
        <v>21</v>
      </c>
      <c r="D17" s="13" t="s">
        <v>22</v>
      </c>
      <c r="E17" s="14">
        <v>36588</v>
      </c>
      <c r="F17" s="16">
        <v>14</v>
      </c>
      <c r="G17" s="19" t="s">
        <v>176</v>
      </c>
      <c r="H17" s="22">
        <v>14</v>
      </c>
      <c r="I17" s="25">
        <v>5</v>
      </c>
      <c r="J17" s="28">
        <v>4</v>
      </c>
    </row>
    <row r="18" spans="1:10" x14ac:dyDescent="0.25">
      <c r="A18" s="33" t="s">
        <v>170</v>
      </c>
      <c r="B18" s="33">
        <v>434909881</v>
      </c>
      <c r="C18" s="34" t="s">
        <v>23</v>
      </c>
      <c r="D18" s="34" t="s">
        <v>24</v>
      </c>
      <c r="E18" s="35">
        <v>36819</v>
      </c>
      <c r="F18" s="16">
        <v>6</v>
      </c>
      <c r="G18" s="19">
        <v>14</v>
      </c>
      <c r="H18" s="22">
        <v>18</v>
      </c>
      <c r="I18" s="25">
        <v>12</v>
      </c>
      <c r="J18" s="28">
        <v>17</v>
      </c>
    </row>
    <row r="19" spans="1:10" x14ac:dyDescent="0.25">
      <c r="A19" s="12" t="s">
        <v>172</v>
      </c>
      <c r="B19" s="12">
        <v>389476861</v>
      </c>
      <c r="C19" s="13" t="s">
        <v>25</v>
      </c>
      <c r="D19" s="13" t="s">
        <v>26</v>
      </c>
      <c r="E19" s="14">
        <v>36713</v>
      </c>
      <c r="F19" s="16">
        <v>20</v>
      </c>
      <c r="G19" s="19">
        <v>18</v>
      </c>
      <c r="H19" s="22" t="s">
        <v>176</v>
      </c>
      <c r="I19" s="25">
        <v>4</v>
      </c>
      <c r="J19" s="28">
        <v>17</v>
      </c>
    </row>
    <row r="20" spans="1:10" x14ac:dyDescent="0.25">
      <c r="A20" s="33" t="s">
        <v>171</v>
      </c>
      <c r="B20" s="33">
        <v>435900238</v>
      </c>
      <c r="C20" s="34" t="s">
        <v>27</v>
      </c>
      <c r="D20" s="34" t="s">
        <v>28</v>
      </c>
      <c r="E20" s="35">
        <v>36416</v>
      </c>
      <c r="F20" s="16">
        <v>7</v>
      </c>
      <c r="G20" s="19">
        <v>19</v>
      </c>
      <c r="H20" s="22">
        <v>6</v>
      </c>
      <c r="I20" s="25">
        <v>12</v>
      </c>
      <c r="J20" s="28">
        <v>6</v>
      </c>
    </row>
    <row r="21" spans="1:10" x14ac:dyDescent="0.25">
      <c r="A21" s="12" t="s">
        <v>170</v>
      </c>
      <c r="B21" s="12">
        <v>430305404</v>
      </c>
      <c r="C21" s="13" t="s">
        <v>29</v>
      </c>
      <c r="D21" s="13" t="s">
        <v>30</v>
      </c>
      <c r="E21" s="14">
        <v>36342</v>
      </c>
      <c r="F21" s="16">
        <v>15</v>
      </c>
      <c r="G21" s="19">
        <v>17</v>
      </c>
      <c r="H21" s="22">
        <v>15</v>
      </c>
      <c r="I21" s="25">
        <v>16</v>
      </c>
      <c r="J21" s="28">
        <v>7</v>
      </c>
    </row>
    <row r="22" spans="1:10" x14ac:dyDescent="0.25">
      <c r="A22" s="33" t="s">
        <v>173</v>
      </c>
      <c r="B22" s="33">
        <v>357670894</v>
      </c>
      <c r="C22" s="34" t="s">
        <v>31</v>
      </c>
      <c r="D22" s="34" t="s">
        <v>32</v>
      </c>
      <c r="E22" s="35">
        <v>36251</v>
      </c>
      <c r="F22" s="16">
        <v>3</v>
      </c>
      <c r="G22" s="19">
        <v>5</v>
      </c>
      <c r="H22" s="22">
        <v>5</v>
      </c>
      <c r="I22" s="25" t="s">
        <v>176</v>
      </c>
      <c r="J22" s="28">
        <v>11</v>
      </c>
    </row>
    <row r="23" spans="1:10" x14ac:dyDescent="0.25">
      <c r="A23" s="12" t="s">
        <v>171</v>
      </c>
      <c r="B23" s="12">
        <v>411122497</v>
      </c>
      <c r="C23" s="13" t="s">
        <v>33</v>
      </c>
      <c r="D23" s="13" t="s">
        <v>24</v>
      </c>
      <c r="E23" s="14">
        <v>36171</v>
      </c>
      <c r="F23" s="16">
        <v>11</v>
      </c>
      <c r="G23" s="19">
        <v>1</v>
      </c>
      <c r="H23" s="22">
        <v>7</v>
      </c>
      <c r="I23" s="25">
        <v>13</v>
      </c>
      <c r="J23" s="28">
        <v>5</v>
      </c>
    </row>
    <row r="24" spans="1:10" x14ac:dyDescent="0.25">
      <c r="A24" s="33" t="s">
        <v>171</v>
      </c>
      <c r="B24" s="33">
        <v>377133388</v>
      </c>
      <c r="C24" s="34" t="s">
        <v>34</v>
      </c>
      <c r="D24" s="34" t="s">
        <v>35</v>
      </c>
      <c r="E24" s="35">
        <v>36661</v>
      </c>
      <c r="F24" s="16">
        <v>1</v>
      </c>
      <c r="G24" s="19" t="s">
        <v>176</v>
      </c>
      <c r="H24" s="22">
        <v>15</v>
      </c>
      <c r="I24" s="25">
        <v>1</v>
      </c>
      <c r="J24" s="28">
        <v>1</v>
      </c>
    </row>
    <row r="25" spans="1:10" x14ac:dyDescent="0.25">
      <c r="A25" s="12" t="s">
        <v>174</v>
      </c>
      <c r="B25" s="12">
        <v>366603683</v>
      </c>
      <c r="C25" s="13" t="s">
        <v>36</v>
      </c>
      <c r="D25" s="13" t="s">
        <v>37</v>
      </c>
      <c r="E25" s="14">
        <v>36680</v>
      </c>
      <c r="F25" s="16">
        <v>18</v>
      </c>
      <c r="G25" s="19">
        <v>4</v>
      </c>
      <c r="H25" s="22">
        <v>8</v>
      </c>
      <c r="I25" s="25">
        <v>12</v>
      </c>
      <c r="J25" s="28">
        <v>1</v>
      </c>
    </row>
    <row r="26" spans="1:10" x14ac:dyDescent="0.25">
      <c r="A26" s="33" t="s">
        <v>171</v>
      </c>
      <c r="B26" s="33">
        <v>402345578</v>
      </c>
      <c r="C26" s="34" t="s">
        <v>38</v>
      </c>
      <c r="D26" s="34" t="s">
        <v>39</v>
      </c>
      <c r="E26" s="35">
        <v>36696</v>
      </c>
      <c r="F26" s="16">
        <v>1</v>
      </c>
      <c r="G26" s="19">
        <v>19</v>
      </c>
      <c r="H26" s="22">
        <v>19</v>
      </c>
      <c r="I26" s="25">
        <v>12</v>
      </c>
      <c r="J26" s="28">
        <v>10</v>
      </c>
    </row>
    <row r="27" spans="1:10" x14ac:dyDescent="0.25">
      <c r="A27" s="12" t="s">
        <v>170</v>
      </c>
      <c r="B27" s="12">
        <v>424863052</v>
      </c>
      <c r="C27" s="13" t="s">
        <v>40</v>
      </c>
      <c r="D27" s="13" t="s">
        <v>41</v>
      </c>
      <c r="E27" s="14">
        <v>36540</v>
      </c>
      <c r="F27" s="16">
        <v>1</v>
      </c>
      <c r="G27" s="19">
        <v>14</v>
      </c>
      <c r="H27" s="22">
        <v>20</v>
      </c>
      <c r="I27" s="25">
        <v>15</v>
      </c>
      <c r="J27" s="28">
        <v>8</v>
      </c>
    </row>
    <row r="28" spans="1:10" x14ac:dyDescent="0.25">
      <c r="A28" s="33" t="s">
        <v>170</v>
      </c>
      <c r="B28" s="33">
        <v>430020615</v>
      </c>
      <c r="C28" s="34" t="s">
        <v>42</v>
      </c>
      <c r="D28" s="34" t="s">
        <v>43</v>
      </c>
      <c r="E28" s="35">
        <v>36264</v>
      </c>
      <c r="F28" s="16">
        <v>14</v>
      </c>
      <c r="G28" s="19">
        <v>11</v>
      </c>
      <c r="H28" s="22">
        <v>10</v>
      </c>
      <c r="I28" s="25" t="s">
        <v>176</v>
      </c>
      <c r="J28" s="28">
        <v>1</v>
      </c>
    </row>
    <row r="29" spans="1:10" x14ac:dyDescent="0.25">
      <c r="A29" s="12" t="s">
        <v>173</v>
      </c>
      <c r="B29" s="12">
        <v>426498718</v>
      </c>
      <c r="C29" s="13" t="s">
        <v>44</v>
      </c>
      <c r="D29" s="13" t="s">
        <v>45</v>
      </c>
      <c r="E29" s="14">
        <v>36570</v>
      </c>
      <c r="F29" s="16">
        <v>1</v>
      </c>
      <c r="G29" s="19" t="s">
        <v>176</v>
      </c>
      <c r="H29" s="22">
        <v>10</v>
      </c>
      <c r="I29" s="25">
        <v>16</v>
      </c>
      <c r="J29" s="28">
        <v>13</v>
      </c>
    </row>
    <row r="30" spans="1:10" x14ac:dyDescent="0.25">
      <c r="A30" s="33" t="s">
        <v>171</v>
      </c>
      <c r="B30" s="33">
        <v>424586669</v>
      </c>
      <c r="C30" s="34" t="s">
        <v>46</v>
      </c>
      <c r="D30" s="34" t="s">
        <v>47</v>
      </c>
      <c r="E30" s="35">
        <v>36634</v>
      </c>
      <c r="F30" s="16">
        <v>1</v>
      </c>
      <c r="G30" s="19">
        <v>2</v>
      </c>
      <c r="H30" s="22">
        <v>11</v>
      </c>
      <c r="I30" s="25">
        <v>5</v>
      </c>
      <c r="J30" s="28">
        <v>14</v>
      </c>
    </row>
    <row r="31" spans="1:10" x14ac:dyDescent="0.25">
      <c r="A31" s="12" t="s">
        <v>172</v>
      </c>
      <c r="B31" s="12">
        <v>394054257</v>
      </c>
      <c r="C31" s="13" t="s">
        <v>48</v>
      </c>
      <c r="D31" s="13" t="s">
        <v>20</v>
      </c>
      <c r="E31" s="14">
        <v>36624</v>
      </c>
      <c r="F31" s="16" t="s">
        <v>176</v>
      </c>
      <c r="G31" s="19">
        <v>16</v>
      </c>
      <c r="H31" s="22">
        <v>10</v>
      </c>
      <c r="I31" s="25">
        <v>16</v>
      </c>
      <c r="J31" s="28">
        <v>20</v>
      </c>
    </row>
    <row r="32" spans="1:10" x14ac:dyDescent="0.25">
      <c r="A32" s="33" t="s">
        <v>172</v>
      </c>
      <c r="B32" s="33">
        <v>443905600</v>
      </c>
      <c r="C32" s="34" t="s">
        <v>49</v>
      </c>
      <c r="D32" s="34" t="s">
        <v>50</v>
      </c>
      <c r="E32" s="35">
        <v>36746</v>
      </c>
      <c r="F32" s="16">
        <v>18</v>
      </c>
      <c r="G32" s="19">
        <v>20</v>
      </c>
      <c r="H32" s="22">
        <v>3</v>
      </c>
      <c r="I32" s="25">
        <v>16</v>
      </c>
      <c r="J32" s="28">
        <v>16</v>
      </c>
    </row>
    <row r="33" spans="1:10" x14ac:dyDescent="0.25">
      <c r="A33" s="12" t="s">
        <v>171</v>
      </c>
      <c r="B33" s="12">
        <v>378530159</v>
      </c>
      <c r="C33" s="13" t="s">
        <v>51</v>
      </c>
      <c r="D33" s="13" t="s">
        <v>52</v>
      </c>
      <c r="E33" s="14">
        <v>36224</v>
      </c>
      <c r="F33" s="16">
        <v>11</v>
      </c>
      <c r="G33" s="19">
        <v>15</v>
      </c>
      <c r="H33" s="22">
        <v>16</v>
      </c>
      <c r="I33" s="25">
        <v>16</v>
      </c>
      <c r="J33" s="28">
        <v>12</v>
      </c>
    </row>
    <row r="34" spans="1:10" x14ac:dyDescent="0.25">
      <c r="A34" s="33" t="s">
        <v>174</v>
      </c>
      <c r="B34" s="33">
        <v>378580348</v>
      </c>
      <c r="C34" s="34" t="s">
        <v>53</v>
      </c>
      <c r="D34" s="34" t="s">
        <v>54</v>
      </c>
      <c r="E34" s="35">
        <v>36445</v>
      </c>
      <c r="F34" s="16">
        <v>16</v>
      </c>
      <c r="G34" s="19">
        <v>18</v>
      </c>
      <c r="H34" s="22">
        <v>15</v>
      </c>
      <c r="I34" s="25">
        <v>8</v>
      </c>
      <c r="J34" s="28">
        <v>16</v>
      </c>
    </row>
    <row r="35" spans="1:10" x14ac:dyDescent="0.25">
      <c r="A35" s="12" t="s">
        <v>172</v>
      </c>
      <c r="B35" s="12">
        <v>379970217</v>
      </c>
      <c r="C35" s="13" t="s">
        <v>55</v>
      </c>
      <c r="D35" s="13" t="s">
        <v>56</v>
      </c>
      <c r="E35" s="14">
        <v>36762</v>
      </c>
      <c r="F35" s="16">
        <v>3</v>
      </c>
      <c r="G35" s="19" t="s">
        <v>176</v>
      </c>
      <c r="H35" s="22">
        <v>5</v>
      </c>
      <c r="I35" s="25">
        <v>15</v>
      </c>
      <c r="J35" s="28" t="s">
        <v>176</v>
      </c>
    </row>
    <row r="36" spans="1:10" x14ac:dyDescent="0.25">
      <c r="A36" s="33" t="s">
        <v>170</v>
      </c>
      <c r="B36" s="33">
        <v>429883416</v>
      </c>
      <c r="C36" s="34" t="s">
        <v>57</v>
      </c>
      <c r="D36" s="34" t="s">
        <v>58</v>
      </c>
      <c r="E36" s="35">
        <v>36449</v>
      </c>
      <c r="F36" s="16">
        <v>11</v>
      </c>
      <c r="G36" s="19">
        <v>2</v>
      </c>
      <c r="H36" s="22">
        <v>17</v>
      </c>
      <c r="I36" s="25">
        <v>1</v>
      </c>
      <c r="J36" s="28">
        <v>12</v>
      </c>
    </row>
    <row r="37" spans="1:10" x14ac:dyDescent="0.25">
      <c r="A37" s="12" t="s">
        <v>172</v>
      </c>
      <c r="B37" s="12">
        <v>393303083</v>
      </c>
      <c r="C37" s="13" t="s">
        <v>59</v>
      </c>
      <c r="D37" s="13" t="s">
        <v>60</v>
      </c>
      <c r="E37" s="14">
        <v>36300</v>
      </c>
      <c r="F37" s="16">
        <v>11</v>
      </c>
      <c r="G37" s="19">
        <v>12</v>
      </c>
      <c r="H37" s="22">
        <v>10</v>
      </c>
      <c r="I37" s="25">
        <v>4</v>
      </c>
      <c r="J37" s="28">
        <v>10</v>
      </c>
    </row>
    <row r="38" spans="1:10" x14ac:dyDescent="0.25">
      <c r="A38" s="33" t="s">
        <v>173</v>
      </c>
      <c r="B38" s="33">
        <v>374043475</v>
      </c>
      <c r="C38" s="34" t="s">
        <v>61</v>
      </c>
      <c r="D38" s="34" t="s">
        <v>8</v>
      </c>
      <c r="E38" s="35">
        <v>36573</v>
      </c>
      <c r="F38" s="16">
        <v>15</v>
      </c>
      <c r="G38" s="19">
        <v>19</v>
      </c>
      <c r="H38" s="22" t="s">
        <v>176</v>
      </c>
      <c r="I38" s="25">
        <v>7</v>
      </c>
      <c r="J38" s="28">
        <v>18</v>
      </c>
    </row>
    <row r="39" spans="1:10" x14ac:dyDescent="0.25">
      <c r="A39" s="12" t="s">
        <v>173</v>
      </c>
      <c r="B39" s="12">
        <v>444151448</v>
      </c>
      <c r="C39" s="13" t="s">
        <v>62</v>
      </c>
      <c r="D39" s="13" t="s">
        <v>26</v>
      </c>
      <c r="E39" s="14">
        <v>36692</v>
      </c>
      <c r="F39" s="16">
        <v>7</v>
      </c>
      <c r="G39" s="19">
        <v>15</v>
      </c>
      <c r="H39" s="22">
        <v>18</v>
      </c>
      <c r="I39" s="25">
        <v>2</v>
      </c>
      <c r="J39" s="28">
        <v>6</v>
      </c>
    </row>
    <row r="40" spans="1:10" x14ac:dyDescent="0.25">
      <c r="A40" s="33" t="s">
        <v>171</v>
      </c>
      <c r="B40" s="33">
        <v>409945451</v>
      </c>
      <c r="C40" s="34" t="s">
        <v>63</v>
      </c>
      <c r="D40" s="34" t="s">
        <v>64</v>
      </c>
      <c r="E40" s="35">
        <v>36538</v>
      </c>
      <c r="F40" s="16">
        <v>7</v>
      </c>
      <c r="G40" s="19">
        <v>9</v>
      </c>
      <c r="H40" s="22">
        <v>6</v>
      </c>
      <c r="I40" s="25">
        <v>3</v>
      </c>
      <c r="J40" s="28">
        <v>3</v>
      </c>
    </row>
    <row r="41" spans="1:10" x14ac:dyDescent="0.25">
      <c r="A41" s="12" t="s">
        <v>174</v>
      </c>
      <c r="B41" s="12">
        <v>351116966</v>
      </c>
      <c r="C41" s="13" t="s">
        <v>65</v>
      </c>
      <c r="D41" s="13" t="s">
        <v>66</v>
      </c>
      <c r="E41" s="14">
        <v>36294</v>
      </c>
      <c r="F41" s="16">
        <v>9</v>
      </c>
      <c r="G41" s="19">
        <v>13</v>
      </c>
      <c r="H41" s="22">
        <v>3</v>
      </c>
      <c r="I41" s="25">
        <v>14</v>
      </c>
      <c r="J41" s="28">
        <v>9</v>
      </c>
    </row>
    <row r="42" spans="1:10" x14ac:dyDescent="0.25">
      <c r="A42" s="33" t="s">
        <v>170</v>
      </c>
      <c r="B42" s="33">
        <v>372445109</v>
      </c>
      <c r="C42" s="34" t="s">
        <v>67</v>
      </c>
      <c r="D42" s="34" t="s">
        <v>68</v>
      </c>
      <c r="E42" s="35">
        <v>36196</v>
      </c>
      <c r="F42" s="16">
        <v>3</v>
      </c>
      <c r="G42" s="19">
        <v>15</v>
      </c>
      <c r="H42" s="22">
        <v>9</v>
      </c>
      <c r="I42" s="25">
        <v>14</v>
      </c>
      <c r="J42" s="28">
        <v>17</v>
      </c>
    </row>
    <row r="43" spans="1:10" x14ac:dyDescent="0.25">
      <c r="A43" s="12" t="s">
        <v>173</v>
      </c>
      <c r="B43" s="12">
        <v>445363908</v>
      </c>
      <c r="C43" s="13" t="s">
        <v>69</v>
      </c>
      <c r="D43" s="13" t="s">
        <v>70</v>
      </c>
      <c r="E43" s="14">
        <v>36870</v>
      </c>
      <c r="F43" s="16">
        <v>5</v>
      </c>
      <c r="G43" s="19">
        <v>7</v>
      </c>
      <c r="H43" s="22">
        <v>11</v>
      </c>
      <c r="I43" s="25">
        <v>10</v>
      </c>
      <c r="J43" s="28">
        <v>10</v>
      </c>
    </row>
    <row r="44" spans="1:10" x14ac:dyDescent="0.25">
      <c r="A44" s="33" t="s">
        <v>171</v>
      </c>
      <c r="B44" s="33">
        <v>440176718</v>
      </c>
      <c r="C44" s="34" t="s">
        <v>11</v>
      </c>
      <c r="D44" s="34" t="s">
        <v>71</v>
      </c>
      <c r="E44" s="35">
        <v>36427</v>
      </c>
      <c r="F44" s="16">
        <v>13</v>
      </c>
      <c r="G44" s="19">
        <v>13</v>
      </c>
      <c r="H44" s="22">
        <v>8</v>
      </c>
      <c r="I44" s="25">
        <v>10</v>
      </c>
      <c r="J44" s="28">
        <v>20</v>
      </c>
    </row>
    <row r="45" spans="1:10" x14ac:dyDescent="0.25">
      <c r="A45" s="12" t="s">
        <v>171</v>
      </c>
      <c r="B45" s="12">
        <v>424321138</v>
      </c>
      <c r="C45" s="13" t="s">
        <v>65</v>
      </c>
      <c r="D45" s="13" t="s">
        <v>72</v>
      </c>
      <c r="E45" s="14">
        <v>36562</v>
      </c>
      <c r="F45" s="16">
        <v>6</v>
      </c>
      <c r="G45" s="19" t="s">
        <v>176</v>
      </c>
      <c r="H45" s="22">
        <v>2</v>
      </c>
      <c r="I45" s="25">
        <v>15</v>
      </c>
      <c r="J45" s="28">
        <v>17</v>
      </c>
    </row>
    <row r="46" spans="1:10" x14ac:dyDescent="0.25">
      <c r="A46" s="33" t="s">
        <v>170</v>
      </c>
      <c r="B46" s="33">
        <v>375555060</v>
      </c>
      <c r="C46" s="34" t="s">
        <v>73</v>
      </c>
      <c r="D46" s="34" t="s">
        <v>74</v>
      </c>
      <c r="E46" s="35">
        <v>36384</v>
      </c>
      <c r="F46" s="16">
        <v>17</v>
      </c>
      <c r="G46" s="19">
        <v>16</v>
      </c>
      <c r="H46" s="22">
        <v>17</v>
      </c>
      <c r="I46" s="25">
        <v>5</v>
      </c>
      <c r="J46" s="28" t="s">
        <v>176</v>
      </c>
    </row>
    <row r="47" spans="1:10" x14ac:dyDescent="0.25">
      <c r="A47" s="12" t="s">
        <v>170</v>
      </c>
      <c r="B47" s="12">
        <v>440265101</v>
      </c>
      <c r="C47" s="13" t="s">
        <v>75</v>
      </c>
      <c r="D47" s="13" t="s">
        <v>70</v>
      </c>
      <c r="E47" s="14">
        <v>36332</v>
      </c>
      <c r="F47" s="16">
        <v>10</v>
      </c>
      <c r="G47" s="19">
        <v>7</v>
      </c>
      <c r="H47" s="22">
        <v>17</v>
      </c>
      <c r="I47" s="25">
        <v>12</v>
      </c>
      <c r="J47" s="28">
        <v>18</v>
      </c>
    </row>
    <row r="48" spans="1:10" x14ac:dyDescent="0.25">
      <c r="A48" s="33" t="s">
        <v>172</v>
      </c>
      <c r="B48" s="33">
        <v>394131062</v>
      </c>
      <c r="C48" s="34" t="s">
        <v>76</v>
      </c>
      <c r="D48" s="34" t="s">
        <v>77</v>
      </c>
      <c r="E48" s="35">
        <v>36333</v>
      </c>
      <c r="F48" s="16">
        <v>4</v>
      </c>
      <c r="G48" s="19">
        <v>20</v>
      </c>
      <c r="H48" s="22">
        <v>19</v>
      </c>
      <c r="I48" s="25">
        <v>19</v>
      </c>
      <c r="J48" s="28">
        <v>16</v>
      </c>
    </row>
    <row r="49" spans="1:10" x14ac:dyDescent="0.25">
      <c r="A49" s="12" t="s">
        <v>170</v>
      </c>
      <c r="B49" s="12">
        <v>419959025</v>
      </c>
      <c r="C49" s="13" t="s">
        <v>78</v>
      </c>
      <c r="D49" s="13" t="s">
        <v>79</v>
      </c>
      <c r="E49" s="14">
        <v>36355</v>
      </c>
      <c r="F49" s="16">
        <v>15</v>
      </c>
      <c r="G49" s="19">
        <v>4</v>
      </c>
      <c r="H49" s="22" t="s">
        <v>176</v>
      </c>
      <c r="I49" s="25">
        <v>12</v>
      </c>
      <c r="J49" s="28">
        <v>10</v>
      </c>
    </row>
    <row r="50" spans="1:10" x14ac:dyDescent="0.25">
      <c r="A50" s="33" t="s">
        <v>171</v>
      </c>
      <c r="B50" s="33">
        <v>429994633</v>
      </c>
      <c r="C50" s="34" t="s">
        <v>80</v>
      </c>
      <c r="D50" s="34" t="s">
        <v>81</v>
      </c>
      <c r="E50" s="35">
        <v>36397</v>
      </c>
      <c r="F50" s="16">
        <v>10</v>
      </c>
      <c r="G50" s="19">
        <v>12</v>
      </c>
      <c r="H50" s="22">
        <v>17</v>
      </c>
      <c r="I50" s="25">
        <v>19</v>
      </c>
      <c r="J50" s="28">
        <v>8</v>
      </c>
    </row>
    <row r="51" spans="1:10" x14ac:dyDescent="0.25">
      <c r="A51" s="12" t="s">
        <v>173</v>
      </c>
      <c r="B51" s="12">
        <v>354370790</v>
      </c>
      <c r="C51" s="13" t="s">
        <v>82</v>
      </c>
      <c r="D51" s="13" t="s">
        <v>83</v>
      </c>
      <c r="E51" s="14">
        <v>36770</v>
      </c>
      <c r="F51" s="16">
        <v>13</v>
      </c>
      <c r="G51" s="19">
        <v>2</v>
      </c>
      <c r="H51" s="22">
        <v>12</v>
      </c>
      <c r="I51" s="25">
        <v>19</v>
      </c>
      <c r="J51" s="28">
        <v>15</v>
      </c>
    </row>
    <row r="52" spans="1:10" x14ac:dyDescent="0.25">
      <c r="A52" s="33" t="s">
        <v>171</v>
      </c>
      <c r="B52" s="33">
        <v>443746649</v>
      </c>
      <c r="C52" s="34" t="s">
        <v>84</v>
      </c>
      <c r="D52" s="34" t="s">
        <v>85</v>
      </c>
      <c r="E52" s="35">
        <v>36176</v>
      </c>
      <c r="F52" s="16">
        <v>2</v>
      </c>
      <c r="G52" s="19">
        <v>8</v>
      </c>
      <c r="H52" s="22">
        <v>11</v>
      </c>
      <c r="I52" s="25">
        <v>1</v>
      </c>
      <c r="J52" s="28">
        <v>16</v>
      </c>
    </row>
    <row r="53" spans="1:10" x14ac:dyDescent="0.25">
      <c r="A53" s="12" t="s">
        <v>173</v>
      </c>
      <c r="B53" s="12">
        <v>427208641</v>
      </c>
      <c r="C53" s="13" t="s">
        <v>86</v>
      </c>
      <c r="D53" s="13" t="s">
        <v>87</v>
      </c>
      <c r="E53" s="14">
        <v>36355</v>
      </c>
      <c r="F53" s="16">
        <v>11</v>
      </c>
      <c r="G53" s="19">
        <v>11</v>
      </c>
      <c r="H53" s="22">
        <v>6</v>
      </c>
      <c r="I53" s="25">
        <v>15</v>
      </c>
      <c r="J53" s="28">
        <v>13</v>
      </c>
    </row>
    <row r="54" spans="1:10" x14ac:dyDescent="0.25">
      <c r="A54" s="33" t="s">
        <v>172</v>
      </c>
      <c r="B54" s="33">
        <v>369193989</v>
      </c>
      <c r="C54" s="34" t="s">
        <v>9</v>
      </c>
      <c r="D54" s="34" t="s">
        <v>88</v>
      </c>
      <c r="E54" s="35">
        <v>36474</v>
      </c>
      <c r="F54" s="16">
        <v>18</v>
      </c>
      <c r="G54" s="19">
        <v>20</v>
      </c>
      <c r="H54" s="22">
        <v>3</v>
      </c>
      <c r="I54" s="25">
        <v>11</v>
      </c>
      <c r="J54" s="28">
        <v>7</v>
      </c>
    </row>
    <row r="55" spans="1:10" x14ac:dyDescent="0.25">
      <c r="A55" s="12" t="s">
        <v>170</v>
      </c>
      <c r="B55" s="12">
        <v>375200031</v>
      </c>
      <c r="C55" s="13" t="s">
        <v>89</v>
      </c>
      <c r="D55" s="13" t="s">
        <v>39</v>
      </c>
      <c r="E55" s="14">
        <v>36717</v>
      </c>
      <c r="F55" s="16">
        <v>2</v>
      </c>
      <c r="G55" s="19">
        <v>10</v>
      </c>
      <c r="H55" s="22">
        <v>11</v>
      </c>
      <c r="I55" s="25" t="s">
        <v>176</v>
      </c>
      <c r="J55" s="28">
        <v>19</v>
      </c>
    </row>
    <row r="56" spans="1:10" x14ac:dyDescent="0.25">
      <c r="A56" s="33" t="s">
        <v>171</v>
      </c>
      <c r="B56" s="33">
        <v>368907282</v>
      </c>
      <c r="C56" s="34" t="s">
        <v>9</v>
      </c>
      <c r="D56" s="34" t="s">
        <v>90</v>
      </c>
      <c r="E56" s="35">
        <v>36216</v>
      </c>
      <c r="F56" s="16">
        <v>13</v>
      </c>
      <c r="G56" s="19">
        <v>20</v>
      </c>
      <c r="H56" s="22">
        <v>18</v>
      </c>
      <c r="I56" s="25">
        <v>4</v>
      </c>
      <c r="J56" s="28">
        <v>3</v>
      </c>
    </row>
    <row r="57" spans="1:10" x14ac:dyDescent="0.25">
      <c r="A57" s="12" t="s">
        <v>170</v>
      </c>
      <c r="B57" s="12">
        <v>438060046</v>
      </c>
      <c r="C57" s="13" t="s">
        <v>91</v>
      </c>
      <c r="D57" s="13" t="s">
        <v>92</v>
      </c>
      <c r="E57" s="14">
        <v>36297</v>
      </c>
      <c r="F57" s="16">
        <v>3</v>
      </c>
      <c r="G57" s="19" t="s">
        <v>176</v>
      </c>
      <c r="H57" s="22">
        <v>6</v>
      </c>
      <c r="I57" s="25">
        <v>5</v>
      </c>
      <c r="J57" s="28">
        <v>16</v>
      </c>
    </row>
    <row r="58" spans="1:10" x14ac:dyDescent="0.25">
      <c r="A58" s="33" t="s">
        <v>171</v>
      </c>
      <c r="B58" s="33">
        <v>404365095</v>
      </c>
      <c r="C58" s="34" t="s">
        <v>93</v>
      </c>
      <c r="D58" s="34" t="s">
        <v>94</v>
      </c>
      <c r="E58" s="35">
        <v>36654</v>
      </c>
      <c r="F58" s="16">
        <v>2</v>
      </c>
      <c r="G58" s="19">
        <v>9</v>
      </c>
      <c r="H58" s="22">
        <v>18</v>
      </c>
      <c r="I58" s="25">
        <v>6</v>
      </c>
      <c r="J58" s="28">
        <v>5</v>
      </c>
    </row>
    <row r="59" spans="1:10" x14ac:dyDescent="0.25">
      <c r="A59" s="12" t="s">
        <v>170</v>
      </c>
      <c r="B59" s="12">
        <v>410602372</v>
      </c>
      <c r="C59" s="13" t="s">
        <v>95</v>
      </c>
      <c r="D59" s="13" t="s">
        <v>96</v>
      </c>
      <c r="E59" s="14">
        <v>36162</v>
      </c>
      <c r="F59" s="16">
        <v>7</v>
      </c>
      <c r="G59" s="19">
        <v>17</v>
      </c>
      <c r="H59" s="22">
        <v>5</v>
      </c>
      <c r="I59" s="25">
        <v>20</v>
      </c>
      <c r="J59" s="28">
        <v>1</v>
      </c>
    </row>
    <row r="60" spans="1:10" x14ac:dyDescent="0.25">
      <c r="A60" s="33" t="s">
        <v>174</v>
      </c>
      <c r="B60" s="33">
        <v>405671377</v>
      </c>
      <c r="C60" s="34" t="s">
        <v>97</v>
      </c>
      <c r="D60" s="34" t="s">
        <v>98</v>
      </c>
      <c r="E60" s="35">
        <v>36774</v>
      </c>
      <c r="F60" s="16" t="s">
        <v>176</v>
      </c>
      <c r="G60" s="19">
        <v>18</v>
      </c>
      <c r="H60" s="22">
        <v>14</v>
      </c>
      <c r="I60" s="25">
        <v>14</v>
      </c>
      <c r="J60" s="28">
        <v>18</v>
      </c>
    </row>
    <row r="61" spans="1:10" x14ac:dyDescent="0.25">
      <c r="A61" s="12" t="s">
        <v>172</v>
      </c>
      <c r="B61" s="12">
        <v>423308877</v>
      </c>
      <c r="C61" s="13" t="s">
        <v>99</v>
      </c>
      <c r="D61" s="13" t="s">
        <v>100</v>
      </c>
      <c r="E61" s="14">
        <v>36771</v>
      </c>
      <c r="F61" s="16">
        <v>7</v>
      </c>
      <c r="G61" s="19">
        <v>19</v>
      </c>
      <c r="H61" s="22">
        <v>4</v>
      </c>
      <c r="I61" s="25">
        <v>9</v>
      </c>
      <c r="J61" s="28">
        <v>20</v>
      </c>
    </row>
    <row r="62" spans="1:10" x14ac:dyDescent="0.25">
      <c r="A62" s="33" t="s">
        <v>173</v>
      </c>
      <c r="B62" s="33">
        <v>427658809</v>
      </c>
      <c r="C62" s="34" t="s">
        <v>101</v>
      </c>
      <c r="D62" s="34" t="s">
        <v>102</v>
      </c>
      <c r="E62" s="35">
        <v>36783</v>
      </c>
      <c r="F62" s="16">
        <v>20</v>
      </c>
      <c r="G62" s="19">
        <v>6</v>
      </c>
      <c r="H62" s="22">
        <v>1</v>
      </c>
      <c r="I62" s="25">
        <v>16</v>
      </c>
      <c r="J62" s="28">
        <v>1</v>
      </c>
    </row>
    <row r="63" spans="1:10" x14ac:dyDescent="0.25">
      <c r="A63" s="12" t="s">
        <v>173</v>
      </c>
      <c r="B63" s="12">
        <v>382350057</v>
      </c>
      <c r="C63" s="13" t="s">
        <v>103</v>
      </c>
      <c r="D63" s="13" t="s">
        <v>28</v>
      </c>
      <c r="E63" s="14">
        <v>36562</v>
      </c>
      <c r="F63" s="16">
        <v>19</v>
      </c>
      <c r="G63" s="19">
        <v>8</v>
      </c>
      <c r="H63" s="22" t="s">
        <v>176</v>
      </c>
      <c r="I63" s="25">
        <v>5</v>
      </c>
      <c r="J63" s="28">
        <v>14</v>
      </c>
    </row>
    <row r="64" spans="1:10" x14ac:dyDescent="0.25">
      <c r="A64" s="33" t="s">
        <v>174</v>
      </c>
      <c r="B64" s="33">
        <v>430971466</v>
      </c>
      <c r="C64" s="34" t="s">
        <v>104</v>
      </c>
      <c r="D64" s="34" t="s">
        <v>105</v>
      </c>
      <c r="E64" s="35">
        <v>36583</v>
      </c>
      <c r="F64" s="16">
        <v>17</v>
      </c>
      <c r="G64" s="19">
        <v>2</v>
      </c>
      <c r="H64" s="22">
        <v>14</v>
      </c>
      <c r="I64" s="25">
        <v>5</v>
      </c>
      <c r="J64" s="28">
        <v>13</v>
      </c>
    </row>
    <row r="65" spans="1:10" x14ac:dyDescent="0.25">
      <c r="A65" s="12" t="s">
        <v>171</v>
      </c>
      <c r="B65" s="12">
        <v>348361122</v>
      </c>
      <c r="C65" s="13" t="s">
        <v>106</v>
      </c>
      <c r="D65" s="13" t="s">
        <v>107</v>
      </c>
      <c r="E65" s="14">
        <v>36732</v>
      </c>
      <c r="F65" s="16">
        <v>17</v>
      </c>
      <c r="G65" s="19">
        <v>2</v>
      </c>
      <c r="H65" s="22">
        <v>18</v>
      </c>
      <c r="I65" s="25">
        <v>3</v>
      </c>
      <c r="J65" s="28">
        <v>18</v>
      </c>
    </row>
    <row r="66" spans="1:10" x14ac:dyDescent="0.25">
      <c r="A66" s="33" t="s">
        <v>172</v>
      </c>
      <c r="B66" s="33">
        <v>370804257</v>
      </c>
      <c r="C66" s="34" t="s">
        <v>108</v>
      </c>
      <c r="D66" s="34" t="s">
        <v>79</v>
      </c>
      <c r="E66" s="35">
        <v>36847</v>
      </c>
      <c r="F66" s="16">
        <v>7</v>
      </c>
      <c r="G66" s="19">
        <v>2</v>
      </c>
      <c r="H66" s="22">
        <v>4</v>
      </c>
      <c r="I66" s="25">
        <v>5</v>
      </c>
      <c r="J66" s="28">
        <v>19</v>
      </c>
    </row>
    <row r="67" spans="1:10" x14ac:dyDescent="0.25">
      <c r="A67" s="12" t="s">
        <v>170</v>
      </c>
      <c r="B67" s="12">
        <v>408169143</v>
      </c>
      <c r="C67" s="13" t="s">
        <v>109</v>
      </c>
      <c r="D67" s="13" t="s">
        <v>110</v>
      </c>
      <c r="E67" s="14">
        <v>36439</v>
      </c>
      <c r="F67" s="16">
        <v>12</v>
      </c>
      <c r="G67" s="19">
        <v>4</v>
      </c>
      <c r="H67" s="22">
        <v>19</v>
      </c>
      <c r="I67" s="25">
        <v>9</v>
      </c>
      <c r="J67" s="28">
        <v>6</v>
      </c>
    </row>
    <row r="68" spans="1:10" x14ac:dyDescent="0.25">
      <c r="A68" s="33" t="s">
        <v>172</v>
      </c>
      <c r="B68" s="33">
        <v>408520789</v>
      </c>
      <c r="C68" s="34" t="s">
        <v>111</v>
      </c>
      <c r="D68" s="34" t="s">
        <v>112</v>
      </c>
      <c r="E68" s="35">
        <v>36872</v>
      </c>
      <c r="F68" s="16">
        <v>11</v>
      </c>
      <c r="G68" s="19">
        <v>9</v>
      </c>
      <c r="H68" s="22">
        <v>7</v>
      </c>
      <c r="I68" s="25">
        <v>11</v>
      </c>
      <c r="J68" s="28">
        <v>7</v>
      </c>
    </row>
    <row r="69" spans="1:10" x14ac:dyDescent="0.25">
      <c r="A69" s="12" t="s">
        <v>171</v>
      </c>
      <c r="B69" s="12">
        <v>440721029</v>
      </c>
      <c r="C69" s="13" t="s">
        <v>113</v>
      </c>
      <c r="D69" s="13" t="s">
        <v>114</v>
      </c>
      <c r="E69" s="14">
        <v>36761</v>
      </c>
      <c r="F69" s="16">
        <v>12</v>
      </c>
      <c r="G69" s="19">
        <v>7</v>
      </c>
      <c r="H69" s="22">
        <v>10</v>
      </c>
      <c r="I69" s="25">
        <v>7</v>
      </c>
      <c r="J69" s="28">
        <v>8</v>
      </c>
    </row>
    <row r="70" spans="1:10" x14ac:dyDescent="0.25">
      <c r="A70" s="33" t="s">
        <v>171</v>
      </c>
      <c r="B70" s="33">
        <v>410258259</v>
      </c>
      <c r="C70" s="34" t="s">
        <v>73</v>
      </c>
      <c r="D70" s="34" t="s">
        <v>115</v>
      </c>
      <c r="E70" s="35">
        <v>36666</v>
      </c>
      <c r="F70" s="16">
        <v>6</v>
      </c>
      <c r="G70" s="19">
        <v>17</v>
      </c>
      <c r="H70" s="22">
        <v>3</v>
      </c>
      <c r="I70" s="25">
        <v>20</v>
      </c>
      <c r="J70" s="28">
        <v>4</v>
      </c>
    </row>
    <row r="71" spans="1:10" x14ac:dyDescent="0.25">
      <c r="A71" s="12" t="s">
        <v>170</v>
      </c>
      <c r="B71" s="12">
        <v>430811026</v>
      </c>
      <c r="C71" s="13" t="s">
        <v>116</v>
      </c>
      <c r="D71" s="13" t="s">
        <v>100</v>
      </c>
      <c r="E71" s="14">
        <v>36644</v>
      </c>
      <c r="F71" s="16">
        <v>1</v>
      </c>
      <c r="G71" s="19">
        <v>18</v>
      </c>
      <c r="H71" s="22">
        <v>5</v>
      </c>
      <c r="I71" s="25">
        <v>6</v>
      </c>
      <c r="J71" s="28">
        <v>9</v>
      </c>
    </row>
    <row r="72" spans="1:10" x14ac:dyDescent="0.25">
      <c r="A72" s="33" t="s">
        <v>170</v>
      </c>
      <c r="B72" s="33">
        <v>433057160</v>
      </c>
      <c r="C72" s="34" t="s">
        <v>17</v>
      </c>
      <c r="D72" s="34" t="s">
        <v>52</v>
      </c>
      <c r="E72" s="35">
        <v>36283</v>
      </c>
      <c r="F72" s="16" t="s">
        <v>176</v>
      </c>
      <c r="G72" s="19">
        <v>6</v>
      </c>
      <c r="H72" s="22">
        <v>4</v>
      </c>
      <c r="I72" s="25" t="s">
        <v>176</v>
      </c>
      <c r="J72" s="28">
        <v>7</v>
      </c>
    </row>
    <row r="73" spans="1:10" x14ac:dyDescent="0.25">
      <c r="A73" s="12" t="s">
        <v>172</v>
      </c>
      <c r="B73" s="12">
        <v>444839808</v>
      </c>
      <c r="C73" s="13" t="s">
        <v>117</v>
      </c>
      <c r="D73" s="13" t="s">
        <v>118</v>
      </c>
      <c r="E73" s="14">
        <v>36459</v>
      </c>
      <c r="F73" s="16">
        <v>4</v>
      </c>
      <c r="G73" s="19">
        <v>14</v>
      </c>
      <c r="H73" s="22">
        <v>18</v>
      </c>
      <c r="I73" s="25">
        <v>20</v>
      </c>
      <c r="J73" s="28">
        <v>16</v>
      </c>
    </row>
    <row r="74" spans="1:10" x14ac:dyDescent="0.25">
      <c r="A74" s="33" t="s">
        <v>173</v>
      </c>
      <c r="B74" s="33">
        <v>436451643</v>
      </c>
      <c r="C74" s="34" t="s">
        <v>111</v>
      </c>
      <c r="D74" s="34" t="s">
        <v>28</v>
      </c>
      <c r="E74" s="35">
        <v>36183</v>
      </c>
      <c r="F74" s="16">
        <v>11</v>
      </c>
      <c r="G74" s="19">
        <v>3</v>
      </c>
      <c r="H74" s="22">
        <v>8</v>
      </c>
      <c r="I74" s="25">
        <v>12</v>
      </c>
      <c r="J74" s="28">
        <v>7</v>
      </c>
    </row>
    <row r="75" spans="1:10" x14ac:dyDescent="0.25">
      <c r="A75" s="12" t="s">
        <v>174</v>
      </c>
      <c r="B75" s="12">
        <v>346540265</v>
      </c>
      <c r="C75" s="13" t="s">
        <v>119</v>
      </c>
      <c r="D75" s="13" t="s">
        <v>120</v>
      </c>
      <c r="E75" s="14">
        <v>36382</v>
      </c>
      <c r="F75" s="16">
        <v>13</v>
      </c>
      <c r="G75" s="19">
        <v>6</v>
      </c>
      <c r="H75" s="22">
        <v>1</v>
      </c>
      <c r="I75" s="25">
        <v>17</v>
      </c>
      <c r="J75" s="28">
        <v>20</v>
      </c>
    </row>
    <row r="76" spans="1:10" x14ac:dyDescent="0.25">
      <c r="A76" s="33" t="s">
        <v>172</v>
      </c>
      <c r="B76" s="33">
        <v>387152042</v>
      </c>
      <c r="C76" s="34" t="s">
        <v>121</v>
      </c>
      <c r="D76" s="34" t="s">
        <v>122</v>
      </c>
      <c r="E76" s="35">
        <v>36205</v>
      </c>
      <c r="F76" s="16">
        <v>20</v>
      </c>
      <c r="G76" s="19">
        <v>16</v>
      </c>
      <c r="H76" s="22">
        <v>20</v>
      </c>
      <c r="I76" s="25">
        <v>15</v>
      </c>
      <c r="J76" s="28">
        <v>17</v>
      </c>
    </row>
    <row r="77" spans="1:10" x14ac:dyDescent="0.25">
      <c r="A77" s="12" t="s">
        <v>174</v>
      </c>
      <c r="B77" s="12">
        <v>367914416</v>
      </c>
      <c r="C77" s="13" t="s">
        <v>123</v>
      </c>
      <c r="D77" s="13" t="s">
        <v>85</v>
      </c>
      <c r="E77" s="14">
        <v>36176</v>
      </c>
      <c r="F77" s="16">
        <v>17</v>
      </c>
      <c r="G77" s="19">
        <v>9</v>
      </c>
      <c r="H77" s="22">
        <v>14</v>
      </c>
      <c r="I77" s="25">
        <v>4</v>
      </c>
      <c r="J77" s="28">
        <v>10</v>
      </c>
    </row>
    <row r="78" spans="1:10" x14ac:dyDescent="0.25">
      <c r="A78" s="33" t="s">
        <v>174</v>
      </c>
      <c r="B78" s="33">
        <v>398599077</v>
      </c>
      <c r="C78" s="34" t="s">
        <v>124</v>
      </c>
      <c r="D78" s="34" t="s">
        <v>83</v>
      </c>
      <c r="E78" s="35">
        <v>36571</v>
      </c>
      <c r="F78" s="16">
        <v>2</v>
      </c>
      <c r="G78" s="19">
        <v>2</v>
      </c>
      <c r="H78" s="22" t="s">
        <v>176</v>
      </c>
      <c r="I78" s="25">
        <v>8</v>
      </c>
      <c r="J78" s="28">
        <v>4</v>
      </c>
    </row>
    <row r="79" spans="1:10" x14ac:dyDescent="0.25">
      <c r="A79" s="12" t="s">
        <v>172</v>
      </c>
      <c r="B79" s="12">
        <v>427183854</v>
      </c>
      <c r="C79" s="13" t="s">
        <v>125</v>
      </c>
      <c r="D79" s="13" t="s">
        <v>126</v>
      </c>
      <c r="E79" s="14">
        <v>36170</v>
      </c>
      <c r="F79" s="16">
        <v>2</v>
      </c>
      <c r="G79" s="19">
        <v>6</v>
      </c>
      <c r="H79" s="22">
        <v>5</v>
      </c>
      <c r="I79" s="25">
        <v>2</v>
      </c>
      <c r="J79" s="28">
        <v>8</v>
      </c>
    </row>
    <row r="80" spans="1:10" x14ac:dyDescent="0.25">
      <c r="A80" s="33" t="s">
        <v>171</v>
      </c>
      <c r="B80" s="33">
        <v>356420143</v>
      </c>
      <c r="C80" s="34" t="s">
        <v>127</v>
      </c>
      <c r="D80" s="34" t="s">
        <v>128</v>
      </c>
      <c r="E80" s="35">
        <v>36182</v>
      </c>
      <c r="F80" s="16">
        <v>17</v>
      </c>
      <c r="G80" s="19">
        <v>4</v>
      </c>
      <c r="H80" s="22">
        <v>5</v>
      </c>
      <c r="I80" s="25">
        <v>9</v>
      </c>
      <c r="J80" s="28">
        <v>9</v>
      </c>
    </row>
    <row r="81" spans="1:10" x14ac:dyDescent="0.25">
      <c r="A81" s="12" t="s">
        <v>171</v>
      </c>
      <c r="B81" s="12">
        <v>376120094</v>
      </c>
      <c r="C81" s="13" t="s">
        <v>129</v>
      </c>
      <c r="D81" s="13" t="s">
        <v>130</v>
      </c>
      <c r="E81" s="14">
        <v>36583</v>
      </c>
      <c r="F81" s="16">
        <v>4</v>
      </c>
      <c r="G81" s="19">
        <v>8</v>
      </c>
      <c r="H81" s="22">
        <v>13</v>
      </c>
      <c r="I81" s="25">
        <v>13</v>
      </c>
      <c r="J81" s="28">
        <v>1</v>
      </c>
    </row>
    <row r="82" spans="1:10" x14ac:dyDescent="0.25">
      <c r="A82" s="33" t="s">
        <v>174</v>
      </c>
      <c r="B82" s="33">
        <v>408068512</v>
      </c>
      <c r="C82" s="34" t="s">
        <v>131</v>
      </c>
      <c r="D82" s="34" t="s">
        <v>132</v>
      </c>
      <c r="E82" s="35">
        <v>36641</v>
      </c>
      <c r="F82" s="16">
        <v>16</v>
      </c>
      <c r="G82" s="19">
        <v>3</v>
      </c>
      <c r="H82" s="22">
        <v>15</v>
      </c>
      <c r="I82" s="25">
        <v>4</v>
      </c>
      <c r="J82" s="28">
        <v>2</v>
      </c>
    </row>
    <row r="83" spans="1:10" x14ac:dyDescent="0.25">
      <c r="A83" s="12" t="s">
        <v>173</v>
      </c>
      <c r="B83" s="12">
        <v>409938124</v>
      </c>
      <c r="C83" s="13" t="s">
        <v>133</v>
      </c>
      <c r="D83" s="13" t="s">
        <v>134</v>
      </c>
      <c r="E83" s="14">
        <v>36587</v>
      </c>
      <c r="F83" s="16">
        <v>19</v>
      </c>
      <c r="G83" s="19">
        <v>8</v>
      </c>
      <c r="H83" s="22">
        <v>9</v>
      </c>
      <c r="I83" s="25">
        <v>1</v>
      </c>
      <c r="J83" s="28">
        <v>9</v>
      </c>
    </row>
    <row r="84" spans="1:10" x14ac:dyDescent="0.25">
      <c r="A84" s="33" t="s">
        <v>174</v>
      </c>
      <c r="B84" s="33">
        <v>348035001</v>
      </c>
      <c r="C84" s="34" t="s">
        <v>73</v>
      </c>
      <c r="D84" s="34" t="s">
        <v>135</v>
      </c>
      <c r="E84" s="35">
        <v>36635</v>
      </c>
      <c r="F84" s="16">
        <v>7</v>
      </c>
      <c r="G84" s="19">
        <v>13</v>
      </c>
      <c r="H84" s="22">
        <v>1</v>
      </c>
      <c r="I84" s="25">
        <v>16</v>
      </c>
      <c r="J84" s="28">
        <v>12</v>
      </c>
    </row>
    <row r="85" spans="1:10" x14ac:dyDescent="0.25">
      <c r="A85" s="12" t="s">
        <v>172</v>
      </c>
      <c r="B85" s="12">
        <v>444139443</v>
      </c>
      <c r="C85" s="13" t="s">
        <v>136</v>
      </c>
      <c r="D85" s="13" t="s">
        <v>137</v>
      </c>
      <c r="E85" s="14">
        <v>36569</v>
      </c>
      <c r="F85" s="16" t="s">
        <v>176</v>
      </c>
      <c r="G85" s="19">
        <v>7</v>
      </c>
      <c r="H85" s="22">
        <v>12</v>
      </c>
      <c r="I85" s="25">
        <v>8</v>
      </c>
      <c r="J85" s="28">
        <v>19</v>
      </c>
    </row>
    <row r="86" spans="1:10" x14ac:dyDescent="0.25">
      <c r="A86" s="33" t="s">
        <v>170</v>
      </c>
      <c r="B86" s="33">
        <v>418511472</v>
      </c>
      <c r="C86" s="34" t="s">
        <v>11</v>
      </c>
      <c r="D86" s="34" t="s">
        <v>54</v>
      </c>
      <c r="E86" s="35">
        <v>36321</v>
      </c>
      <c r="F86" s="16">
        <v>12</v>
      </c>
      <c r="G86" s="19">
        <v>5</v>
      </c>
      <c r="H86" s="22">
        <v>7</v>
      </c>
      <c r="I86" s="25">
        <v>19</v>
      </c>
      <c r="J86" s="28" t="s">
        <v>176</v>
      </c>
    </row>
    <row r="87" spans="1:10" x14ac:dyDescent="0.25">
      <c r="A87" s="12" t="s">
        <v>174</v>
      </c>
      <c r="B87" s="12">
        <v>369258645</v>
      </c>
      <c r="C87" s="13" t="s">
        <v>138</v>
      </c>
      <c r="D87" s="13" t="s">
        <v>139</v>
      </c>
      <c r="E87" s="14">
        <v>36867</v>
      </c>
      <c r="F87" s="16">
        <v>17</v>
      </c>
      <c r="G87" s="19">
        <v>4</v>
      </c>
      <c r="H87" s="22">
        <v>11</v>
      </c>
      <c r="I87" s="25">
        <v>15</v>
      </c>
      <c r="J87" s="28">
        <v>8</v>
      </c>
    </row>
    <row r="88" spans="1:10" x14ac:dyDescent="0.25">
      <c r="A88" s="33" t="s">
        <v>173</v>
      </c>
      <c r="B88" s="33">
        <v>351629747</v>
      </c>
      <c r="C88" s="34" t="s">
        <v>140</v>
      </c>
      <c r="D88" s="34" t="s">
        <v>16</v>
      </c>
      <c r="E88" s="35">
        <v>36352</v>
      </c>
      <c r="F88" s="16">
        <v>10</v>
      </c>
      <c r="G88" s="19">
        <v>14</v>
      </c>
      <c r="H88" s="22">
        <v>4</v>
      </c>
      <c r="I88" s="25">
        <v>7</v>
      </c>
      <c r="J88" s="28">
        <v>17</v>
      </c>
    </row>
    <row r="89" spans="1:10" x14ac:dyDescent="0.25">
      <c r="A89" s="12" t="s">
        <v>174</v>
      </c>
      <c r="B89" s="12">
        <v>407435885</v>
      </c>
      <c r="C89" s="13" t="s">
        <v>141</v>
      </c>
      <c r="D89" s="13" t="s">
        <v>142</v>
      </c>
      <c r="E89" s="14">
        <v>36845</v>
      </c>
      <c r="F89" s="16">
        <v>10</v>
      </c>
      <c r="G89" s="19">
        <v>19</v>
      </c>
      <c r="H89" s="22">
        <v>14</v>
      </c>
      <c r="I89" s="25">
        <v>18</v>
      </c>
      <c r="J89" s="28">
        <v>17</v>
      </c>
    </row>
    <row r="90" spans="1:10" x14ac:dyDescent="0.25">
      <c r="A90" s="33" t="s">
        <v>174</v>
      </c>
      <c r="B90" s="33">
        <v>402036383</v>
      </c>
      <c r="C90" s="34" t="s">
        <v>143</v>
      </c>
      <c r="D90" s="34" t="s">
        <v>52</v>
      </c>
      <c r="E90" s="35">
        <v>36817</v>
      </c>
      <c r="F90" s="16">
        <v>3</v>
      </c>
      <c r="G90" s="19">
        <v>7</v>
      </c>
      <c r="H90" s="22">
        <v>15</v>
      </c>
      <c r="I90" s="25">
        <v>12</v>
      </c>
      <c r="J90" s="28">
        <v>7</v>
      </c>
    </row>
    <row r="91" spans="1:10" x14ac:dyDescent="0.25">
      <c r="A91" s="12" t="s">
        <v>174</v>
      </c>
      <c r="B91" s="12">
        <v>405441095</v>
      </c>
      <c r="C91" s="13" t="s">
        <v>144</v>
      </c>
      <c r="D91" s="13" t="s">
        <v>83</v>
      </c>
      <c r="E91" s="14">
        <v>36526</v>
      </c>
      <c r="F91" s="16">
        <v>19</v>
      </c>
      <c r="G91" s="19">
        <v>9</v>
      </c>
      <c r="H91" s="22">
        <v>17</v>
      </c>
      <c r="I91" s="25">
        <v>17</v>
      </c>
      <c r="J91" s="28">
        <v>17</v>
      </c>
    </row>
    <row r="92" spans="1:10" x14ac:dyDescent="0.25">
      <c r="A92" s="33" t="s">
        <v>171</v>
      </c>
      <c r="B92" s="33">
        <v>398905273</v>
      </c>
      <c r="C92" s="34" t="s">
        <v>145</v>
      </c>
      <c r="D92" s="34" t="s">
        <v>146</v>
      </c>
      <c r="E92" s="35">
        <v>36379</v>
      </c>
      <c r="F92" s="16">
        <v>20</v>
      </c>
      <c r="G92" s="19">
        <v>20</v>
      </c>
      <c r="H92" s="22" t="s">
        <v>176</v>
      </c>
      <c r="I92" s="25">
        <v>3</v>
      </c>
      <c r="J92" s="28">
        <v>12</v>
      </c>
    </row>
    <row r="93" spans="1:10" x14ac:dyDescent="0.25">
      <c r="A93" s="12" t="s">
        <v>170</v>
      </c>
      <c r="B93" s="12">
        <v>371496052</v>
      </c>
      <c r="C93" s="13" t="s">
        <v>147</v>
      </c>
      <c r="D93" s="13" t="s">
        <v>16</v>
      </c>
      <c r="E93" s="14">
        <v>36188</v>
      </c>
      <c r="F93" s="16">
        <v>14</v>
      </c>
      <c r="G93" s="19">
        <v>17</v>
      </c>
      <c r="H93" s="22">
        <v>3</v>
      </c>
      <c r="I93" s="25">
        <v>4</v>
      </c>
      <c r="J93" s="28">
        <v>1</v>
      </c>
    </row>
    <row r="94" spans="1:10" x14ac:dyDescent="0.25">
      <c r="A94" s="33" t="s">
        <v>173</v>
      </c>
      <c r="B94" s="33">
        <v>426090092</v>
      </c>
      <c r="C94" s="34" t="s">
        <v>148</v>
      </c>
      <c r="D94" s="34" t="s">
        <v>149</v>
      </c>
      <c r="E94" s="35">
        <v>36406</v>
      </c>
      <c r="F94" s="16">
        <v>16</v>
      </c>
      <c r="G94" s="19">
        <v>12</v>
      </c>
      <c r="H94" s="22">
        <v>16</v>
      </c>
      <c r="I94" s="25">
        <v>18</v>
      </c>
      <c r="J94" s="28">
        <v>10</v>
      </c>
    </row>
    <row r="95" spans="1:10" x14ac:dyDescent="0.25">
      <c r="A95" s="12" t="s">
        <v>172</v>
      </c>
      <c r="B95" s="12">
        <v>424332669</v>
      </c>
      <c r="C95" s="13" t="s">
        <v>150</v>
      </c>
      <c r="D95" s="13" t="s">
        <v>151</v>
      </c>
      <c r="E95" s="14">
        <v>36200</v>
      </c>
      <c r="F95" s="16">
        <v>3</v>
      </c>
      <c r="G95" s="19" t="s">
        <v>176</v>
      </c>
      <c r="H95" s="22">
        <v>16</v>
      </c>
      <c r="I95" s="25">
        <v>11</v>
      </c>
      <c r="J95" s="28">
        <v>7</v>
      </c>
    </row>
    <row r="96" spans="1:10" ht="15.75" thickBot="1" x14ac:dyDescent="0.3">
      <c r="A96" s="36" t="s">
        <v>174</v>
      </c>
      <c r="B96" s="36">
        <v>440137779</v>
      </c>
      <c r="C96" s="37" t="s">
        <v>152</v>
      </c>
      <c r="D96" s="37" t="s">
        <v>153</v>
      </c>
      <c r="E96" s="38">
        <v>36548</v>
      </c>
      <c r="F96" s="17">
        <v>5</v>
      </c>
      <c r="G96" s="20">
        <v>14</v>
      </c>
      <c r="H96" s="23">
        <v>9</v>
      </c>
      <c r="I96" s="26">
        <v>20</v>
      </c>
      <c r="J96" s="29">
        <v>14</v>
      </c>
    </row>
  </sheetData>
  <autoFilter ref="A5:J96" xr:uid="{D786B8EB-C951-4E56-8858-295F2B2571B3}">
    <filterColumn colId="5" showButton="0"/>
    <filterColumn colId="6" showButton="0"/>
    <filterColumn colId="7" showButton="0"/>
    <filterColumn colId="8" showButton="0"/>
  </autoFilter>
  <mergeCells count="1">
    <mergeCell ref="F5:J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/>
  </sheetPr>
  <dimension ref="A1:F211"/>
  <sheetViews>
    <sheetView workbookViewId="0">
      <selection activeCell="F6" sqref="F6"/>
    </sheetView>
  </sheetViews>
  <sheetFormatPr baseColWidth="10" defaultColWidth="11.42578125" defaultRowHeight="15" x14ac:dyDescent="0.25"/>
  <cols>
    <col min="3" max="3" width="35" bestFit="1" customWidth="1"/>
    <col min="5" max="5" width="37.42578125" bestFit="1" customWidth="1"/>
    <col min="6" max="6" width="11.42578125" style="48"/>
  </cols>
  <sheetData>
    <row r="1" spans="1:6" x14ac:dyDescent="0.25">
      <c r="A1" s="96" t="s">
        <v>155</v>
      </c>
      <c r="B1" s="96" t="s">
        <v>156</v>
      </c>
      <c r="C1" s="96" t="s">
        <v>607</v>
      </c>
    </row>
    <row r="2" spans="1:6" x14ac:dyDescent="0.25">
      <c r="A2" s="97" t="s">
        <v>195</v>
      </c>
      <c r="B2" s="97" t="s">
        <v>196</v>
      </c>
      <c r="C2" s="97" t="s">
        <v>197</v>
      </c>
    </row>
    <row r="3" spans="1:6" x14ac:dyDescent="0.25">
      <c r="A3" s="97" t="s">
        <v>198</v>
      </c>
      <c r="B3" s="97" t="s">
        <v>199</v>
      </c>
      <c r="C3" s="97" t="s">
        <v>200</v>
      </c>
    </row>
    <row r="4" spans="1:6" x14ac:dyDescent="0.25">
      <c r="A4" s="97" t="s">
        <v>106</v>
      </c>
      <c r="B4" s="97" t="s">
        <v>201</v>
      </c>
      <c r="C4" s="97" t="s">
        <v>202</v>
      </c>
      <c r="E4" s="98" t="s">
        <v>608</v>
      </c>
      <c r="F4" s="99">
        <f>COUNTBLANK(C2:C211)</f>
        <v>22</v>
      </c>
    </row>
    <row r="5" spans="1:6" x14ac:dyDescent="0.25">
      <c r="A5" s="97" t="s">
        <v>203</v>
      </c>
      <c r="B5" s="97" t="s">
        <v>204</v>
      </c>
      <c r="C5" s="97" t="s">
        <v>205</v>
      </c>
      <c r="E5" s="98" t="s">
        <v>609</v>
      </c>
      <c r="F5" s="99">
        <f>COUNTA(C2:C211)</f>
        <v>188</v>
      </c>
    </row>
    <row r="6" spans="1:6" x14ac:dyDescent="0.25">
      <c r="A6" s="97" t="s">
        <v>206</v>
      </c>
      <c r="B6" s="97" t="s">
        <v>207</v>
      </c>
      <c r="C6" s="97" t="s">
        <v>208</v>
      </c>
      <c r="E6" s="98" t="s">
        <v>610</v>
      </c>
      <c r="F6" s="99">
        <f>COUNTA(A2:A211)</f>
        <v>210</v>
      </c>
    </row>
    <row r="7" spans="1:6" x14ac:dyDescent="0.25">
      <c r="A7" s="97" t="s">
        <v>209</v>
      </c>
      <c r="B7" s="97" t="s">
        <v>71</v>
      </c>
      <c r="C7" s="97" t="s">
        <v>210</v>
      </c>
    </row>
    <row r="8" spans="1:6" x14ac:dyDescent="0.25">
      <c r="A8" s="97" t="s">
        <v>211</v>
      </c>
      <c r="B8" s="97" t="s">
        <v>72</v>
      </c>
      <c r="C8" s="97"/>
    </row>
    <row r="9" spans="1:6" x14ac:dyDescent="0.25">
      <c r="A9" s="97" t="s">
        <v>212</v>
      </c>
      <c r="B9" s="97" t="s">
        <v>120</v>
      </c>
      <c r="C9" s="97" t="s">
        <v>213</v>
      </c>
    </row>
    <row r="10" spans="1:6" x14ac:dyDescent="0.25">
      <c r="A10" s="97" t="s">
        <v>201</v>
      </c>
      <c r="B10" s="97" t="s">
        <v>214</v>
      </c>
      <c r="C10" s="97" t="s">
        <v>215</v>
      </c>
    </row>
    <row r="11" spans="1:6" x14ac:dyDescent="0.25">
      <c r="A11" s="97" t="s">
        <v>216</v>
      </c>
      <c r="B11" s="97" t="s">
        <v>217</v>
      </c>
      <c r="C11" s="97" t="s">
        <v>218</v>
      </c>
    </row>
    <row r="12" spans="1:6" x14ac:dyDescent="0.25">
      <c r="A12" s="97" t="s">
        <v>116</v>
      </c>
      <c r="B12" s="97" t="s">
        <v>219</v>
      </c>
      <c r="C12" s="97" t="s">
        <v>220</v>
      </c>
    </row>
    <row r="13" spans="1:6" x14ac:dyDescent="0.25">
      <c r="A13" s="97" t="s">
        <v>221</v>
      </c>
      <c r="B13" s="97" t="s">
        <v>222</v>
      </c>
      <c r="C13" s="97" t="s">
        <v>223</v>
      </c>
    </row>
    <row r="14" spans="1:6" x14ac:dyDescent="0.25">
      <c r="A14" s="97" t="s">
        <v>224</v>
      </c>
      <c r="B14" s="97" t="s">
        <v>225</v>
      </c>
      <c r="C14" s="97" t="s">
        <v>226</v>
      </c>
    </row>
    <row r="15" spans="1:6" x14ac:dyDescent="0.25">
      <c r="A15" s="97" t="s">
        <v>201</v>
      </c>
      <c r="B15" s="97" t="s">
        <v>227</v>
      </c>
      <c r="C15" s="97" t="s">
        <v>228</v>
      </c>
    </row>
    <row r="16" spans="1:6" x14ac:dyDescent="0.25">
      <c r="A16" s="97" t="s">
        <v>229</v>
      </c>
      <c r="B16" s="97" t="s">
        <v>230</v>
      </c>
      <c r="C16" s="97" t="s">
        <v>231</v>
      </c>
    </row>
    <row r="17" spans="1:3" x14ac:dyDescent="0.25">
      <c r="A17" s="97" t="s">
        <v>232</v>
      </c>
      <c r="B17" s="97" t="s">
        <v>233</v>
      </c>
      <c r="C17" s="97"/>
    </row>
    <row r="18" spans="1:3" x14ac:dyDescent="0.25">
      <c r="A18" s="97" t="s">
        <v>105</v>
      </c>
      <c r="B18" s="97" t="s">
        <v>234</v>
      </c>
      <c r="C18" s="97" t="s">
        <v>235</v>
      </c>
    </row>
    <row r="19" spans="1:3" x14ac:dyDescent="0.25">
      <c r="A19" s="97" t="s">
        <v>109</v>
      </c>
      <c r="B19" s="97" t="s">
        <v>236</v>
      </c>
      <c r="C19" s="97" t="s">
        <v>237</v>
      </c>
    </row>
    <row r="20" spans="1:3" x14ac:dyDescent="0.25">
      <c r="A20" s="97" t="s">
        <v>238</v>
      </c>
      <c r="B20" s="97" t="s">
        <v>239</v>
      </c>
      <c r="C20" s="97" t="s">
        <v>240</v>
      </c>
    </row>
    <row r="21" spans="1:3" x14ac:dyDescent="0.25">
      <c r="A21" s="97" t="s">
        <v>241</v>
      </c>
      <c r="B21" s="97" t="s">
        <v>64</v>
      </c>
      <c r="C21" s="97" t="s">
        <v>242</v>
      </c>
    </row>
    <row r="22" spans="1:3" x14ac:dyDescent="0.25">
      <c r="A22" s="97" t="s">
        <v>243</v>
      </c>
      <c r="B22" s="97" t="s">
        <v>244</v>
      </c>
      <c r="C22" s="97" t="s">
        <v>245</v>
      </c>
    </row>
    <row r="23" spans="1:3" x14ac:dyDescent="0.25">
      <c r="A23" s="97" t="s">
        <v>246</v>
      </c>
      <c r="B23" s="97" t="s">
        <v>120</v>
      </c>
      <c r="C23" s="97"/>
    </row>
    <row r="24" spans="1:3" x14ac:dyDescent="0.25">
      <c r="A24" s="97" t="s">
        <v>247</v>
      </c>
      <c r="B24" s="97" t="s">
        <v>112</v>
      </c>
      <c r="C24" s="97" t="s">
        <v>248</v>
      </c>
    </row>
    <row r="25" spans="1:3" x14ac:dyDescent="0.25">
      <c r="A25" s="97" t="s">
        <v>249</v>
      </c>
      <c r="B25" s="97" t="s">
        <v>250</v>
      </c>
      <c r="C25" s="97" t="s">
        <v>251</v>
      </c>
    </row>
    <row r="26" spans="1:3" x14ac:dyDescent="0.25">
      <c r="A26" s="97" t="s">
        <v>252</v>
      </c>
      <c r="B26" s="97" t="s">
        <v>107</v>
      </c>
      <c r="C26" s="97" t="s">
        <v>253</v>
      </c>
    </row>
    <row r="27" spans="1:3" x14ac:dyDescent="0.25">
      <c r="A27" s="97" t="s">
        <v>254</v>
      </c>
      <c r="B27" s="97" t="s">
        <v>255</v>
      </c>
      <c r="C27" s="97" t="s">
        <v>256</v>
      </c>
    </row>
    <row r="28" spans="1:3" x14ac:dyDescent="0.25">
      <c r="A28" s="97" t="s">
        <v>257</v>
      </c>
      <c r="B28" s="97" t="s">
        <v>90</v>
      </c>
      <c r="C28" s="97" t="s">
        <v>258</v>
      </c>
    </row>
    <row r="29" spans="1:3" x14ac:dyDescent="0.25">
      <c r="A29" s="97" t="s">
        <v>259</v>
      </c>
      <c r="B29" s="97" t="s">
        <v>14</v>
      </c>
      <c r="C29" s="97" t="s">
        <v>260</v>
      </c>
    </row>
    <row r="30" spans="1:3" x14ac:dyDescent="0.25">
      <c r="A30" s="97" t="s">
        <v>261</v>
      </c>
      <c r="B30" s="97" t="s">
        <v>262</v>
      </c>
      <c r="C30" s="97" t="s">
        <v>263</v>
      </c>
    </row>
    <row r="31" spans="1:3" x14ac:dyDescent="0.25">
      <c r="A31" s="97" t="s">
        <v>264</v>
      </c>
      <c r="B31" s="97" t="s">
        <v>10</v>
      </c>
      <c r="C31" s="97" t="s">
        <v>265</v>
      </c>
    </row>
    <row r="32" spans="1:3" x14ac:dyDescent="0.25">
      <c r="A32" s="97" t="s">
        <v>56</v>
      </c>
      <c r="B32" s="97" t="s">
        <v>196</v>
      </c>
      <c r="C32" s="97"/>
    </row>
    <row r="33" spans="1:3" x14ac:dyDescent="0.25">
      <c r="A33" s="97" t="s">
        <v>266</v>
      </c>
      <c r="B33" s="97" t="s">
        <v>28</v>
      </c>
      <c r="C33" s="97" t="s">
        <v>267</v>
      </c>
    </row>
    <row r="34" spans="1:3" x14ac:dyDescent="0.25">
      <c r="A34" s="97" t="s">
        <v>268</v>
      </c>
      <c r="B34" s="97" t="s">
        <v>269</v>
      </c>
      <c r="C34" s="97" t="s">
        <v>270</v>
      </c>
    </row>
    <row r="35" spans="1:3" x14ac:dyDescent="0.25">
      <c r="A35" s="97" t="s">
        <v>5</v>
      </c>
      <c r="B35" s="97" t="s">
        <v>24</v>
      </c>
      <c r="C35" s="97" t="s">
        <v>271</v>
      </c>
    </row>
    <row r="36" spans="1:3" x14ac:dyDescent="0.25">
      <c r="A36" s="97" t="s">
        <v>272</v>
      </c>
      <c r="B36" s="97" t="s">
        <v>120</v>
      </c>
      <c r="C36" s="97" t="s">
        <v>273</v>
      </c>
    </row>
    <row r="37" spans="1:3" x14ac:dyDescent="0.25">
      <c r="A37" s="97" t="s">
        <v>274</v>
      </c>
      <c r="B37" s="97" t="s">
        <v>96</v>
      </c>
      <c r="C37" s="97" t="s">
        <v>275</v>
      </c>
    </row>
    <row r="38" spans="1:3" x14ac:dyDescent="0.25">
      <c r="A38" s="97" t="s">
        <v>276</v>
      </c>
      <c r="B38" s="97" t="s">
        <v>142</v>
      </c>
      <c r="C38" s="97" t="s">
        <v>277</v>
      </c>
    </row>
    <row r="39" spans="1:3" x14ac:dyDescent="0.25">
      <c r="A39" s="97" t="s">
        <v>278</v>
      </c>
      <c r="B39" s="97" t="s">
        <v>100</v>
      </c>
      <c r="C39" s="97" t="s">
        <v>279</v>
      </c>
    </row>
    <row r="40" spans="1:3" x14ac:dyDescent="0.25">
      <c r="A40" s="97" t="s">
        <v>125</v>
      </c>
      <c r="B40" s="97" t="s">
        <v>66</v>
      </c>
      <c r="C40" s="97" t="s">
        <v>280</v>
      </c>
    </row>
    <row r="41" spans="1:3" x14ac:dyDescent="0.25">
      <c r="A41" s="97" t="s">
        <v>281</v>
      </c>
      <c r="B41" s="97" t="s">
        <v>282</v>
      </c>
      <c r="C41" s="97"/>
    </row>
    <row r="42" spans="1:3" x14ac:dyDescent="0.25">
      <c r="A42" s="97" t="s">
        <v>283</v>
      </c>
      <c r="B42" s="97" t="s">
        <v>269</v>
      </c>
      <c r="C42" s="97" t="s">
        <v>284</v>
      </c>
    </row>
    <row r="43" spans="1:3" x14ac:dyDescent="0.25">
      <c r="A43" s="97" t="s">
        <v>285</v>
      </c>
      <c r="B43" s="97" t="s">
        <v>286</v>
      </c>
      <c r="C43" s="97" t="s">
        <v>287</v>
      </c>
    </row>
    <row r="44" spans="1:3" x14ac:dyDescent="0.25">
      <c r="A44" s="97" t="s">
        <v>143</v>
      </c>
      <c r="B44" s="97" t="s">
        <v>66</v>
      </c>
      <c r="C44" s="97" t="s">
        <v>288</v>
      </c>
    </row>
    <row r="45" spans="1:3" x14ac:dyDescent="0.25">
      <c r="A45" s="97" t="s">
        <v>289</v>
      </c>
      <c r="B45" s="97" t="s">
        <v>90</v>
      </c>
      <c r="C45" s="97" t="s">
        <v>290</v>
      </c>
    </row>
    <row r="46" spans="1:3" x14ac:dyDescent="0.25">
      <c r="A46" s="97" t="s">
        <v>291</v>
      </c>
      <c r="B46" s="97" t="s">
        <v>4</v>
      </c>
      <c r="C46" s="97" t="s">
        <v>292</v>
      </c>
    </row>
    <row r="47" spans="1:3" x14ac:dyDescent="0.25">
      <c r="A47" s="97" t="s">
        <v>293</v>
      </c>
      <c r="B47" s="97" t="s">
        <v>294</v>
      </c>
      <c r="C47" s="97" t="s">
        <v>295</v>
      </c>
    </row>
    <row r="48" spans="1:3" x14ac:dyDescent="0.25">
      <c r="A48" s="97" t="s">
        <v>106</v>
      </c>
      <c r="B48" s="97" t="s">
        <v>204</v>
      </c>
      <c r="C48" s="97" t="s">
        <v>296</v>
      </c>
    </row>
    <row r="49" spans="1:3" x14ac:dyDescent="0.25">
      <c r="A49" s="97" t="s">
        <v>297</v>
      </c>
      <c r="B49" s="97" t="s">
        <v>110</v>
      </c>
      <c r="C49" s="97" t="s">
        <v>298</v>
      </c>
    </row>
    <row r="50" spans="1:3" x14ac:dyDescent="0.25">
      <c r="A50" s="97" t="s">
        <v>299</v>
      </c>
      <c r="B50" s="97" t="s">
        <v>300</v>
      </c>
      <c r="C50" s="97"/>
    </row>
    <row r="51" spans="1:3" x14ac:dyDescent="0.25">
      <c r="A51" s="97" t="s">
        <v>283</v>
      </c>
      <c r="B51" s="97" t="s">
        <v>301</v>
      </c>
      <c r="C51" s="97" t="s">
        <v>302</v>
      </c>
    </row>
    <row r="52" spans="1:3" x14ac:dyDescent="0.25">
      <c r="A52" s="97" t="s">
        <v>303</v>
      </c>
      <c r="B52" s="97" t="s">
        <v>43</v>
      </c>
      <c r="C52" s="97" t="s">
        <v>304</v>
      </c>
    </row>
    <row r="53" spans="1:3" x14ac:dyDescent="0.25">
      <c r="A53" s="97" t="s">
        <v>305</v>
      </c>
      <c r="B53" s="97" t="s">
        <v>139</v>
      </c>
      <c r="C53" s="97" t="s">
        <v>306</v>
      </c>
    </row>
    <row r="54" spans="1:3" x14ac:dyDescent="0.25">
      <c r="A54" s="97" t="s">
        <v>305</v>
      </c>
      <c r="B54" s="97" t="s">
        <v>217</v>
      </c>
      <c r="C54" s="97" t="s">
        <v>307</v>
      </c>
    </row>
    <row r="55" spans="1:3" x14ac:dyDescent="0.25">
      <c r="A55" s="97" t="s">
        <v>195</v>
      </c>
      <c r="B55" s="97" t="s">
        <v>308</v>
      </c>
      <c r="C55" s="97" t="s">
        <v>309</v>
      </c>
    </row>
    <row r="56" spans="1:3" x14ac:dyDescent="0.25">
      <c r="A56" s="97" t="s">
        <v>51</v>
      </c>
      <c r="B56" s="97" t="s">
        <v>87</v>
      </c>
      <c r="C56" s="97" t="s">
        <v>310</v>
      </c>
    </row>
    <row r="57" spans="1:3" x14ac:dyDescent="0.25">
      <c r="A57" s="97" t="s">
        <v>311</v>
      </c>
      <c r="B57" s="97" t="s">
        <v>312</v>
      </c>
      <c r="C57" s="97" t="s">
        <v>313</v>
      </c>
    </row>
    <row r="58" spans="1:3" x14ac:dyDescent="0.25">
      <c r="A58" s="97" t="s">
        <v>314</v>
      </c>
      <c r="B58" s="97" t="s">
        <v>315</v>
      </c>
      <c r="C58" s="97" t="s">
        <v>316</v>
      </c>
    </row>
    <row r="59" spans="1:3" x14ac:dyDescent="0.25">
      <c r="A59" s="97" t="s">
        <v>317</v>
      </c>
      <c r="B59" s="97" t="s">
        <v>74</v>
      </c>
      <c r="C59" s="97"/>
    </row>
    <row r="60" spans="1:3" x14ac:dyDescent="0.25">
      <c r="A60" s="97" t="s">
        <v>318</v>
      </c>
      <c r="B60" s="97" t="s">
        <v>319</v>
      </c>
      <c r="C60" s="97"/>
    </row>
    <row r="61" spans="1:3" x14ac:dyDescent="0.25">
      <c r="A61" s="97" t="s">
        <v>320</v>
      </c>
      <c r="B61" s="97" t="s">
        <v>22</v>
      </c>
      <c r="C61" s="97" t="s">
        <v>321</v>
      </c>
    </row>
    <row r="62" spans="1:3" x14ac:dyDescent="0.25">
      <c r="A62" s="97" t="s">
        <v>322</v>
      </c>
      <c r="B62" s="97" t="s">
        <v>269</v>
      </c>
      <c r="C62" s="97" t="s">
        <v>323</v>
      </c>
    </row>
    <row r="63" spans="1:3" x14ac:dyDescent="0.25">
      <c r="A63" s="97" t="s">
        <v>324</v>
      </c>
      <c r="B63" s="97" t="s">
        <v>325</v>
      </c>
      <c r="C63" s="97" t="s">
        <v>326</v>
      </c>
    </row>
    <row r="64" spans="1:3" x14ac:dyDescent="0.25">
      <c r="A64" s="97" t="s">
        <v>44</v>
      </c>
      <c r="B64" s="97" t="s">
        <v>98</v>
      </c>
      <c r="C64" s="97" t="s">
        <v>327</v>
      </c>
    </row>
    <row r="65" spans="1:3" x14ac:dyDescent="0.25">
      <c r="A65" s="97" t="s">
        <v>48</v>
      </c>
      <c r="B65" s="97" t="s">
        <v>142</v>
      </c>
      <c r="C65" s="97" t="s">
        <v>328</v>
      </c>
    </row>
    <row r="66" spans="1:3" x14ac:dyDescent="0.25">
      <c r="A66" s="97" t="s">
        <v>329</v>
      </c>
      <c r="B66" s="97" t="s">
        <v>222</v>
      </c>
      <c r="C66" s="97" t="s">
        <v>330</v>
      </c>
    </row>
    <row r="67" spans="1:3" x14ac:dyDescent="0.25">
      <c r="A67" s="97" t="s">
        <v>239</v>
      </c>
      <c r="B67" s="97" t="s">
        <v>331</v>
      </c>
      <c r="C67" s="97" t="s">
        <v>332</v>
      </c>
    </row>
    <row r="68" spans="1:3" x14ac:dyDescent="0.25">
      <c r="A68" s="97" t="s">
        <v>333</v>
      </c>
      <c r="B68" s="97" t="s">
        <v>334</v>
      </c>
      <c r="C68" s="97" t="s">
        <v>335</v>
      </c>
    </row>
    <row r="69" spans="1:3" x14ac:dyDescent="0.25">
      <c r="A69" s="97" t="s">
        <v>65</v>
      </c>
      <c r="B69" s="97" t="s">
        <v>8</v>
      </c>
      <c r="C69" s="97" t="s">
        <v>336</v>
      </c>
    </row>
    <row r="70" spans="1:3" x14ac:dyDescent="0.25">
      <c r="A70" s="97" t="s">
        <v>337</v>
      </c>
      <c r="B70" s="97" t="s">
        <v>94</v>
      </c>
      <c r="C70" s="97" t="s">
        <v>338</v>
      </c>
    </row>
    <row r="71" spans="1:3" x14ac:dyDescent="0.25">
      <c r="A71" s="97" t="s">
        <v>339</v>
      </c>
      <c r="B71" s="97" t="s">
        <v>47</v>
      </c>
      <c r="C71" s="97"/>
    </row>
    <row r="72" spans="1:3" x14ac:dyDescent="0.25">
      <c r="A72" s="97" t="s">
        <v>340</v>
      </c>
      <c r="B72" s="97" t="s">
        <v>341</v>
      </c>
      <c r="C72" s="97" t="s">
        <v>342</v>
      </c>
    </row>
    <row r="73" spans="1:3" x14ac:dyDescent="0.25">
      <c r="A73" s="97" t="s">
        <v>31</v>
      </c>
      <c r="B73" s="97" t="s">
        <v>343</v>
      </c>
      <c r="C73" s="97" t="s">
        <v>344</v>
      </c>
    </row>
    <row r="74" spans="1:3" x14ac:dyDescent="0.25">
      <c r="A74" s="97" t="s">
        <v>345</v>
      </c>
      <c r="B74" s="97" t="s">
        <v>346</v>
      </c>
      <c r="C74" s="97" t="s">
        <v>347</v>
      </c>
    </row>
    <row r="75" spans="1:3" x14ac:dyDescent="0.25">
      <c r="A75" s="97" t="s">
        <v>348</v>
      </c>
      <c r="B75" s="97" t="s">
        <v>349</v>
      </c>
      <c r="C75" s="97" t="s">
        <v>350</v>
      </c>
    </row>
    <row r="76" spans="1:3" x14ac:dyDescent="0.25">
      <c r="A76" s="97" t="s">
        <v>351</v>
      </c>
      <c r="B76" s="97" t="s">
        <v>122</v>
      </c>
      <c r="C76" s="97" t="s">
        <v>352</v>
      </c>
    </row>
    <row r="77" spans="1:3" x14ac:dyDescent="0.25">
      <c r="A77" s="97" t="s">
        <v>353</v>
      </c>
      <c r="B77" s="97" t="s">
        <v>35</v>
      </c>
      <c r="C77" s="97" t="s">
        <v>354</v>
      </c>
    </row>
    <row r="78" spans="1:3" x14ac:dyDescent="0.25">
      <c r="A78" s="97" t="s">
        <v>7</v>
      </c>
      <c r="B78" s="97" t="s">
        <v>355</v>
      </c>
      <c r="C78" s="97" t="s">
        <v>356</v>
      </c>
    </row>
    <row r="79" spans="1:3" x14ac:dyDescent="0.25">
      <c r="A79" s="97" t="s">
        <v>357</v>
      </c>
      <c r="B79" s="97" t="s">
        <v>358</v>
      </c>
      <c r="C79" s="97" t="s">
        <v>359</v>
      </c>
    </row>
    <row r="80" spans="1:3" x14ac:dyDescent="0.25">
      <c r="A80" s="97" t="s">
        <v>216</v>
      </c>
      <c r="B80" s="97" t="s">
        <v>255</v>
      </c>
      <c r="C80" s="97" t="s">
        <v>360</v>
      </c>
    </row>
    <row r="81" spans="1:3" x14ac:dyDescent="0.25">
      <c r="A81" s="97" t="s">
        <v>348</v>
      </c>
      <c r="B81" s="97" t="s">
        <v>331</v>
      </c>
      <c r="C81" s="97" t="s">
        <v>361</v>
      </c>
    </row>
    <row r="82" spans="1:3" x14ac:dyDescent="0.25">
      <c r="A82" s="97" t="s">
        <v>362</v>
      </c>
      <c r="B82" s="97" t="s">
        <v>24</v>
      </c>
      <c r="C82" s="97" t="s">
        <v>363</v>
      </c>
    </row>
    <row r="83" spans="1:3" x14ac:dyDescent="0.25">
      <c r="A83" s="97" t="s">
        <v>364</v>
      </c>
      <c r="B83" s="97" t="s">
        <v>365</v>
      </c>
      <c r="C83" s="97" t="s">
        <v>366</v>
      </c>
    </row>
    <row r="84" spans="1:3" x14ac:dyDescent="0.25">
      <c r="A84" s="97" t="s">
        <v>61</v>
      </c>
      <c r="B84" s="97" t="s">
        <v>225</v>
      </c>
      <c r="C84" s="97" t="s">
        <v>367</v>
      </c>
    </row>
    <row r="85" spans="1:3" x14ac:dyDescent="0.25">
      <c r="A85" s="97" t="s">
        <v>368</v>
      </c>
      <c r="B85" s="97" t="s">
        <v>369</v>
      </c>
      <c r="C85" s="97"/>
    </row>
    <row r="86" spans="1:3" x14ac:dyDescent="0.25">
      <c r="A86" s="97" t="s">
        <v>370</v>
      </c>
      <c r="B86" s="97" t="s">
        <v>371</v>
      </c>
      <c r="C86" s="97" t="s">
        <v>372</v>
      </c>
    </row>
    <row r="87" spans="1:3" x14ac:dyDescent="0.25">
      <c r="A87" s="97" t="s">
        <v>373</v>
      </c>
      <c r="B87" s="97" t="s">
        <v>374</v>
      </c>
      <c r="C87" s="97" t="s">
        <v>375</v>
      </c>
    </row>
    <row r="88" spans="1:3" x14ac:dyDescent="0.25">
      <c r="A88" s="97" t="s">
        <v>339</v>
      </c>
      <c r="B88" s="97" t="s">
        <v>376</v>
      </c>
      <c r="C88" s="97" t="s">
        <v>377</v>
      </c>
    </row>
    <row r="89" spans="1:3" x14ac:dyDescent="0.25">
      <c r="A89" s="97" t="s">
        <v>378</v>
      </c>
      <c r="B89" s="97" t="s">
        <v>115</v>
      </c>
      <c r="C89" s="97" t="s">
        <v>379</v>
      </c>
    </row>
    <row r="90" spans="1:3" x14ac:dyDescent="0.25">
      <c r="A90" s="97" t="s">
        <v>380</v>
      </c>
      <c r="B90" s="97" t="s">
        <v>381</v>
      </c>
      <c r="C90" s="97" t="s">
        <v>382</v>
      </c>
    </row>
    <row r="91" spans="1:3" x14ac:dyDescent="0.25">
      <c r="A91" s="97" t="s">
        <v>383</v>
      </c>
      <c r="B91" s="97" t="s">
        <v>384</v>
      </c>
      <c r="C91" s="97" t="s">
        <v>385</v>
      </c>
    </row>
    <row r="92" spans="1:3" x14ac:dyDescent="0.25">
      <c r="A92" s="97" t="s">
        <v>386</v>
      </c>
      <c r="B92" s="97" t="s">
        <v>387</v>
      </c>
      <c r="C92" s="97" t="s">
        <v>388</v>
      </c>
    </row>
    <row r="93" spans="1:3" x14ac:dyDescent="0.25">
      <c r="A93" s="97" t="s">
        <v>389</v>
      </c>
      <c r="B93" s="97" t="s">
        <v>135</v>
      </c>
      <c r="C93" s="97" t="s">
        <v>390</v>
      </c>
    </row>
    <row r="94" spans="1:3" x14ac:dyDescent="0.25">
      <c r="A94" s="97" t="s">
        <v>391</v>
      </c>
      <c r="B94" s="97" t="s">
        <v>392</v>
      </c>
      <c r="C94" s="97" t="s">
        <v>393</v>
      </c>
    </row>
    <row r="95" spans="1:3" x14ac:dyDescent="0.25">
      <c r="A95" s="97" t="s">
        <v>42</v>
      </c>
      <c r="B95" s="97" t="s">
        <v>394</v>
      </c>
      <c r="C95" s="97" t="s">
        <v>395</v>
      </c>
    </row>
    <row r="96" spans="1:3" x14ac:dyDescent="0.25">
      <c r="A96" s="97" t="s">
        <v>317</v>
      </c>
      <c r="B96" s="97" t="s">
        <v>217</v>
      </c>
      <c r="C96" s="97" t="s">
        <v>396</v>
      </c>
    </row>
    <row r="97" spans="1:3" x14ac:dyDescent="0.25">
      <c r="A97" s="97" t="s">
        <v>254</v>
      </c>
      <c r="B97" s="97" t="s">
        <v>397</v>
      </c>
      <c r="C97" s="97" t="s">
        <v>398</v>
      </c>
    </row>
    <row r="98" spans="1:3" x14ac:dyDescent="0.25">
      <c r="A98" s="97" t="s">
        <v>399</v>
      </c>
      <c r="B98" s="97" t="s">
        <v>47</v>
      </c>
      <c r="C98" s="97"/>
    </row>
    <row r="99" spans="1:3" x14ac:dyDescent="0.25">
      <c r="A99" s="97" t="s">
        <v>400</v>
      </c>
      <c r="B99" s="97" t="s">
        <v>401</v>
      </c>
      <c r="C99" s="97" t="s">
        <v>402</v>
      </c>
    </row>
    <row r="100" spans="1:3" x14ac:dyDescent="0.25">
      <c r="A100" s="97" t="s">
        <v>403</v>
      </c>
      <c r="B100" s="97" t="s">
        <v>404</v>
      </c>
      <c r="C100" s="97" t="s">
        <v>405</v>
      </c>
    </row>
    <row r="101" spans="1:3" x14ac:dyDescent="0.25">
      <c r="A101" s="97" t="s">
        <v>65</v>
      </c>
      <c r="B101" s="97" t="s">
        <v>64</v>
      </c>
      <c r="C101" s="97" t="s">
        <v>406</v>
      </c>
    </row>
    <row r="102" spans="1:3" x14ac:dyDescent="0.25">
      <c r="A102" s="97" t="s">
        <v>348</v>
      </c>
      <c r="B102" s="97" t="s">
        <v>407</v>
      </c>
      <c r="C102" s="97" t="s">
        <v>408</v>
      </c>
    </row>
    <row r="103" spans="1:3" x14ac:dyDescent="0.25">
      <c r="A103" s="97" t="s">
        <v>409</v>
      </c>
      <c r="B103" s="97" t="s">
        <v>410</v>
      </c>
      <c r="C103" s="97" t="s">
        <v>411</v>
      </c>
    </row>
    <row r="104" spans="1:3" x14ac:dyDescent="0.25">
      <c r="A104" s="97" t="s">
        <v>70</v>
      </c>
      <c r="B104" s="97" t="s">
        <v>381</v>
      </c>
      <c r="C104" s="97" t="s">
        <v>412</v>
      </c>
    </row>
    <row r="105" spans="1:3" x14ac:dyDescent="0.25">
      <c r="A105" s="97" t="s">
        <v>413</v>
      </c>
      <c r="B105" s="97" t="s">
        <v>222</v>
      </c>
      <c r="C105" s="97" t="s">
        <v>414</v>
      </c>
    </row>
    <row r="106" spans="1:3" x14ac:dyDescent="0.25">
      <c r="A106" s="97" t="s">
        <v>291</v>
      </c>
      <c r="B106" s="97" t="s">
        <v>134</v>
      </c>
      <c r="C106" s="97" t="s">
        <v>415</v>
      </c>
    </row>
    <row r="107" spans="1:3" x14ac:dyDescent="0.25">
      <c r="A107" s="97" t="s">
        <v>247</v>
      </c>
      <c r="B107" s="97" t="s">
        <v>100</v>
      </c>
      <c r="C107" s="97" t="s">
        <v>416</v>
      </c>
    </row>
    <row r="108" spans="1:3" x14ac:dyDescent="0.25">
      <c r="A108" s="97" t="s">
        <v>417</v>
      </c>
      <c r="B108" s="97" t="s">
        <v>418</v>
      </c>
      <c r="C108" s="97" t="s">
        <v>419</v>
      </c>
    </row>
    <row r="109" spans="1:3" x14ac:dyDescent="0.25">
      <c r="A109" s="97" t="s">
        <v>420</v>
      </c>
      <c r="B109" s="97" t="s">
        <v>81</v>
      </c>
      <c r="C109" s="97" t="s">
        <v>421</v>
      </c>
    </row>
    <row r="110" spans="1:3" x14ac:dyDescent="0.25">
      <c r="A110" s="97" t="s">
        <v>422</v>
      </c>
      <c r="B110" s="97" t="s">
        <v>52</v>
      </c>
      <c r="C110" s="97" t="s">
        <v>423</v>
      </c>
    </row>
    <row r="111" spans="1:3" x14ac:dyDescent="0.25">
      <c r="A111" s="97" t="s">
        <v>424</v>
      </c>
      <c r="B111" s="97" t="s">
        <v>204</v>
      </c>
      <c r="C111" s="97" t="s">
        <v>425</v>
      </c>
    </row>
    <row r="112" spans="1:3" x14ac:dyDescent="0.25">
      <c r="A112" s="97" t="s">
        <v>426</v>
      </c>
      <c r="B112" s="97" t="s">
        <v>410</v>
      </c>
      <c r="C112" s="97" t="s">
        <v>427</v>
      </c>
    </row>
    <row r="113" spans="1:3" x14ac:dyDescent="0.25">
      <c r="A113" s="97" t="s">
        <v>428</v>
      </c>
      <c r="B113" s="97" t="s">
        <v>429</v>
      </c>
      <c r="C113" s="97"/>
    </row>
    <row r="114" spans="1:3" x14ac:dyDescent="0.25">
      <c r="A114" s="97" t="s">
        <v>86</v>
      </c>
      <c r="B114" s="97" t="s">
        <v>430</v>
      </c>
      <c r="C114" s="97" t="s">
        <v>431</v>
      </c>
    </row>
    <row r="115" spans="1:3" x14ac:dyDescent="0.25">
      <c r="A115" s="97" t="s">
        <v>432</v>
      </c>
      <c r="B115" s="97" t="s">
        <v>207</v>
      </c>
      <c r="C115" s="97" t="s">
        <v>433</v>
      </c>
    </row>
    <row r="116" spans="1:3" x14ac:dyDescent="0.25">
      <c r="A116" s="97" t="s">
        <v>268</v>
      </c>
      <c r="B116" s="97" t="s">
        <v>151</v>
      </c>
      <c r="C116" s="97" t="s">
        <v>434</v>
      </c>
    </row>
    <row r="117" spans="1:3" x14ac:dyDescent="0.25">
      <c r="A117" s="97" t="s">
        <v>206</v>
      </c>
      <c r="B117" s="97" t="s">
        <v>58</v>
      </c>
      <c r="C117" s="97" t="s">
        <v>435</v>
      </c>
    </row>
    <row r="118" spans="1:3" x14ac:dyDescent="0.25">
      <c r="A118" s="97" t="s">
        <v>436</v>
      </c>
      <c r="B118" s="97" t="s">
        <v>47</v>
      </c>
      <c r="C118" s="97" t="s">
        <v>437</v>
      </c>
    </row>
    <row r="119" spans="1:3" x14ac:dyDescent="0.25">
      <c r="A119" s="97" t="s">
        <v>438</v>
      </c>
      <c r="B119" s="97" t="s">
        <v>39</v>
      </c>
      <c r="C119" s="97" t="s">
        <v>439</v>
      </c>
    </row>
    <row r="120" spans="1:3" x14ac:dyDescent="0.25">
      <c r="A120" s="97" t="s">
        <v>320</v>
      </c>
      <c r="B120" s="97" t="s">
        <v>90</v>
      </c>
      <c r="C120" s="97" t="s">
        <v>440</v>
      </c>
    </row>
    <row r="121" spans="1:3" x14ac:dyDescent="0.25">
      <c r="A121" s="97" t="s">
        <v>441</v>
      </c>
      <c r="B121" s="97" t="s">
        <v>442</v>
      </c>
      <c r="C121" s="97" t="s">
        <v>443</v>
      </c>
    </row>
    <row r="122" spans="1:3" x14ac:dyDescent="0.25">
      <c r="A122" s="97" t="s">
        <v>148</v>
      </c>
      <c r="B122" s="97" t="s">
        <v>407</v>
      </c>
      <c r="C122" s="97" t="s">
        <v>444</v>
      </c>
    </row>
    <row r="123" spans="1:3" x14ac:dyDescent="0.25">
      <c r="A123" s="97" t="s">
        <v>445</v>
      </c>
      <c r="B123" s="97" t="s">
        <v>66</v>
      </c>
      <c r="C123" s="97" t="s">
        <v>446</v>
      </c>
    </row>
    <row r="124" spans="1:3" x14ac:dyDescent="0.25">
      <c r="A124" s="97" t="s">
        <v>447</v>
      </c>
      <c r="B124" s="97" t="s">
        <v>448</v>
      </c>
      <c r="C124" s="97" t="s">
        <v>449</v>
      </c>
    </row>
    <row r="125" spans="1:3" x14ac:dyDescent="0.25">
      <c r="A125" s="97" t="s">
        <v>450</v>
      </c>
      <c r="B125" s="97" t="s">
        <v>24</v>
      </c>
      <c r="C125" s="97" t="s">
        <v>451</v>
      </c>
    </row>
    <row r="126" spans="1:3" x14ac:dyDescent="0.25">
      <c r="A126" s="97" t="s">
        <v>143</v>
      </c>
      <c r="B126" s="97" t="s">
        <v>30</v>
      </c>
      <c r="C126" s="97" t="s">
        <v>452</v>
      </c>
    </row>
    <row r="127" spans="1:3" x14ac:dyDescent="0.25">
      <c r="A127" s="97" t="s">
        <v>453</v>
      </c>
      <c r="B127" s="97" t="s">
        <v>349</v>
      </c>
      <c r="C127" s="97" t="s">
        <v>454</v>
      </c>
    </row>
    <row r="128" spans="1:3" x14ac:dyDescent="0.25">
      <c r="A128" s="97" t="s">
        <v>455</v>
      </c>
      <c r="B128" s="97" t="s">
        <v>456</v>
      </c>
      <c r="C128" s="97" t="s">
        <v>457</v>
      </c>
    </row>
    <row r="129" spans="1:3" x14ac:dyDescent="0.25">
      <c r="A129" s="97" t="s">
        <v>383</v>
      </c>
      <c r="B129" s="97" t="s">
        <v>236</v>
      </c>
      <c r="C129" s="97"/>
    </row>
    <row r="130" spans="1:3" x14ac:dyDescent="0.25">
      <c r="A130" s="97" t="s">
        <v>458</v>
      </c>
      <c r="B130" s="97" t="s">
        <v>459</v>
      </c>
      <c r="C130" s="97" t="s">
        <v>460</v>
      </c>
    </row>
    <row r="131" spans="1:3" x14ac:dyDescent="0.25">
      <c r="A131" s="97" t="s">
        <v>461</v>
      </c>
      <c r="B131" s="97" t="s">
        <v>132</v>
      </c>
      <c r="C131" s="97" t="s">
        <v>462</v>
      </c>
    </row>
    <row r="132" spans="1:3" x14ac:dyDescent="0.25">
      <c r="A132" s="97" t="s">
        <v>78</v>
      </c>
      <c r="B132" s="97" t="s">
        <v>74</v>
      </c>
      <c r="C132" s="97" t="s">
        <v>463</v>
      </c>
    </row>
    <row r="133" spans="1:3" x14ac:dyDescent="0.25">
      <c r="A133" s="97" t="s">
        <v>464</v>
      </c>
      <c r="B133" s="97" t="s">
        <v>250</v>
      </c>
      <c r="C133" s="97" t="s">
        <v>465</v>
      </c>
    </row>
    <row r="134" spans="1:3" x14ac:dyDescent="0.25">
      <c r="A134" s="97" t="s">
        <v>466</v>
      </c>
      <c r="B134" s="97" t="s">
        <v>467</v>
      </c>
      <c r="C134" s="97" t="s">
        <v>468</v>
      </c>
    </row>
    <row r="135" spans="1:3" x14ac:dyDescent="0.25">
      <c r="A135" s="97" t="s">
        <v>75</v>
      </c>
      <c r="B135" s="97" t="s">
        <v>469</v>
      </c>
      <c r="C135" s="97" t="s">
        <v>470</v>
      </c>
    </row>
    <row r="136" spans="1:3" x14ac:dyDescent="0.25">
      <c r="A136" s="97" t="s">
        <v>471</v>
      </c>
      <c r="B136" s="97" t="s">
        <v>30</v>
      </c>
      <c r="C136" s="97" t="s">
        <v>472</v>
      </c>
    </row>
    <row r="137" spans="1:3" x14ac:dyDescent="0.25">
      <c r="A137" s="97" t="s">
        <v>473</v>
      </c>
      <c r="B137" s="97" t="s">
        <v>474</v>
      </c>
      <c r="C137" s="97" t="s">
        <v>475</v>
      </c>
    </row>
    <row r="138" spans="1:3" x14ac:dyDescent="0.25">
      <c r="A138" s="97" t="s">
        <v>476</v>
      </c>
      <c r="B138" s="97" t="s">
        <v>66</v>
      </c>
      <c r="C138" s="97" t="s">
        <v>477</v>
      </c>
    </row>
    <row r="139" spans="1:3" x14ac:dyDescent="0.25">
      <c r="A139" s="97" t="s">
        <v>478</v>
      </c>
      <c r="B139" s="97" t="s">
        <v>479</v>
      </c>
      <c r="C139" s="97" t="s">
        <v>480</v>
      </c>
    </row>
    <row r="140" spans="1:3" x14ac:dyDescent="0.25">
      <c r="A140" s="97" t="s">
        <v>481</v>
      </c>
      <c r="B140" s="97" t="s">
        <v>47</v>
      </c>
      <c r="C140" s="97" t="s">
        <v>482</v>
      </c>
    </row>
    <row r="141" spans="1:3" x14ac:dyDescent="0.25">
      <c r="A141" s="97" t="s">
        <v>483</v>
      </c>
      <c r="B141" s="97" t="s">
        <v>68</v>
      </c>
      <c r="C141" s="97" t="s">
        <v>484</v>
      </c>
    </row>
    <row r="142" spans="1:3" x14ac:dyDescent="0.25">
      <c r="A142" s="97" t="s">
        <v>453</v>
      </c>
      <c r="B142" s="97" t="s">
        <v>401</v>
      </c>
      <c r="C142" s="97"/>
    </row>
    <row r="143" spans="1:3" x14ac:dyDescent="0.25">
      <c r="A143" s="97" t="s">
        <v>485</v>
      </c>
      <c r="B143" s="97" t="s">
        <v>90</v>
      </c>
      <c r="C143" s="97" t="s">
        <v>486</v>
      </c>
    </row>
    <row r="144" spans="1:3" x14ac:dyDescent="0.25">
      <c r="A144" s="97" t="s">
        <v>487</v>
      </c>
      <c r="B144" s="97" t="s">
        <v>488</v>
      </c>
      <c r="C144" s="97" t="s">
        <v>489</v>
      </c>
    </row>
    <row r="145" spans="1:3" x14ac:dyDescent="0.25">
      <c r="A145" s="97" t="s">
        <v>490</v>
      </c>
      <c r="B145" s="97" t="s">
        <v>381</v>
      </c>
      <c r="C145" s="97" t="s">
        <v>491</v>
      </c>
    </row>
    <row r="146" spans="1:3" x14ac:dyDescent="0.25">
      <c r="A146" s="97" t="s">
        <v>492</v>
      </c>
      <c r="B146" s="97" t="s">
        <v>381</v>
      </c>
      <c r="C146" s="97" t="s">
        <v>493</v>
      </c>
    </row>
    <row r="147" spans="1:3" x14ac:dyDescent="0.25">
      <c r="A147" s="97" t="s">
        <v>494</v>
      </c>
      <c r="B147" s="97" t="s">
        <v>495</v>
      </c>
      <c r="C147" s="97" t="s">
        <v>496</v>
      </c>
    </row>
    <row r="148" spans="1:3" x14ac:dyDescent="0.25">
      <c r="A148" s="97" t="s">
        <v>497</v>
      </c>
      <c r="B148" s="97" t="s">
        <v>498</v>
      </c>
      <c r="C148" s="97" t="s">
        <v>499</v>
      </c>
    </row>
    <row r="149" spans="1:3" x14ac:dyDescent="0.25">
      <c r="A149" s="97" t="s">
        <v>500</v>
      </c>
      <c r="B149" s="97" t="s">
        <v>348</v>
      </c>
      <c r="C149" s="97" t="s">
        <v>501</v>
      </c>
    </row>
    <row r="150" spans="1:3" x14ac:dyDescent="0.25">
      <c r="A150" s="97" t="s">
        <v>9</v>
      </c>
      <c r="B150" s="97" t="s">
        <v>467</v>
      </c>
      <c r="C150" s="97" t="s">
        <v>502</v>
      </c>
    </row>
    <row r="151" spans="1:3" x14ac:dyDescent="0.25">
      <c r="A151" s="97" t="s">
        <v>503</v>
      </c>
      <c r="B151" s="97" t="s">
        <v>504</v>
      </c>
      <c r="C151" s="97"/>
    </row>
    <row r="152" spans="1:3" x14ac:dyDescent="0.25">
      <c r="A152" s="97" t="s">
        <v>505</v>
      </c>
      <c r="B152" s="97" t="s">
        <v>110</v>
      </c>
      <c r="C152" s="97" t="s">
        <v>506</v>
      </c>
    </row>
    <row r="153" spans="1:3" x14ac:dyDescent="0.25">
      <c r="A153" s="97" t="s">
        <v>44</v>
      </c>
      <c r="B153" s="97" t="s">
        <v>507</v>
      </c>
      <c r="C153" s="97" t="s">
        <v>508</v>
      </c>
    </row>
    <row r="154" spans="1:3" x14ac:dyDescent="0.25">
      <c r="A154" s="97" t="s">
        <v>3</v>
      </c>
      <c r="B154" s="97" t="s">
        <v>349</v>
      </c>
      <c r="C154" s="97" t="s">
        <v>509</v>
      </c>
    </row>
    <row r="155" spans="1:3" x14ac:dyDescent="0.25">
      <c r="A155" s="97" t="s">
        <v>510</v>
      </c>
      <c r="B155" s="97" t="s">
        <v>83</v>
      </c>
      <c r="C155" s="97" t="s">
        <v>511</v>
      </c>
    </row>
    <row r="156" spans="1:3" x14ac:dyDescent="0.25">
      <c r="A156" s="97" t="s">
        <v>512</v>
      </c>
      <c r="B156" s="97" t="s">
        <v>4</v>
      </c>
      <c r="C156" s="97" t="s">
        <v>513</v>
      </c>
    </row>
    <row r="157" spans="1:3" x14ac:dyDescent="0.25">
      <c r="A157" s="97" t="s">
        <v>514</v>
      </c>
      <c r="B157" s="97" t="s">
        <v>515</v>
      </c>
      <c r="C157" s="97" t="s">
        <v>516</v>
      </c>
    </row>
    <row r="158" spans="1:3" x14ac:dyDescent="0.25">
      <c r="A158" s="97" t="s">
        <v>201</v>
      </c>
      <c r="B158" s="97" t="s">
        <v>102</v>
      </c>
      <c r="C158" s="97" t="s">
        <v>517</v>
      </c>
    </row>
    <row r="159" spans="1:3" x14ac:dyDescent="0.25">
      <c r="A159" s="97" t="s">
        <v>518</v>
      </c>
      <c r="B159" s="97" t="s">
        <v>519</v>
      </c>
      <c r="C159" s="97" t="s">
        <v>520</v>
      </c>
    </row>
    <row r="160" spans="1:3" x14ac:dyDescent="0.25">
      <c r="A160" s="97" t="s">
        <v>238</v>
      </c>
      <c r="B160" s="97" t="s">
        <v>56</v>
      </c>
      <c r="C160" s="97"/>
    </row>
    <row r="161" spans="1:3" x14ac:dyDescent="0.25">
      <c r="A161" s="97" t="s">
        <v>521</v>
      </c>
      <c r="B161" s="97" t="s">
        <v>107</v>
      </c>
      <c r="C161" s="97" t="s">
        <v>522</v>
      </c>
    </row>
    <row r="162" spans="1:3" x14ac:dyDescent="0.25">
      <c r="A162" s="97" t="s">
        <v>523</v>
      </c>
      <c r="B162" s="97" t="s">
        <v>334</v>
      </c>
      <c r="C162" s="97" t="s">
        <v>524</v>
      </c>
    </row>
    <row r="163" spans="1:3" x14ac:dyDescent="0.25">
      <c r="A163" s="97" t="s">
        <v>525</v>
      </c>
      <c r="B163" s="97" t="s">
        <v>526</v>
      </c>
      <c r="C163" s="97" t="s">
        <v>527</v>
      </c>
    </row>
    <row r="164" spans="1:3" x14ac:dyDescent="0.25">
      <c r="A164" s="97" t="s">
        <v>23</v>
      </c>
      <c r="B164" s="97" t="s">
        <v>37</v>
      </c>
      <c r="C164" s="97" t="s">
        <v>528</v>
      </c>
    </row>
    <row r="165" spans="1:3" x14ac:dyDescent="0.25">
      <c r="A165" s="97" t="s">
        <v>143</v>
      </c>
      <c r="B165" s="97" t="s">
        <v>507</v>
      </c>
      <c r="C165" s="97" t="s">
        <v>529</v>
      </c>
    </row>
    <row r="166" spans="1:3" x14ac:dyDescent="0.25">
      <c r="A166" s="97" t="s">
        <v>530</v>
      </c>
      <c r="B166" s="97" t="s">
        <v>236</v>
      </c>
      <c r="C166" s="97" t="s">
        <v>531</v>
      </c>
    </row>
    <row r="167" spans="1:3" x14ac:dyDescent="0.25">
      <c r="A167" s="97" t="s">
        <v>450</v>
      </c>
      <c r="B167" s="97" t="s">
        <v>72</v>
      </c>
      <c r="C167" s="97" t="s">
        <v>532</v>
      </c>
    </row>
    <row r="168" spans="1:3" x14ac:dyDescent="0.25">
      <c r="A168" s="97" t="s">
        <v>533</v>
      </c>
      <c r="B168" s="97" t="s">
        <v>374</v>
      </c>
      <c r="C168" s="97"/>
    </row>
    <row r="169" spans="1:3" x14ac:dyDescent="0.25">
      <c r="A169" s="97" t="s">
        <v>534</v>
      </c>
      <c r="B169" s="97" t="s">
        <v>18</v>
      </c>
      <c r="C169" s="97" t="s">
        <v>535</v>
      </c>
    </row>
    <row r="170" spans="1:3" x14ac:dyDescent="0.25">
      <c r="A170" s="97" t="s">
        <v>536</v>
      </c>
      <c r="B170" s="97" t="s">
        <v>52</v>
      </c>
      <c r="C170" s="97" t="s">
        <v>537</v>
      </c>
    </row>
    <row r="171" spans="1:3" x14ac:dyDescent="0.25">
      <c r="A171" s="97" t="s">
        <v>75</v>
      </c>
      <c r="B171" s="97" t="s">
        <v>4</v>
      </c>
      <c r="C171" s="97" t="s">
        <v>538</v>
      </c>
    </row>
    <row r="172" spans="1:3" x14ac:dyDescent="0.25">
      <c r="A172" s="97" t="s">
        <v>370</v>
      </c>
      <c r="B172" s="97" t="s">
        <v>149</v>
      </c>
      <c r="C172" s="97" t="s">
        <v>539</v>
      </c>
    </row>
    <row r="173" spans="1:3" x14ac:dyDescent="0.25">
      <c r="A173" s="97" t="s">
        <v>540</v>
      </c>
      <c r="B173" s="97" t="s">
        <v>430</v>
      </c>
      <c r="C173" s="97" t="s">
        <v>541</v>
      </c>
    </row>
    <row r="174" spans="1:3" x14ac:dyDescent="0.25">
      <c r="A174" s="97" t="s">
        <v>542</v>
      </c>
      <c r="B174" s="97" t="s">
        <v>262</v>
      </c>
      <c r="C174" s="97" t="s">
        <v>543</v>
      </c>
    </row>
    <row r="175" spans="1:3" x14ac:dyDescent="0.25">
      <c r="A175" s="97" t="s">
        <v>324</v>
      </c>
      <c r="B175" s="97" t="s">
        <v>469</v>
      </c>
      <c r="C175" s="97" t="s">
        <v>544</v>
      </c>
    </row>
    <row r="176" spans="1:3" x14ac:dyDescent="0.25">
      <c r="A176" s="97" t="s">
        <v>545</v>
      </c>
      <c r="B176" s="97" t="s">
        <v>546</v>
      </c>
      <c r="C176" s="97" t="s">
        <v>547</v>
      </c>
    </row>
    <row r="177" spans="1:3" x14ac:dyDescent="0.25">
      <c r="A177" s="97" t="s">
        <v>548</v>
      </c>
      <c r="B177" s="97" t="s">
        <v>549</v>
      </c>
      <c r="C177" s="97"/>
    </row>
    <row r="178" spans="1:3" x14ac:dyDescent="0.25">
      <c r="A178" s="97" t="s">
        <v>9</v>
      </c>
      <c r="B178" s="97" t="s">
        <v>550</v>
      </c>
      <c r="C178" s="97" t="s">
        <v>551</v>
      </c>
    </row>
    <row r="179" spans="1:3" x14ac:dyDescent="0.25">
      <c r="A179" s="97" t="s">
        <v>534</v>
      </c>
      <c r="B179" s="97" t="s">
        <v>365</v>
      </c>
      <c r="C179" s="97" t="s">
        <v>552</v>
      </c>
    </row>
    <row r="180" spans="1:3" x14ac:dyDescent="0.25">
      <c r="A180" s="97" t="s">
        <v>553</v>
      </c>
      <c r="B180" s="97" t="s">
        <v>96</v>
      </c>
      <c r="C180" s="97" t="s">
        <v>554</v>
      </c>
    </row>
    <row r="181" spans="1:3" x14ac:dyDescent="0.25">
      <c r="A181" s="97" t="s">
        <v>555</v>
      </c>
      <c r="B181" s="97" t="s">
        <v>83</v>
      </c>
      <c r="C181" s="97" t="s">
        <v>556</v>
      </c>
    </row>
    <row r="182" spans="1:3" x14ac:dyDescent="0.25">
      <c r="A182" s="97" t="s">
        <v>557</v>
      </c>
      <c r="B182" s="97" t="s">
        <v>250</v>
      </c>
      <c r="C182" s="97" t="s">
        <v>558</v>
      </c>
    </row>
    <row r="183" spans="1:3" x14ac:dyDescent="0.25">
      <c r="A183" s="97" t="s">
        <v>494</v>
      </c>
      <c r="B183" s="97" t="s">
        <v>459</v>
      </c>
      <c r="C183" s="97" t="s">
        <v>559</v>
      </c>
    </row>
    <row r="184" spans="1:3" x14ac:dyDescent="0.25">
      <c r="A184" s="97" t="s">
        <v>303</v>
      </c>
      <c r="B184" s="97" t="s">
        <v>560</v>
      </c>
      <c r="C184" s="97" t="s">
        <v>561</v>
      </c>
    </row>
    <row r="185" spans="1:3" x14ac:dyDescent="0.25">
      <c r="A185" s="97" t="s">
        <v>232</v>
      </c>
      <c r="B185" s="97" t="s">
        <v>562</v>
      </c>
      <c r="C185" s="97" t="s">
        <v>563</v>
      </c>
    </row>
    <row r="186" spans="1:3" x14ac:dyDescent="0.25">
      <c r="A186" s="97" t="s">
        <v>117</v>
      </c>
      <c r="B186" s="97" t="s">
        <v>233</v>
      </c>
      <c r="C186" s="97" t="s">
        <v>564</v>
      </c>
    </row>
    <row r="187" spans="1:3" x14ac:dyDescent="0.25">
      <c r="A187" s="97" t="s">
        <v>413</v>
      </c>
      <c r="B187" s="97" t="s">
        <v>66</v>
      </c>
      <c r="C187" s="97" t="s">
        <v>565</v>
      </c>
    </row>
    <row r="188" spans="1:3" x14ac:dyDescent="0.25">
      <c r="A188" s="97" t="s">
        <v>566</v>
      </c>
      <c r="B188" s="97" t="s">
        <v>22</v>
      </c>
      <c r="C188" s="97"/>
    </row>
    <row r="189" spans="1:3" x14ac:dyDescent="0.25">
      <c r="A189" s="97" t="s">
        <v>567</v>
      </c>
      <c r="B189" s="97" t="s">
        <v>568</v>
      </c>
      <c r="C189" s="97" t="s">
        <v>569</v>
      </c>
    </row>
    <row r="190" spans="1:3" x14ac:dyDescent="0.25">
      <c r="A190" s="97" t="s">
        <v>570</v>
      </c>
      <c r="B190" s="97" t="s">
        <v>571</v>
      </c>
      <c r="C190" s="97" t="s">
        <v>572</v>
      </c>
    </row>
    <row r="191" spans="1:3" x14ac:dyDescent="0.25">
      <c r="A191" s="97" t="s">
        <v>573</v>
      </c>
      <c r="B191" s="97" t="s">
        <v>404</v>
      </c>
      <c r="C191" s="97" t="s">
        <v>574</v>
      </c>
    </row>
    <row r="192" spans="1:3" x14ac:dyDescent="0.25">
      <c r="A192" s="97" t="s">
        <v>575</v>
      </c>
      <c r="B192" s="97" t="s">
        <v>115</v>
      </c>
      <c r="C192" s="97" t="s">
        <v>576</v>
      </c>
    </row>
    <row r="193" spans="1:3" x14ac:dyDescent="0.25">
      <c r="A193" s="97" t="s">
        <v>577</v>
      </c>
      <c r="B193" s="97" t="s">
        <v>571</v>
      </c>
      <c r="C193" s="97" t="s">
        <v>578</v>
      </c>
    </row>
    <row r="194" spans="1:3" x14ac:dyDescent="0.25">
      <c r="A194" s="97" t="s">
        <v>291</v>
      </c>
      <c r="B194" s="97" t="s">
        <v>579</v>
      </c>
      <c r="C194" s="97" t="s">
        <v>580</v>
      </c>
    </row>
    <row r="195" spans="1:3" x14ac:dyDescent="0.25">
      <c r="A195" s="97" t="s">
        <v>581</v>
      </c>
      <c r="B195" s="97" t="s">
        <v>392</v>
      </c>
      <c r="C195" s="97"/>
    </row>
    <row r="196" spans="1:3" x14ac:dyDescent="0.25">
      <c r="A196" s="97" t="s">
        <v>49</v>
      </c>
      <c r="B196" s="97" t="s">
        <v>128</v>
      </c>
      <c r="C196" s="97" t="s">
        <v>582</v>
      </c>
    </row>
    <row r="197" spans="1:3" x14ac:dyDescent="0.25">
      <c r="A197" s="97" t="s">
        <v>17</v>
      </c>
      <c r="B197" s="97" t="s">
        <v>4</v>
      </c>
      <c r="C197" s="97" t="s">
        <v>583</v>
      </c>
    </row>
    <row r="198" spans="1:3" x14ac:dyDescent="0.25">
      <c r="A198" s="97" t="s">
        <v>584</v>
      </c>
      <c r="B198" s="97" t="s">
        <v>585</v>
      </c>
      <c r="C198" s="97" t="s">
        <v>586</v>
      </c>
    </row>
    <row r="199" spans="1:3" x14ac:dyDescent="0.25">
      <c r="A199" s="97" t="s">
        <v>587</v>
      </c>
      <c r="B199" s="97" t="s">
        <v>20</v>
      </c>
      <c r="C199" s="97" t="s">
        <v>588</v>
      </c>
    </row>
    <row r="200" spans="1:3" x14ac:dyDescent="0.25">
      <c r="A200" s="97" t="s">
        <v>399</v>
      </c>
      <c r="B200" s="97" t="s">
        <v>331</v>
      </c>
      <c r="C200" s="97" t="s">
        <v>589</v>
      </c>
    </row>
    <row r="201" spans="1:3" x14ac:dyDescent="0.25">
      <c r="A201" s="97" t="s">
        <v>13</v>
      </c>
      <c r="B201" s="97" t="s">
        <v>37</v>
      </c>
      <c r="C201" s="97" t="s">
        <v>590</v>
      </c>
    </row>
    <row r="202" spans="1:3" x14ac:dyDescent="0.25">
      <c r="A202" s="97" t="s">
        <v>9</v>
      </c>
      <c r="B202" s="97" t="s">
        <v>392</v>
      </c>
      <c r="C202" s="97" t="s">
        <v>591</v>
      </c>
    </row>
    <row r="203" spans="1:3" x14ac:dyDescent="0.25">
      <c r="A203" s="97" t="s">
        <v>198</v>
      </c>
      <c r="B203" s="97" t="s">
        <v>52</v>
      </c>
      <c r="C203" s="97" t="s">
        <v>592</v>
      </c>
    </row>
    <row r="204" spans="1:3" x14ac:dyDescent="0.25">
      <c r="A204" s="97" t="s">
        <v>593</v>
      </c>
      <c r="B204" s="97" t="s">
        <v>343</v>
      </c>
      <c r="C204" s="97" t="s">
        <v>594</v>
      </c>
    </row>
    <row r="205" spans="1:3" x14ac:dyDescent="0.25">
      <c r="A205" s="97" t="s">
        <v>333</v>
      </c>
      <c r="B205" s="97" t="s">
        <v>595</v>
      </c>
      <c r="C205" s="97"/>
    </row>
    <row r="206" spans="1:3" x14ac:dyDescent="0.25">
      <c r="A206" s="97" t="s">
        <v>596</v>
      </c>
      <c r="B206" s="97" t="s">
        <v>325</v>
      </c>
      <c r="C206" s="97" t="s">
        <v>597</v>
      </c>
    </row>
    <row r="207" spans="1:3" x14ac:dyDescent="0.25">
      <c r="A207" s="97" t="s">
        <v>259</v>
      </c>
      <c r="B207" s="97" t="s">
        <v>294</v>
      </c>
      <c r="C207" s="97" t="s">
        <v>598</v>
      </c>
    </row>
    <row r="208" spans="1:3" x14ac:dyDescent="0.25">
      <c r="A208" s="97" t="s">
        <v>492</v>
      </c>
      <c r="B208" s="97" t="s">
        <v>599</v>
      </c>
      <c r="C208" s="97" t="s">
        <v>600</v>
      </c>
    </row>
    <row r="209" spans="1:3" x14ac:dyDescent="0.25">
      <c r="A209" s="97" t="s">
        <v>601</v>
      </c>
      <c r="B209" s="97" t="s">
        <v>602</v>
      </c>
      <c r="C209" s="97" t="s">
        <v>603</v>
      </c>
    </row>
    <row r="210" spans="1:3" x14ac:dyDescent="0.25">
      <c r="A210" s="97" t="s">
        <v>129</v>
      </c>
      <c r="B210" s="97" t="s">
        <v>604</v>
      </c>
      <c r="C210" s="97" t="s">
        <v>605</v>
      </c>
    </row>
    <row r="211" spans="1:3" x14ac:dyDescent="0.25">
      <c r="A211" s="97" t="s">
        <v>606</v>
      </c>
      <c r="B211" s="97" t="s">
        <v>262</v>
      </c>
      <c r="C211" s="97"/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/>
  </sheetPr>
  <dimension ref="C5:G12"/>
  <sheetViews>
    <sheetView workbookViewId="0">
      <selection activeCell="C9" sqref="C9:G12"/>
    </sheetView>
  </sheetViews>
  <sheetFormatPr baseColWidth="10" defaultColWidth="11.42578125" defaultRowHeight="15" x14ac:dyDescent="0.25"/>
  <cols>
    <col min="1" max="3" width="11.42578125" style="100"/>
    <col min="4" max="4" width="2.7109375" style="100" customWidth="1"/>
    <col min="5" max="5" width="11.42578125" style="100"/>
    <col min="6" max="6" width="2.7109375" style="100" customWidth="1"/>
    <col min="7" max="16384" width="11.42578125" style="100"/>
  </cols>
  <sheetData>
    <row r="5" spans="3:7" ht="15.75" thickBot="1" x14ac:dyDescent="0.3"/>
    <row r="6" spans="3:7" ht="52.5" customHeight="1" thickBot="1" x14ac:dyDescent="0.3">
      <c r="C6" s="101">
        <v>4</v>
      </c>
      <c r="E6" s="101">
        <v>2</v>
      </c>
      <c r="G6" s="101">
        <v>1</v>
      </c>
    </row>
    <row r="8" spans="3:7" ht="15.75" thickBot="1" x14ac:dyDescent="0.3"/>
    <row r="9" spans="3:7" x14ac:dyDescent="0.25">
      <c r="C9" s="156" t="str">
        <f>IF(AND(C6=4,E6=2,G6=1),"Gagné!","Perdu!")</f>
        <v>Gagné!</v>
      </c>
      <c r="D9" s="157"/>
      <c r="E9" s="157"/>
      <c r="F9" s="157"/>
      <c r="G9" s="158"/>
    </row>
    <row r="10" spans="3:7" x14ac:dyDescent="0.25">
      <c r="C10" s="159"/>
      <c r="D10" s="160"/>
      <c r="E10" s="160"/>
      <c r="F10" s="160"/>
      <c r="G10" s="161"/>
    </row>
    <row r="11" spans="3:7" x14ac:dyDescent="0.25">
      <c r="C11" s="159"/>
      <c r="D11" s="160"/>
      <c r="E11" s="160"/>
      <c r="F11" s="160"/>
      <c r="G11" s="161"/>
    </row>
    <row r="12" spans="3:7" ht="15.75" thickBot="1" x14ac:dyDescent="0.3">
      <c r="C12" s="162"/>
      <c r="D12" s="163"/>
      <c r="E12" s="163"/>
      <c r="F12" s="163"/>
      <c r="G12" s="164"/>
    </row>
  </sheetData>
  <mergeCells count="1">
    <mergeCell ref="C9:G12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4"/>
  </sheetPr>
  <dimension ref="B5:F15"/>
  <sheetViews>
    <sheetView workbookViewId="0">
      <selection activeCell="B16" sqref="B16"/>
    </sheetView>
  </sheetViews>
  <sheetFormatPr baseColWidth="10" defaultColWidth="11.42578125" defaultRowHeight="15" x14ac:dyDescent="0.25"/>
  <cols>
    <col min="1" max="16384" width="11.42578125" style="102"/>
  </cols>
  <sheetData>
    <row r="5" spans="2:6" ht="15.75" thickBot="1" x14ac:dyDescent="0.3"/>
    <row r="6" spans="2:6" ht="52.5" customHeight="1" thickBot="1" x14ac:dyDescent="0.3">
      <c r="B6" s="103" t="s">
        <v>660</v>
      </c>
      <c r="C6" s="104" t="s">
        <v>660</v>
      </c>
      <c r="D6" s="104" t="s">
        <v>661</v>
      </c>
      <c r="E6" s="104" t="s">
        <v>662</v>
      </c>
      <c r="F6" s="105" t="s">
        <v>663</v>
      </c>
    </row>
    <row r="7" spans="2:6" x14ac:dyDescent="0.25">
      <c r="B7" s="102">
        <f>IF(B6="L",1,0)</f>
        <v>1</v>
      </c>
      <c r="C7" s="102">
        <f>IF(C6="L",1,0)</f>
        <v>1</v>
      </c>
      <c r="D7" s="102">
        <f>IF(D6="C",1,0)</f>
        <v>1</v>
      </c>
      <c r="E7" s="102">
        <f>IF(E6="E",1,0)</f>
        <v>1</v>
      </c>
      <c r="F7" s="102">
        <f>IF(F6="R",1,0)</f>
        <v>1</v>
      </c>
    </row>
    <row r="11" spans="2:6" x14ac:dyDescent="0.25">
      <c r="B11" s="102" t="s">
        <v>611</v>
      </c>
      <c r="C11" s="106">
        <f>SUM(B7:F7)</f>
        <v>5</v>
      </c>
      <c r="D11" s="102" t="s">
        <v>612</v>
      </c>
    </row>
    <row r="12" spans="2:6" ht="15.75" thickBot="1" x14ac:dyDescent="0.3"/>
    <row r="13" spans="2:6" x14ac:dyDescent="0.25">
      <c r="B13" s="165" t="str">
        <f>IF(C11=5,"Gagné!","Perdu!")</f>
        <v>Gagné!</v>
      </c>
      <c r="C13" s="166"/>
      <c r="D13" s="166"/>
      <c r="E13" s="167"/>
    </row>
    <row r="14" spans="2:6" x14ac:dyDescent="0.25">
      <c r="B14" s="168"/>
      <c r="C14" s="169"/>
      <c r="D14" s="169"/>
      <c r="E14" s="170"/>
    </row>
    <row r="15" spans="2:6" ht="15.75" thickBot="1" x14ac:dyDescent="0.3">
      <c r="B15" s="171"/>
      <c r="C15" s="172"/>
      <c r="D15" s="172"/>
      <c r="E15" s="173"/>
    </row>
  </sheetData>
  <mergeCells count="1">
    <mergeCell ref="B13:E1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4"/>
  </sheetPr>
  <dimension ref="A1:L11"/>
  <sheetViews>
    <sheetView workbookViewId="0">
      <selection activeCell="J3" sqref="J3"/>
    </sheetView>
  </sheetViews>
  <sheetFormatPr baseColWidth="10" defaultColWidth="11.42578125" defaultRowHeight="15" x14ac:dyDescent="0.25"/>
  <cols>
    <col min="1" max="1" width="18.85546875" bestFit="1" customWidth="1"/>
    <col min="2" max="2" width="10.7109375" style="48" bestFit="1" customWidth="1"/>
    <col min="3" max="10" width="10.7109375" bestFit="1" customWidth="1"/>
  </cols>
  <sheetData>
    <row r="1" spans="1:12" x14ac:dyDescent="0.25">
      <c r="B1" s="174" t="s">
        <v>191</v>
      </c>
      <c r="C1" s="174"/>
      <c r="D1" s="174"/>
      <c r="E1" s="174"/>
      <c r="F1" s="174"/>
      <c r="G1" s="174"/>
      <c r="H1" s="174"/>
      <c r="I1" s="174"/>
      <c r="J1" s="174"/>
    </row>
    <row r="2" spans="1:12" x14ac:dyDescent="0.25">
      <c r="B2" s="175"/>
      <c r="C2" s="175"/>
      <c r="D2" s="175"/>
      <c r="E2" s="175"/>
      <c r="F2" s="175"/>
      <c r="G2" s="175"/>
      <c r="H2" s="175"/>
      <c r="I2" s="175"/>
      <c r="J2" s="175"/>
    </row>
    <row r="3" spans="1:12" x14ac:dyDescent="0.25">
      <c r="B3" s="76">
        <v>43925</v>
      </c>
      <c r="C3" s="76">
        <v>43926</v>
      </c>
      <c r="D3" s="76">
        <v>43927</v>
      </c>
      <c r="E3" s="76">
        <v>43928</v>
      </c>
      <c r="F3" s="76">
        <v>43929</v>
      </c>
      <c r="G3" s="76">
        <v>43930</v>
      </c>
      <c r="H3" s="76">
        <v>43931</v>
      </c>
      <c r="I3" s="76">
        <v>43932</v>
      </c>
      <c r="J3" s="76">
        <v>43933</v>
      </c>
      <c r="K3" s="75"/>
      <c r="L3" s="75"/>
    </row>
    <row r="4" spans="1:12" s="78" customFormat="1" ht="30" customHeight="1" x14ac:dyDescent="0.25">
      <c r="A4" s="77" t="s">
        <v>187</v>
      </c>
      <c r="B4" s="90">
        <v>2801</v>
      </c>
      <c r="C4" s="90">
        <v>2953</v>
      </c>
      <c r="D4" s="90">
        <v>3115</v>
      </c>
      <c r="E4" s="90">
        <v>3461</v>
      </c>
      <c r="F4" s="90">
        <v>3797</v>
      </c>
      <c r="G4" s="90">
        <v>4160</v>
      </c>
      <c r="H4" s="90">
        <v>4445</v>
      </c>
      <c r="I4" s="90">
        <v>4581</v>
      </c>
      <c r="J4" s="90">
        <v>4725</v>
      </c>
    </row>
    <row r="5" spans="1:12" x14ac:dyDescent="0.25">
      <c r="A5" s="82" t="s">
        <v>192</v>
      </c>
      <c r="B5" s="86" t="s">
        <v>193</v>
      </c>
      <c r="C5" s="86"/>
      <c r="D5" s="86"/>
      <c r="E5" s="86"/>
      <c r="F5" s="86"/>
      <c r="G5" s="86"/>
      <c r="H5" s="86"/>
      <c r="I5" s="86"/>
      <c r="J5" s="86"/>
      <c r="K5" s="48"/>
      <c r="L5" s="48"/>
    </row>
    <row r="6" spans="1:12" s="78" customFormat="1" ht="30" customHeight="1" x14ac:dyDescent="0.25">
      <c r="A6" s="79" t="s">
        <v>188</v>
      </c>
      <c r="B6" s="91">
        <v>4702</v>
      </c>
      <c r="C6" s="91">
        <v>4739</v>
      </c>
      <c r="D6" s="91">
        <v>4801</v>
      </c>
      <c r="E6" s="91">
        <v>4819</v>
      </c>
      <c r="F6" s="91">
        <v>4708</v>
      </c>
      <c r="G6" s="91">
        <v>4769</v>
      </c>
      <c r="H6" s="91">
        <v>4899</v>
      </c>
      <c r="I6" s="91">
        <v>4841</v>
      </c>
      <c r="J6" s="91">
        <v>4887</v>
      </c>
    </row>
    <row r="7" spans="1:12" x14ac:dyDescent="0.25">
      <c r="A7" s="83" t="s">
        <v>192</v>
      </c>
      <c r="B7" s="87" t="s">
        <v>193</v>
      </c>
      <c r="C7" s="87"/>
      <c r="D7" s="87"/>
      <c r="E7" s="87"/>
      <c r="F7" s="87"/>
      <c r="G7" s="87"/>
      <c r="H7" s="87"/>
      <c r="I7" s="87"/>
      <c r="J7" s="87"/>
      <c r="K7" s="48"/>
      <c r="L7" s="48"/>
    </row>
    <row r="8" spans="1:12" s="78" customFormat="1" ht="30" customHeight="1" x14ac:dyDescent="0.25">
      <c r="A8" s="80" t="s">
        <v>189</v>
      </c>
      <c r="B8" s="92">
        <v>960</v>
      </c>
      <c r="C8" s="92">
        <v>950</v>
      </c>
      <c r="D8" s="92">
        <v>937</v>
      </c>
      <c r="E8" s="92">
        <v>950</v>
      </c>
      <c r="F8" s="92">
        <v>937</v>
      </c>
      <c r="G8" s="92">
        <v>916</v>
      </c>
      <c r="H8" s="92">
        <v>889</v>
      </c>
      <c r="I8" s="92">
        <v>881</v>
      </c>
      <c r="J8" s="92">
        <v>878</v>
      </c>
    </row>
    <row r="9" spans="1:12" x14ac:dyDescent="0.25">
      <c r="A9" s="84" t="s">
        <v>192</v>
      </c>
      <c r="B9" s="88" t="s">
        <v>193</v>
      </c>
      <c r="C9" s="88"/>
      <c r="D9" s="88"/>
      <c r="E9" s="88"/>
      <c r="F9" s="88"/>
      <c r="G9" s="88"/>
      <c r="H9" s="88"/>
      <c r="I9" s="88"/>
      <c r="J9" s="88"/>
      <c r="K9" s="48"/>
      <c r="L9" s="48"/>
    </row>
    <row r="10" spans="1:12" s="78" customFormat="1" ht="30" customHeight="1" x14ac:dyDescent="0.25">
      <c r="A10" s="81" t="s">
        <v>190</v>
      </c>
      <c r="B10" s="93">
        <v>1402</v>
      </c>
      <c r="C10" s="93">
        <v>1471</v>
      </c>
      <c r="D10" s="93">
        <v>1574</v>
      </c>
      <c r="E10" s="93">
        <v>1674</v>
      </c>
      <c r="F10" s="93">
        <v>1781</v>
      </c>
      <c r="G10" s="93">
        <v>1854</v>
      </c>
      <c r="H10" s="93">
        <v>1952</v>
      </c>
      <c r="I10" s="93">
        <v>2008</v>
      </c>
      <c r="J10" s="93">
        <v>2064</v>
      </c>
    </row>
    <row r="11" spans="1:12" x14ac:dyDescent="0.25">
      <c r="A11" s="85" t="s">
        <v>192</v>
      </c>
      <c r="B11" s="89" t="s">
        <v>193</v>
      </c>
      <c r="C11" s="89"/>
      <c r="D11" s="89"/>
      <c r="E11" s="89"/>
      <c r="F11" s="89"/>
      <c r="G11" s="89"/>
      <c r="H11" s="89"/>
      <c r="I11" s="89"/>
      <c r="J11" s="89"/>
    </row>
  </sheetData>
  <mergeCells count="1">
    <mergeCell ref="B1:J2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/>
  </sheetPr>
  <dimension ref="A1:L7"/>
  <sheetViews>
    <sheetView workbookViewId="0">
      <selection activeCell="I22" sqref="I22"/>
    </sheetView>
  </sheetViews>
  <sheetFormatPr baseColWidth="10" defaultColWidth="11.42578125" defaultRowHeight="15" x14ac:dyDescent="0.25"/>
  <cols>
    <col min="1" max="1" width="18.85546875" bestFit="1" customWidth="1"/>
    <col min="2" max="2" width="10.7109375" style="48" bestFit="1" customWidth="1"/>
    <col min="3" max="10" width="10.7109375" bestFit="1" customWidth="1"/>
  </cols>
  <sheetData>
    <row r="1" spans="1:12" x14ac:dyDescent="0.25">
      <c r="B1" s="174" t="s">
        <v>191</v>
      </c>
      <c r="C1" s="174"/>
      <c r="D1" s="174"/>
      <c r="E1" s="174"/>
      <c r="F1" s="174"/>
      <c r="G1" s="174"/>
      <c r="H1" s="174"/>
      <c r="I1" s="174"/>
      <c r="J1" s="174"/>
    </row>
    <row r="2" spans="1:12" x14ac:dyDescent="0.25">
      <c r="B2" s="175"/>
      <c r="C2" s="175"/>
      <c r="D2" s="175"/>
      <c r="E2" s="175"/>
      <c r="F2" s="175"/>
      <c r="G2" s="175"/>
      <c r="H2" s="175"/>
      <c r="I2" s="175"/>
      <c r="J2" s="175"/>
    </row>
    <row r="3" spans="1:12" x14ac:dyDescent="0.25">
      <c r="B3" s="76">
        <v>43925</v>
      </c>
      <c r="C3" s="76">
        <v>43926</v>
      </c>
      <c r="D3" s="76">
        <v>43927</v>
      </c>
      <c r="E3" s="76">
        <v>43928</v>
      </c>
      <c r="F3" s="76">
        <v>43929</v>
      </c>
      <c r="G3" s="76">
        <v>43930</v>
      </c>
      <c r="H3" s="76">
        <v>43931</v>
      </c>
      <c r="I3" s="76">
        <v>43932</v>
      </c>
      <c r="J3" s="76">
        <v>43933</v>
      </c>
      <c r="K3" s="75"/>
      <c r="L3" s="75"/>
    </row>
    <row r="4" spans="1:12" s="78" customFormat="1" ht="30" customHeight="1" x14ac:dyDescent="0.25">
      <c r="A4" s="77" t="s">
        <v>187</v>
      </c>
      <c r="B4" s="90">
        <v>2801</v>
      </c>
      <c r="C4" s="90">
        <v>2953</v>
      </c>
      <c r="D4" s="90">
        <v>3115</v>
      </c>
      <c r="E4" s="90">
        <v>3461</v>
      </c>
      <c r="F4" s="90">
        <v>3797</v>
      </c>
      <c r="G4" s="90">
        <v>4160</v>
      </c>
      <c r="H4" s="90">
        <v>4445</v>
      </c>
      <c r="I4" s="90">
        <v>4581</v>
      </c>
      <c r="J4" s="90">
        <v>4725</v>
      </c>
    </row>
    <row r="5" spans="1:12" s="78" customFormat="1" ht="30" customHeight="1" x14ac:dyDescent="0.25">
      <c r="A5" s="79" t="s">
        <v>188</v>
      </c>
      <c r="B5" s="91">
        <v>4702</v>
      </c>
      <c r="C5" s="91">
        <v>4739</v>
      </c>
      <c r="D5" s="91">
        <v>4801</v>
      </c>
      <c r="E5" s="91">
        <v>4819</v>
      </c>
      <c r="F5" s="91">
        <v>4708</v>
      </c>
      <c r="G5" s="91">
        <v>4769</v>
      </c>
      <c r="H5" s="91">
        <v>4899</v>
      </c>
      <c r="I5" s="91">
        <v>4841</v>
      </c>
      <c r="J5" s="91">
        <v>4887</v>
      </c>
    </row>
    <row r="6" spans="1:12" s="78" customFormat="1" ht="30" customHeight="1" x14ac:dyDescent="0.25">
      <c r="A6" s="80" t="s">
        <v>189</v>
      </c>
      <c r="B6" s="92">
        <v>960</v>
      </c>
      <c r="C6" s="92">
        <v>950</v>
      </c>
      <c r="D6" s="92">
        <v>937</v>
      </c>
      <c r="E6" s="92">
        <v>950</v>
      </c>
      <c r="F6" s="92">
        <v>937</v>
      </c>
      <c r="G6" s="92">
        <v>916</v>
      </c>
      <c r="H6" s="92">
        <v>889</v>
      </c>
      <c r="I6" s="92">
        <v>881</v>
      </c>
      <c r="J6" s="92">
        <v>878</v>
      </c>
    </row>
    <row r="7" spans="1:12" s="78" customFormat="1" ht="30" customHeight="1" x14ac:dyDescent="0.25">
      <c r="A7" s="81" t="s">
        <v>190</v>
      </c>
      <c r="B7" s="93">
        <v>1402</v>
      </c>
      <c r="C7" s="93">
        <v>1471</v>
      </c>
      <c r="D7" s="93">
        <v>1574</v>
      </c>
      <c r="E7" s="93">
        <v>1674</v>
      </c>
      <c r="F7" s="93">
        <v>1781</v>
      </c>
      <c r="G7" s="93">
        <v>1854</v>
      </c>
      <c r="H7" s="93">
        <v>1952</v>
      </c>
      <c r="I7" s="93">
        <v>2008</v>
      </c>
      <c r="J7" s="93">
        <v>2064</v>
      </c>
    </row>
  </sheetData>
  <mergeCells count="1">
    <mergeCell ref="B1:J2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/>
  </sheetPr>
  <dimension ref="A5:F9"/>
  <sheetViews>
    <sheetView workbookViewId="0">
      <selection activeCell="I22" sqref="I22"/>
    </sheetView>
  </sheetViews>
  <sheetFormatPr baseColWidth="10" defaultColWidth="11.42578125" defaultRowHeight="15" x14ac:dyDescent="0.25"/>
  <sheetData>
    <row r="5" spans="1:6" ht="15.75" x14ac:dyDescent="0.25">
      <c r="A5" s="108"/>
      <c r="B5" s="109" t="s">
        <v>613</v>
      </c>
      <c r="C5" s="109" t="s">
        <v>614</v>
      </c>
      <c r="D5" s="109" t="s">
        <v>615</v>
      </c>
      <c r="E5" s="109" t="s">
        <v>616</v>
      </c>
      <c r="F5" s="109" t="s">
        <v>617</v>
      </c>
    </row>
    <row r="6" spans="1:6" ht="15.75" x14ac:dyDescent="0.25">
      <c r="A6" s="110" t="s">
        <v>618</v>
      </c>
      <c r="B6" s="111">
        <v>817</v>
      </c>
      <c r="C6" s="111">
        <v>773</v>
      </c>
      <c r="D6" s="111">
        <v>238</v>
      </c>
      <c r="E6" s="111">
        <v>368</v>
      </c>
      <c r="F6" s="111">
        <v>263</v>
      </c>
    </row>
    <row r="7" spans="1:6" ht="15.75" x14ac:dyDescent="0.25">
      <c r="A7" s="110" t="s">
        <v>619</v>
      </c>
      <c r="B7" s="111">
        <v>830</v>
      </c>
      <c r="C7" s="111">
        <v>208</v>
      </c>
      <c r="D7" s="111">
        <v>373</v>
      </c>
      <c r="E7" s="111">
        <v>854</v>
      </c>
      <c r="F7" s="111">
        <v>380</v>
      </c>
    </row>
    <row r="8" spans="1:6" ht="15.75" x14ac:dyDescent="0.25">
      <c r="A8" s="110" t="s">
        <v>620</v>
      </c>
      <c r="B8" s="111">
        <v>447</v>
      </c>
      <c r="C8" s="111">
        <v>883</v>
      </c>
      <c r="D8" s="111">
        <v>353</v>
      </c>
      <c r="E8" s="111">
        <v>790</v>
      </c>
      <c r="F8" s="111">
        <v>287</v>
      </c>
    </row>
    <row r="9" spans="1:6" ht="15.75" x14ac:dyDescent="0.25">
      <c r="A9" s="110" t="s">
        <v>621</v>
      </c>
      <c r="B9" s="111">
        <v>608</v>
      </c>
      <c r="C9" s="111">
        <v>566</v>
      </c>
      <c r="D9" s="111">
        <v>554</v>
      </c>
      <c r="E9" s="111">
        <v>740</v>
      </c>
      <c r="F9" s="111">
        <v>565</v>
      </c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/>
  </sheetPr>
  <dimension ref="A4:B17"/>
  <sheetViews>
    <sheetView workbookViewId="0">
      <selection activeCell="I22" sqref="I22"/>
    </sheetView>
  </sheetViews>
  <sheetFormatPr baseColWidth="10" defaultColWidth="11.42578125" defaultRowHeight="15" x14ac:dyDescent="0.25"/>
  <cols>
    <col min="1" max="1" width="32.28515625" bestFit="1" customWidth="1"/>
    <col min="2" max="2" width="30.140625" customWidth="1"/>
  </cols>
  <sheetData>
    <row r="4" spans="1:2" ht="18" x14ac:dyDescent="0.35">
      <c r="A4" s="176" t="s">
        <v>622</v>
      </c>
      <c r="B4" s="176"/>
    </row>
    <row r="5" spans="1:2" ht="18" x14ac:dyDescent="0.35">
      <c r="A5" s="107"/>
      <c r="B5" s="107"/>
    </row>
    <row r="6" spans="1:2" ht="15.75" x14ac:dyDescent="0.25">
      <c r="A6" s="112" t="s">
        <v>623</v>
      </c>
      <c r="B6" s="112" t="s">
        <v>624</v>
      </c>
    </row>
    <row r="7" spans="1:2" ht="15.75" x14ac:dyDescent="0.25">
      <c r="A7" s="113" t="s">
        <v>625</v>
      </c>
      <c r="B7" s="114">
        <v>8656346</v>
      </c>
    </row>
    <row r="8" spans="1:2" ht="15.75" x14ac:dyDescent="0.25">
      <c r="A8" s="113" t="s">
        <v>626</v>
      </c>
      <c r="B8" s="114">
        <v>7678491</v>
      </c>
    </row>
    <row r="9" spans="1:2" ht="15.75" x14ac:dyDescent="0.25">
      <c r="A9" s="113" t="s">
        <v>627</v>
      </c>
      <c r="B9" s="114">
        <v>7212995</v>
      </c>
    </row>
    <row r="10" spans="1:2" ht="15.75" x14ac:dyDescent="0.25">
      <c r="A10" s="113" t="s">
        <v>628</v>
      </c>
      <c r="B10" s="114">
        <v>7059951</v>
      </c>
    </row>
    <row r="11" spans="1:2" ht="15.75" x14ac:dyDescent="0.25">
      <c r="A11" s="113" t="s">
        <v>629</v>
      </c>
      <c r="B11" s="114">
        <v>2291288</v>
      </c>
    </row>
    <row r="12" spans="1:2" ht="15.75" x14ac:dyDescent="0.25">
      <c r="A12" s="113" t="s">
        <v>630</v>
      </c>
      <c r="B12" s="114">
        <v>1695000</v>
      </c>
    </row>
    <row r="13" spans="1:2" ht="15.75" x14ac:dyDescent="0.25">
      <c r="A13" s="113" t="s">
        <v>631</v>
      </c>
      <c r="B13" s="114">
        <v>435301</v>
      </c>
    </row>
    <row r="14" spans="1:2" ht="15.75" x14ac:dyDescent="0.25">
      <c r="A14" s="113" t="s">
        <v>632</v>
      </c>
      <c r="B14" s="114">
        <v>394505</v>
      </c>
    </row>
    <row r="15" spans="1:2" ht="15.75" x14ac:dyDescent="0.25">
      <c r="A15" s="113" t="s">
        <v>633</v>
      </c>
      <c r="B15" s="114">
        <v>332547</v>
      </c>
    </row>
    <row r="16" spans="1:2" ht="15.75" x14ac:dyDescent="0.25">
      <c r="A16" s="113" t="s">
        <v>634</v>
      </c>
      <c r="B16" s="114">
        <v>232384</v>
      </c>
    </row>
    <row r="17" spans="1:2" ht="15.75" x14ac:dyDescent="0.25">
      <c r="A17" s="113" t="s">
        <v>635</v>
      </c>
      <c r="B17" s="114">
        <v>65586</v>
      </c>
    </row>
  </sheetData>
  <mergeCells count="1">
    <mergeCell ref="A4:B4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7"/>
  </sheetPr>
  <dimension ref="B3:G24"/>
  <sheetViews>
    <sheetView workbookViewId="0"/>
  </sheetViews>
  <sheetFormatPr baseColWidth="10" defaultColWidth="11.42578125" defaultRowHeight="15" x14ac:dyDescent="0.25"/>
  <sheetData>
    <row r="3" spans="2:7" x14ac:dyDescent="0.25">
      <c r="B3" s="115" t="s">
        <v>636</v>
      </c>
      <c r="C3" s="115"/>
      <c r="D3" s="115" t="s">
        <v>637</v>
      </c>
      <c r="E3" s="115"/>
      <c r="F3" s="115" t="s">
        <v>638</v>
      </c>
      <c r="G3" s="115"/>
    </row>
    <row r="4" spans="2:7" x14ac:dyDescent="0.25">
      <c r="B4" s="115"/>
      <c r="C4" s="115">
        <v>4</v>
      </c>
      <c r="D4" s="115"/>
      <c r="E4" s="115" t="s">
        <v>636</v>
      </c>
      <c r="F4" s="115">
        <v>89</v>
      </c>
      <c r="G4" s="115"/>
    </row>
    <row r="5" spans="2:7" x14ac:dyDescent="0.25">
      <c r="B5" s="115"/>
      <c r="C5" s="115"/>
      <c r="D5" s="115"/>
      <c r="E5" s="115"/>
      <c r="F5" s="115"/>
      <c r="G5" s="115"/>
    </row>
    <row r="6" spans="2:7" x14ac:dyDescent="0.25">
      <c r="B6" s="115"/>
      <c r="C6" s="115" t="s">
        <v>636</v>
      </c>
      <c r="D6" s="115" t="s">
        <v>637</v>
      </c>
      <c r="E6" s="115"/>
      <c r="F6" s="115" t="s">
        <v>636</v>
      </c>
      <c r="G6" s="115"/>
    </row>
    <row r="7" spans="2:7" x14ac:dyDescent="0.25">
      <c r="B7" s="115">
        <v>55</v>
      </c>
      <c r="C7" s="115"/>
      <c r="D7" s="115" t="s">
        <v>638</v>
      </c>
      <c r="E7" s="115">
        <v>456</v>
      </c>
      <c r="F7" s="115"/>
      <c r="G7" s="115" t="s">
        <v>638</v>
      </c>
    </row>
    <row r="8" spans="2:7" x14ac:dyDescent="0.25">
      <c r="B8" s="115"/>
      <c r="C8" s="115" t="s">
        <v>637</v>
      </c>
      <c r="D8" s="115"/>
      <c r="E8" s="115"/>
      <c r="F8" s="115"/>
      <c r="G8" s="115"/>
    </row>
    <row r="9" spans="2:7" x14ac:dyDescent="0.25">
      <c r="B9" s="115"/>
      <c r="C9" s="115" t="s">
        <v>636</v>
      </c>
      <c r="D9" s="115">
        <v>12</v>
      </c>
      <c r="E9" s="115"/>
      <c r="F9" s="115">
        <v>12</v>
      </c>
      <c r="G9" s="115"/>
    </row>
    <row r="10" spans="2:7" x14ac:dyDescent="0.25">
      <c r="B10" s="115"/>
      <c r="C10" s="115"/>
      <c r="D10" s="115"/>
      <c r="E10" s="115"/>
      <c r="F10" s="115"/>
      <c r="G10" s="115"/>
    </row>
    <row r="11" spans="2:7" x14ac:dyDescent="0.25">
      <c r="B11" s="115">
        <v>4</v>
      </c>
      <c r="C11" s="115"/>
      <c r="D11" s="115"/>
      <c r="E11" s="115"/>
      <c r="F11" s="115"/>
      <c r="G11" s="115" t="s">
        <v>636</v>
      </c>
    </row>
    <row r="12" spans="2:7" x14ac:dyDescent="0.25">
      <c r="B12" s="115"/>
      <c r="C12" s="115"/>
      <c r="D12" s="115" t="s">
        <v>637</v>
      </c>
      <c r="E12" s="115" t="s">
        <v>636</v>
      </c>
      <c r="F12" s="115">
        <v>65</v>
      </c>
      <c r="G12" s="115"/>
    </row>
    <row r="13" spans="2:7" x14ac:dyDescent="0.25">
      <c r="B13" s="115" t="s">
        <v>636</v>
      </c>
      <c r="C13" s="115">
        <v>45</v>
      </c>
      <c r="D13" s="115"/>
      <c r="E13" s="115"/>
      <c r="F13" s="115"/>
      <c r="G13" s="115"/>
    </row>
    <row r="14" spans="2:7" x14ac:dyDescent="0.25">
      <c r="B14" s="115"/>
      <c r="C14" s="115"/>
      <c r="D14" s="115">
        <v>4</v>
      </c>
      <c r="E14" s="115"/>
      <c r="F14" s="115" t="s">
        <v>637</v>
      </c>
      <c r="G14" s="115"/>
    </row>
    <row r="15" spans="2:7" x14ac:dyDescent="0.25">
      <c r="B15" s="115">
        <v>4879</v>
      </c>
      <c r="C15" s="115"/>
      <c r="D15" s="115"/>
      <c r="E15" s="115"/>
      <c r="F15" s="115">
        <v>4</v>
      </c>
      <c r="G15" s="115"/>
    </row>
    <row r="16" spans="2:7" x14ac:dyDescent="0.25">
      <c r="B16" s="115" t="s">
        <v>638</v>
      </c>
      <c r="C16" s="115" t="s">
        <v>636</v>
      </c>
      <c r="D16" s="115" t="s">
        <v>637</v>
      </c>
      <c r="E16" s="115"/>
      <c r="F16" s="115"/>
      <c r="G16" s="115"/>
    </row>
    <row r="17" spans="2:7" x14ac:dyDescent="0.25">
      <c r="B17" s="115"/>
      <c r="C17" s="115"/>
      <c r="D17" s="115"/>
      <c r="E17" s="115" t="s">
        <v>636</v>
      </c>
      <c r="F17" s="115" t="s">
        <v>637</v>
      </c>
      <c r="G17" s="115"/>
    </row>
    <row r="18" spans="2:7" x14ac:dyDescent="0.25">
      <c r="B18" s="115"/>
      <c r="C18" s="115">
        <v>451</v>
      </c>
      <c r="D18" s="115"/>
      <c r="E18" s="115"/>
      <c r="F18" s="115"/>
      <c r="G18" s="115"/>
    </row>
    <row r="19" spans="2:7" x14ac:dyDescent="0.25">
      <c r="B19" s="115">
        <v>89</v>
      </c>
      <c r="C19" s="115"/>
      <c r="D19" s="115"/>
      <c r="E19" s="115"/>
      <c r="F19" s="115"/>
      <c r="G19" s="115"/>
    </row>
    <row r="20" spans="2:7" x14ac:dyDescent="0.25">
      <c r="B20" s="115"/>
      <c r="C20" s="115"/>
      <c r="D20" s="115">
        <v>12</v>
      </c>
      <c r="E20" s="115"/>
      <c r="F20" s="115" t="s">
        <v>636</v>
      </c>
      <c r="G20" s="115"/>
    </row>
    <row r="21" spans="2:7" x14ac:dyDescent="0.25">
      <c r="B21" s="115"/>
      <c r="C21" s="115" t="s">
        <v>636</v>
      </c>
      <c r="D21" s="115" t="s">
        <v>637</v>
      </c>
      <c r="E21" s="115"/>
      <c r="F21" s="115"/>
      <c r="G21" s="115"/>
    </row>
    <row r="22" spans="2:7" x14ac:dyDescent="0.25">
      <c r="B22" s="115">
        <v>789</v>
      </c>
      <c r="C22" s="115"/>
      <c r="D22" s="115">
        <v>789</v>
      </c>
      <c r="E22" s="115"/>
      <c r="F22" s="115" t="s">
        <v>638</v>
      </c>
      <c r="G22" s="115" t="s">
        <v>636</v>
      </c>
    </row>
    <row r="23" spans="2:7" x14ac:dyDescent="0.25">
      <c r="B23" s="115"/>
      <c r="C23" s="115"/>
      <c r="D23" s="115"/>
      <c r="E23" s="115"/>
      <c r="F23" s="115">
        <v>89</v>
      </c>
      <c r="G23" s="115"/>
    </row>
    <row r="24" spans="2:7" x14ac:dyDescent="0.25">
      <c r="B24" s="115"/>
      <c r="C24" s="115"/>
      <c r="D24" s="115"/>
      <c r="E24" s="115"/>
      <c r="F24" s="115"/>
      <c r="G24" s="115"/>
    </row>
  </sheetData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7"/>
  </sheetPr>
  <dimension ref="B4:E16"/>
  <sheetViews>
    <sheetView workbookViewId="0"/>
  </sheetViews>
  <sheetFormatPr baseColWidth="10" defaultColWidth="11.42578125" defaultRowHeight="15" x14ac:dyDescent="0.25"/>
  <cols>
    <col min="2" max="2" width="16.140625" bestFit="1" customWidth="1"/>
    <col min="3" max="3" width="27.28515625" style="48" bestFit="1" customWidth="1"/>
    <col min="4" max="4" width="15.5703125" style="48" bestFit="1" customWidth="1"/>
    <col min="5" max="5" width="11.42578125" style="116"/>
  </cols>
  <sheetData>
    <row r="4" spans="2:5" x14ac:dyDescent="0.25">
      <c r="B4" s="117" t="s">
        <v>639</v>
      </c>
      <c r="C4" s="118" t="s">
        <v>640</v>
      </c>
      <c r="D4" s="118" t="s">
        <v>641</v>
      </c>
      <c r="E4" s="119" t="s">
        <v>642</v>
      </c>
    </row>
    <row r="5" spans="2:5" x14ac:dyDescent="0.25">
      <c r="B5" s="115" t="s">
        <v>643</v>
      </c>
      <c r="C5" s="120">
        <v>37145</v>
      </c>
      <c r="D5" s="121" t="s">
        <v>655</v>
      </c>
      <c r="E5" s="122">
        <v>158000</v>
      </c>
    </row>
    <row r="6" spans="2:5" x14ac:dyDescent="0.25">
      <c r="B6" s="115" t="s">
        <v>644</v>
      </c>
      <c r="C6" s="120">
        <v>38436</v>
      </c>
      <c r="D6" s="121" t="s">
        <v>655</v>
      </c>
      <c r="E6" s="122">
        <v>128000</v>
      </c>
    </row>
    <row r="7" spans="2:5" x14ac:dyDescent="0.25">
      <c r="B7" s="115" t="s">
        <v>645</v>
      </c>
      <c r="C7" s="120">
        <v>34712</v>
      </c>
      <c r="D7" s="121" t="s">
        <v>656</v>
      </c>
      <c r="E7" s="122">
        <v>258000</v>
      </c>
    </row>
    <row r="8" spans="2:5" x14ac:dyDescent="0.25">
      <c r="B8" s="115" t="s">
        <v>646</v>
      </c>
      <c r="C8" s="120">
        <v>36628</v>
      </c>
      <c r="D8" s="121" t="s">
        <v>656</v>
      </c>
      <c r="E8" s="122">
        <v>12500</v>
      </c>
    </row>
    <row r="9" spans="2:5" x14ac:dyDescent="0.25">
      <c r="B9" s="115" t="s">
        <v>647</v>
      </c>
      <c r="C9" s="120">
        <v>40909</v>
      </c>
      <c r="D9" s="121" t="s">
        <v>656</v>
      </c>
      <c r="E9" s="122">
        <v>85000</v>
      </c>
    </row>
    <row r="10" spans="2:5" x14ac:dyDescent="0.25">
      <c r="B10" s="115" t="s">
        <v>648</v>
      </c>
      <c r="C10" s="120">
        <v>40240</v>
      </c>
      <c r="D10" s="121" t="s">
        <v>656</v>
      </c>
      <c r="E10" s="122">
        <v>123000</v>
      </c>
    </row>
    <row r="11" spans="2:5" x14ac:dyDescent="0.25">
      <c r="B11" s="115" t="s">
        <v>649</v>
      </c>
      <c r="C11" s="120">
        <v>42791</v>
      </c>
      <c r="D11" s="121" t="s">
        <v>655</v>
      </c>
      <c r="E11" s="122">
        <v>3900</v>
      </c>
    </row>
    <row r="12" spans="2:5" x14ac:dyDescent="0.25">
      <c r="B12" s="115" t="s">
        <v>650</v>
      </c>
      <c r="C12" s="120">
        <v>38353</v>
      </c>
      <c r="D12" s="121" t="s">
        <v>656</v>
      </c>
      <c r="E12" s="122">
        <v>85000</v>
      </c>
    </row>
    <row r="13" spans="2:5" x14ac:dyDescent="0.25">
      <c r="B13" s="115" t="s">
        <v>651</v>
      </c>
      <c r="C13" s="120">
        <v>41319</v>
      </c>
      <c r="D13" s="121" t="s">
        <v>655</v>
      </c>
      <c r="E13" s="122">
        <v>75000</v>
      </c>
    </row>
    <row r="14" spans="2:5" x14ac:dyDescent="0.25">
      <c r="B14" s="115" t="s">
        <v>652</v>
      </c>
      <c r="C14" s="120">
        <v>32509</v>
      </c>
      <c r="D14" s="121" t="s">
        <v>655</v>
      </c>
      <c r="E14" s="122">
        <v>250000</v>
      </c>
    </row>
    <row r="15" spans="2:5" x14ac:dyDescent="0.25">
      <c r="B15" s="115" t="s">
        <v>653</v>
      </c>
      <c r="C15" s="120">
        <v>43146</v>
      </c>
      <c r="D15" s="121" t="s">
        <v>655</v>
      </c>
      <c r="E15" s="122">
        <v>2300</v>
      </c>
    </row>
    <row r="16" spans="2:5" x14ac:dyDescent="0.25">
      <c r="B16" s="115" t="s">
        <v>654</v>
      </c>
      <c r="C16" s="120">
        <v>33830</v>
      </c>
      <c r="D16" s="121" t="s">
        <v>656</v>
      </c>
      <c r="E16" s="122">
        <v>110000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7"/>
  </sheetPr>
  <dimension ref="B1:AF26"/>
  <sheetViews>
    <sheetView workbookViewId="0"/>
  </sheetViews>
  <sheetFormatPr baseColWidth="10" defaultColWidth="11.42578125" defaultRowHeight="15" x14ac:dyDescent="0.25"/>
  <cols>
    <col min="2" max="29" width="3" customWidth="1"/>
  </cols>
  <sheetData>
    <row r="1" spans="2:32" ht="15.95" customHeight="1" thickBot="1" x14ac:dyDescent="0.3"/>
    <row r="2" spans="2:32" ht="15.95" customHeight="1" x14ac:dyDescent="0.25">
      <c r="B2" s="1" t="s">
        <v>0</v>
      </c>
      <c r="C2" s="2" t="s">
        <v>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 t="s">
        <v>0</v>
      </c>
      <c r="AC2" s="3" t="s">
        <v>0</v>
      </c>
    </row>
    <row r="3" spans="2:32" ht="15.95" customHeight="1" x14ac:dyDescent="0.25">
      <c r="B3" s="4" t="s">
        <v>0</v>
      </c>
      <c r="C3" s="5" t="s">
        <v>0</v>
      </c>
      <c r="D3" s="5" t="s">
        <v>0</v>
      </c>
      <c r="E3" s="5" t="s">
        <v>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 t="s">
        <v>0</v>
      </c>
      <c r="AA3" s="5" t="s">
        <v>0</v>
      </c>
      <c r="AB3" s="5" t="s">
        <v>0</v>
      </c>
      <c r="AC3" s="6" t="s">
        <v>0</v>
      </c>
    </row>
    <row r="4" spans="2:32" ht="15.95" customHeight="1" x14ac:dyDescent="0.25">
      <c r="B4" s="4" t="s">
        <v>0</v>
      </c>
      <c r="C4" s="5" t="s">
        <v>0</v>
      </c>
      <c r="D4" s="5" t="s">
        <v>0</v>
      </c>
      <c r="E4" s="5" t="s">
        <v>2</v>
      </c>
      <c r="F4" s="5" t="s">
        <v>0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 t="s">
        <v>0</v>
      </c>
      <c r="Z4" s="5" t="s">
        <v>2</v>
      </c>
      <c r="AA4" s="5" t="s">
        <v>0</v>
      </c>
      <c r="AB4" s="5" t="s">
        <v>0</v>
      </c>
      <c r="AC4" s="6" t="s">
        <v>0</v>
      </c>
    </row>
    <row r="5" spans="2:32" ht="15.95" customHeight="1" x14ac:dyDescent="0.25">
      <c r="B5" s="4" t="s">
        <v>0</v>
      </c>
      <c r="C5" s="5" t="s">
        <v>0</v>
      </c>
      <c r="D5" s="5" t="s">
        <v>0</v>
      </c>
      <c r="E5" s="5" t="s">
        <v>2</v>
      </c>
      <c r="F5" s="5" t="s">
        <v>2</v>
      </c>
      <c r="G5" s="5" t="s">
        <v>0</v>
      </c>
      <c r="H5" s="5" t="s">
        <v>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0</v>
      </c>
      <c r="X5" s="5" t="s">
        <v>0</v>
      </c>
      <c r="Y5" s="5" t="s">
        <v>2</v>
      </c>
      <c r="Z5" s="5" t="s">
        <v>2</v>
      </c>
      <c r="AA5" s="5" t="s">
        <v>0</v>
      </c>
      <c r="AB5" s="5" t="s">
        <v>0</v>
      </c>
      <c r="AC5" s="6" t="s">
        <v>0</v>
      </c>
    </row>
    <row r="6" spans="2:32" ht="15.95" customHeight="1" x14ac:dyDescent="0.25">
      <c r="B6" s="4"/>
      <c r="C6" s="5" t="s">
        <v>0</v>
      </c>
      <c r="D6" s="5" t="s">
        <v>0</v>
      </c>
      <c r="E6" s="5" t="s">
        <v>2</v>
      </c>
      <c r="F6" s="5" t="s">
        <v>2</v>
      </c>
      <c r="G6" s="5" t="s">
        <v>2</v>
      </c>
      <c r="H6" s="5" t="s">
        <v>2</v>
      </c>
      <c r="I6" s="5" t="s">
        <v>0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0</v>
      </c>
      <c r="W6" s="5" t="s">
        <v>2</v>
      </c>
      <c r="X6" s="5" t="s">
        <v>2</v>
      </c>
      <c r="Y6" s="5" t="s">
        <v>2</v>
      </c>
      <c r="Z6" s="5" t="s">
        <v>2</v>
      </c>
      <c r="AA6" s="5" t="s">
        <v>0</v>
      </c>
      <c r="AB6" s="5" t="s">
        <v>0</v>
      </c>
      <c r="AC6" s="6"/>
    </row>
    <row r="7" spans="2:32" ht="15.95" customHeight="1" thickBot="1" x14ac:dyDescent="0.3">
      <c r="B7" s="4"/>
      <c r="C7" s="5" t="s">
        <v>0</v>
      </c>
      <c r="D7" s="5" t="s">
        <v>0</v>
      </c>
      <c r="E7" s="5" t="s">
        <v>2</v>
      </c>
      <c r="F7" s="5" t="s">
        <v>2</v>
      </c>
      <c r="G7" s="5" t="s">
        <v>2</v>
      </c>
      <c r="H7" s="5" t="s">
        <v>2</v>
      </c>
      <c r="I7" s="5" t="s">
        <v>2</v>
      </c>
      <c r="J7" s="5" t="s">
        <v>0</v>
      </c>
      <c r="K7" s="5" t="s">
        <v>0</v>
      </c>
      <c r="L7" s="5"/>
      <c r="M7" s="5"/>
      <c r="N7" s="5" t="s">
        <v>0</v>
      </c>
      <c r="O7" s="5" t="s">
        <v>0</v>
      </c>
      <c r="P7" s="5" t="s">
        <v>0</v>
      </c>
      <c r="Q7" s="5" t="s">
        <v>0</v>
      </c>
      <c r="R7" s="5"/>
      <c r="S7" s="5"/>
      <c r="T7" s="5" t="s">
        <v>0</v>
      </c>
      <c r="U7" s="5" t="s">
        <v>0</v>
      </c>
      <c r="V7" s="5" t="s">
        <v>2</v>
      </c>
      <c r="W7" s="5" t="s">
        <v>2</v>
      </c>
      <c r="X7" s="5" t="s">
        <v>2</v>
      </c>
      <c r="Y7" s="5" t="s">
        <v>2</v>
      </c>
      <c r="Z7" s="5" t="s">
        <v>2</v>
      </c>
      <c r="AA7" s="5" t="s">
        <v>0</v>
      </c>
      <c r="AB7" s="5" t="s">
        <v>0</v>
      </c>
      <c r="AC7" s="6"/>
    </row>
    <row r="8" spans="2:32" ht="15.95" customHeight="1" thickBot="1" x14ac:dyDescent="0.3">
      <c r="B8" s="4"/>
      <c r="C8" s="5"/>
      <c r="D8" s="5" t="s">
        <v>0</v>
      </c>
      <c r="E8" s="5" t="s">
        <v>2</v>
      </c>
      <c r="F8" s="5" t="s">
        <v>2</v>
      </c>
      <c r="G8" s="5" t="s">
        <v>2</v>
      </c>
      <c r="H8" s="5" t="s">
        <v>2</v>
      </c>
      <c r="I8" s="5" t="s">
        <v>2</v>
      </c>
      <c r="J8" s="5" t="s">
        <v>2</v>
      </c>
      <c r="K8" s="5" t="s">
        <v>2</v>
      </c>
      <c r="L8" s="5" t="s">
        <v>0</v>
      </c>
      <c r="M8" s="5" t="s">
        <v>0</v>
      </c>
      <c r="N8" s="5" t="s">
        <v>2</v>
      </c>
      <c r="O8" s="5" t="s">
        <v>2</v>
      </c>
      <c r="P8" s="5" t="s">
        <v>2</v>
      </c>
      <c r="Q8" s="5" t="s">
        <v>2</v>
      </c>
      <c r="R8" s="5" t="s">
        <v>0</v>
      </c>
      <c r="S8" s="5" t="s">
        <v>0</v>
      </c>
      <c r="T8" s="5" t="s">
        <v>2</v>
      </c>
      <c r="U8" s="5" t="s">
        <v>2</v>
      </c>
      <c r="V8" s="5" t="s">
        <v>2</v>
      </c>
      <c r="W8" s="5" t="s">
        <v>2</v>
      </c>
      <c r="X8" s="5" t="s">
        <v>2</v>
      </c>
      <c r="Y8" s="5" t="s">
        <v>2</v>
      </c>
      <c r="Z8" s="5" t="s">
        <v>2</v>
      </c>
      <c r="AA8" s="5" t="s">
        <v>0</v>
      </c>
      <c r="AB8" s="5"/>
      <c r="AC8" s="6"/>
      <c r="AF8" s="123"/>
    </row>
    <row r="9" spans="2:32" ht="15.95" customHeight="1" x14ac:dyDescent="0.25">
      <c r="B9" s="4"/>
      <c r="C9" s="5"/>
      <c r="D9" s="5" t="s">
        <v>0</v>
      </c>
      <c r="E9" s="5" t="s">
        <v>2</v>
      </c>
      <c r="F9" s="5" t="s">
        <v>2</v>
      </c>
      <c r="G9" s="5" t="s">
        <v>2</v>
      </c>
      <c r="H9" s="5" t="s">
        <v>2</v>
      </c>
      <c r="I9" s="5" t="s">
        <v>2</v>
      </c>
      <c r="J9" s="5" t="s">
        <v>2</v>
      </c>
      <c r="K9" s="5" t="s">
        <v>2</v>
      </c>
      <c r="L9" s="5" t="s">
        <v>2</v>
      </c>
      <c r="M9" s="5" t="s">
        <v>2</v>
      </c>
      <c r="N9" s="5" t="s">
        <v>2</v>
      </c>
      <c r="O9" s="5" t="s">
        <v>2</v>
      </c>
      <c r="P9" s="5" t="s">
        <v>2</v>
      </c>
      <c r="Q9" s="5" t="s">
        <v>2</v>
      </c>
      <c r="R9" s="5" t="s">
        <v>2</v>
      </c>
      <c r="S9" s="5" t="s">
        <v>2</v>
      </c>
      <c r="T9" s="5" t="s">
        <v>2</v>
      </c>
      <c r="U9" s="5" t="s">
        <v>2</v>
      </c>
      <c r="V9" s="5" t="s">
        <v>2</v>
      </c>
      <c r="W9" s="5" t="s">
        <v>2</v>
      </c>
      <c r="X9" s="5" t="s">
        <v>2</v>
      </c>
      <c r="Y9" s="5" t="s">
        <v>2</v>
      </c>
      <c r="Z9" s="5" t="s">
        <v>2</v>
      </c>
      <c r="AA9" s="5" t="s">
        <v>0</v>
      </c>
      <c r="AB9" s="5"/>
      <c r="AC9" s="6"/>
    </row>
    <row r="10" spans="2:32" ht="15.95" customHeight="1" x14ac:dyDescent="0.25">
      <c r="B10" s="4"/>
      <c r="C10" s="5"/>
      <c r="D10" s="5"/>
      <c r="E10" s="5" t="s">
        <v>0</v>
      </c>
      <c r="F10" s="5" t="s">
        <v>2</v>
      </c>
      <c r="G10" s="5" t="s">
        <v>2</v>
      </c>
      <c r="H10" s="5" t="s">
        <v>2</v>
      </c>
      <c r="I10" s="5" t="s">
        <v>2</v>
      </c>
      <c r="J10" s="5" t="s">
        <v>2</v>
      </c>
      <c r="K10" s="5" t="s">
        <v>2</v>
      </c>
      <c r="L10" s="5" t="s">
        <v>2</v>
      </c>
      <c r="M10" s="5" t="s">
        <v>2</v>
      </c>
      <c r="N10" s="5" t="s">
        <v>2</v>
      </c>
      <c r="O10" s="5" t="s">
        <v>2</v>
      </c>
      <c r="P10" s="5" t="s">
        <v>2</v>
      </c>
      <c r="Q10" s="5" t="s">
        <v>2</v>
      </c>
      <c r="R10" s="5" t="s">
        <v>2</v>
      </c>
      <c r="S10" s="5" t="s">
        <v>2</v>
      </c>
      <c r="T10" s="5" t="s">
        <v>2</v>
      </c>
      <c r="U10" s="5" t="s">
        <v>2</v>
      </c>
      <c r="V10" s="5" t="s">
        <v>2</v>
      </c>
      <c r="W10" s="5" t="s">
        <v>2</v>
      </c>
      <c r="X10" s="5" t="s">
        <v>2</v>
      </c>
      <c r="Y10" s="5" t="s">
        <v>2</v>
      </c>
      <c r="Z10" s="5" t="s">
        <v>0</v>
      </c>
      <c r="AA10" s="5"/>
      <c r="AB10" s="5"/>
      <c r="AC10" s="6"/>
    </row>
    <row r="11" spans="2:32" ht="15.95" customHeight="1" thickBot="1" x14ac:dyDescent="0.3">
      <c r="B11" s="4"/>
      <c r="C11" s="5"/>
      <c r="D11" s="5"/>
      <c r="E11" s="5"/>
      <c r="F11" s="5" t="s">
        <v>0</v>
      </c>
      <c r="G11" s="5" t="s">
        <v>2</v>
      </c>
      <c r="H11" s="5" t="s">
        <v>2</v>
      </c>
      <c r="I11" s="5" t="s">
        <v>2</v>
      </c>
      <c r="J11" s="5" t="s">
        <v>2</v>
      </c>
      <c r="K11" s="5" t="s">
        <v>2</v>
      </c>
      <c r="L11" s="5" t="s">
        <v>2</v>
      </c>
      <c r="M11" s="5" t="s">
        <v>2</v>
      </c>
      <c r="N11" s="5" t="s">
        <v>2</v>
      </c>
      <c r="O11" s="5" t="s">
        <v>2</v>
      </c>
      <c r="P11" s="5" t="s">
        <v>2</v>
      </c>
      <c r="Q11" s="5" t="s">
        <v>2</v>
      </c>
      <c r="R11" s="5" t="s">
        <v>2</v>
      </c>
      <c r="S11" s="5" t="s">
        <v>2</v>
      </c>
      <c r="T11" s="5" t="s">
        <v>2</v>
      </c>
      <c r="U11" s="5" t="s">
        <v>2</v>
      </c>
      <c r="V11" s="5" t="s">
        <v>2</v>
      </c>
      <c r="W11" s="5" t="s">
        <v>0</v>
      </c>
      <c r="X11" s="5" t="s">
        <v>2</v>
      </c>
      <c r="Y11" s="5" t="s">
        <v>0</v>
      </c>
      <c r="Z11" s="5"/>
      <c r="AA11" s="5"/>
      <c r="AB11" s="5"/>
      <c r="AC11" s="6"/>
    </row>
    <row r="12" spans="2:32" ht="15.95" customHeight="1" thickBot="1" x14ac:dyDescent="0.3">
      <c r="B12" s="4"/>
      <c r="C12" s="5"/>
      <c r="D12" s="5"/>
      <c r="E12" s="5"/>
      <c r="F12" s="5"/>
      <c r="G12" s="5" t="s">
        <v>0</v>
      </c>
      <c r="H12" s="5" t="s">
        <v>2</v>
      </c>
      <c r="I12" s="5" t="s">
        <v>2</v>
      </c>
      <c r="J12" s="5" t="s">
        <v>2</v>
      </c>
      <c r="K12" s="5" t="s">
        <v>2</v>
      </c>
      <c r="L12" s="5" t="s">
        <v>2</v>
      </c>
      <c r="M12" s="5" t="s">
        <v>2</v>
      </c>
      <c r="N12" s="5" t="s">
        <v>2</v>
      </c>
      <c r="O12" s="5" t="s">
        <v>2</v>
      </c>
      <c r="P12" s="5" t="s">
        <v>2</v>
      </c>
      <c r="Q12" s="5" t="s">
        <v>2</v>
      </c>
      <c r="R12" s="5" t="s">
        <v>2</v>
      </c>
      <c r="S12" s="5" t="s">
        <v>2</v>
      </c>
      <c r="T12" s="5" t="s">
        <v>2</v>
      </c>
      <c r="U12" s="5" t="s">
        <v>2</v>
      </c>
      <c r="V12" s="5" t="s">
        <v>2</v>
      </c>
      <c r="W12" s="5" t="s">
        <v>2</v>
      </c>
      <c r="X12" s="5" t="s">
        <v>0</v>
      </c>
      <c r="Y12" s="5"/>
      <c r="Z12" s="5"/>
      <c r="AA12" s="5"/>
      <c r="AB12" s="5"/>
      <c r="AC12" s="6"/>
      <c r="AF12" s="123"/>
    </row>
    <row r="13" spans="2:32" ht="15.95" customHeight="1" x14ac:dyDescent="0.25">
      <c r="B13" s="4"/>
      <c r="C13" s="5"/>
      <c r="D13" s="5"/>
      <c r="E13" s="5"/>
      <c r="F13" s="5"/>
      <c r="G13" s="5" t="s">
        <v>0</v>
      </c>
      <c r="H13" s="5" t="s">
        <v>2</v>
      </c>
      <c r="I13" s="5" t="s">
        <v>2</v>
      </c>
      <c r="J13" s="5" t="s">
        <v>2</v>
      </c>
      <c r="K13" s="5" t="s">
        <v>2</v>
      </c>
      <c r="L13" s="5" t="s">
        <v>2</v>
      </c>
      <c r="M13" s="5" t="s">
        <v>2</v>
      </c>
      <c r="N13" s="5" t="s">
        <v>2</v>
      </c>
      <c r="O13" s="5" t="s">
        <v>2</v>
      </c>
      <c r="P13" s="5" t="s">
        <v>2</v>
      </c>
      <c r="Q13" s="5" t="s">
        <v>2</v>
      </c>
      <c r="R13" s="5" t="s">
        <v>2</v>
      </c>
      <c r="S13" s="5" t="s">
        <v>2</v>
      </c>
      <c r="T13" s="5" t="s">
        <v>2</v>
      </c>
      <c r="U13" s="5" t="s">
        <v>2</v>
      </c>
      <c r="V13" s="5" t="s">
        <v>2</v>
      </c>
      <c r="W13" s="5" t="s">
        <v>2</v>
      </c>
      <c r="X13" s="5" t="s">
        <v>0</v>
      </c>
      <c r="Y13" s="5"/>
      <c r="Z13" s="5"/>
      <c r="AA13" s="5"/>
      <c r="AB13" s="5"/>
      <c r="AC13" s="6"/>
    </row>
    <row r="14" spans="2:32" ht="15.95" customHeight="1" x14ac:dyDescent="0.25">
      <c r="B14" s="4"/>
      <c r="C14" s="5"/>
      <c r="D14" s="5"/>
      <c r="E14" s="5"/>
      <c r="F14" s="5" t="s">
        <v>0</v>
      </c>
      <c r="G14" s="5" t="s">
        <v>2</v>
      </c>
      <c r="H14" s="5" t="s">
        <v>2</v>
      </c>
      <c r="I14" s="5" t="s">
        <v>2</v>
      </c>
      <c r="J14" s="5" t="s">
        <v>0</v>
      </c>
      <c r="K14" s="5" t="s">
        <v>0</v>
      </c>
      <c r="L14" s="5" t="s">
        <v>2</v>
      </c>
      <c r="M14" s="5" t="s">
        <v>2</v>
      </c>
      <c r="N14" s="5" t="s">
        <v>2</v>
      </c>
      <c r="O14" s="5" t="s">
        <v>2</v>
      </c>
      <c r="P14" s="5" t="s">
        <v>2</v>
      </c>
      <c r="Q14" s="5" t="s">
        <v>2</v>
      </c>
      <c r="R14" s="5" t="s">
        <v>2</v>
      </c>
      <c r="S14" s="5" t="s">
        <v>2</v>
      </c>
      <c r="T14" s="5" t="s">
        <v>0</v>
      </c>
      <c r="U14" s="5" t="s">
        <v>0</v>
      </c>
      <c r="V14" s="5" t="s">
        <v>2</v>
      </c>
      <c r="W14" s="5" t="s">
        <v>2</v>
      </c>
      <c r="X14" s="5" t="s">
        <v>2</v>
      </c>
      <c r="Y14" s="5" t="s">
        <v>0</v>
      </c>
      <c r="Z14" s="5"/>
      <c r="AA14" s="5"/>
      <c r="AB14" s="5"/>
      <c r="AC14" s="6"/>
    </row>
    <row r="15" spans="2:32" ht="15.95" customHeight="1" x14ac:dyDescent="0.25">
      <c r="B15" s="4"/>
      <c r="C15" s="5"/>
      <c r="D15" s="5"/>
      <c r="E15" s="5"/>
      <c r="F15" s="5" t="s">
        <v>0</v>
      </c>
      <c r="G15" s="5" t="s">
        <v>2</v>
      </c>
      <c r="H15" s="5" t="s">
        <v>2</v>
      </c>
      <c r="I15" s="5" t="s">
        <v>0</v>
      </c>
      <c r="J15" s="5" t="s">
        <v>0</v>
      </c>
      <c r="K15" s="5"/>
      <c r="L15" s="5" t="s">
        <v>0</v>
      </c>
      <c r="M15" s="5" t="s">
        <v>2</v>
      </c>
      <c r="N15" s="5" t="s">
        <v>2</v>
      </c>
      <c r="O15" s="5" t="s">
        <v>2</v>
      </c>
      <c r="P15" s="5" t="s">
        <v>2</v>
      </c>
      <c r="Q15" s="5" t="s">
        <v>2</v>
      </c>
      <c r="R15" s="5" t="s">
        <v>2</v>
      </c>
      <c r="S15" s="5" t="s">
        <v>0</v>
      </c>
      <c r="T15" s="5" t="s">
        <v>0</v>
      </c>
      <c r="U15" s="5"/>
      <c r="V15" s="5" t="s">
        <v>0</v>
      </c>
      <c r="W15" s="5" t="s">
        <v>2</v>
      </c>
      <c r="X15" s="5" t="s">
        <v>2</v>
      </c>
      <c r="Y15" s="5" t="s">
        <v>0</v>
      </c>
      <c r="Z15" s="5"/>
      <c r="AA15" s="5"/>
      <c r="AB15" s="5"/>
      <c r="AC15" s="6"/>
    </row>
    <row r="16" spans="2:32" ht="15.95" customHeight="1" x14ac:dyDescent="0.25">
      <c r="B16" s="4"/>
      <c r="C16" s="5"/>
      <c r="D16" s="5"/>
      <c r="E16" s="5"/>
      <c r="F16" s="5" t="s">
        <v>0</v>
      </c>
      <c r="G16" s="5" t="s">
        <v>2</v>
      </c>
      <c r="H16" s="5" t="s">
        <v>2</v>
      </c>
      <c r="I16" s="5" t="s">
        <v>0</v>
      </c>
      <c r="J16" s="5" t="s">
        <v>0</v>
      </c>
      <c r="K16" s="5" t="s">
        <v>0</v>
      </c>
      <c r="L16" s="5" t="s">
        <v>0</v>
      </c>
      <c r="M16" s="5" t="s">
        <v>2</v>
      </c>
      <c r="N16" s="5" t="s">
        <v>2</v>
      </c>
      <c r="O16" s="5" t="s">
        <v>2</v>
      </c>
      <c r="P16" s="5" t="s">
        <v>2</v>
      </c>
      <c r="Q16" s="5" t="s">
        <v>2</v>
      </c>
      <c r="R16" s="5" t="s">
        <v>2</v>
      </c>
      <c r="S16" s="5" t="s">
        <v>0</v>
      </c>
      <c r="T16" s="5" t="s">
        <v>0</v>
      </c>
      <c r="U16" s="5" t="s">
        <v>0</v>
      </c>
      <c r="V16" s="5" t="s">
        <v>0</v>
      </c>
      <c r="W16" s="5" t="s">
        <v>2</v>
      </c>
      <c r="X16" s="5" t="s">
        <v>2</v>
      </c>
      <c r="Y16" s="5" t="s">
        <v>0</v>
      </c>
      <c r="Z16" s="5"/>
      <c r="AA16" s="5"/>
      <c r="AB16" s="5"/>
      <c r="AC16" s="6"/>
    </row>
    <row r="17" spans="2:29" ht="15.95" customHeight="1" x14ac:dyDescent="0.25">
      <c r="B17" s="4"/>
      <c r="C17" s="5"/>
      <c r="D17" s="5"/>
      <c r="E17" s="5"/>
      <c r="F17" s="5" t="s">
        <v>0</v>
      </c>
      <c r="G17" s="5" t="s">
        <v>2</v>
      </c>
      <c r="H17" s="5" t="s">
        <v>2</v>
      </c>
      <c r="I17" s="5" t="s">
        <v>2</v>
      </c>
      <c r="J17" s="5" t="s">
        <v>0</v>
      </c>
      <c r="K17" s="5" t="s">
        <v>0</v>
      </c>
      <c r="L17" s="5" t="s">
        <v>2</v>
      </c>
      <c r="M17" s="5" t="s">
        <v>2</v>
      </c>
      <c r="N17" s="5" t="s">
        <v>2</v>
      </c>
      <c r="O17" s="5" t="s">
        <v>0</v>
      </c>
      <c r="P17" s="5" t="s">
        <v>0</v>
      </c>
      <c r="Q17" s="5" t="s">
        <v>2</v>
      </c>
      <c r="R17" s="5" t="s">
        <v>2</v>
      </c>
      <c r="S17" s="5" t="s">
        <v>2</v>
      </c>
      <c r="T17" s="5" t="s">
        <v>0</v>
      </c>
      <c r="U17" s="5" t="s">
        <v>0</v>
      </c>
      <c r="V17" s="5" t="s">
        <v>2</v>
      </c>
      <c r="W17" s="5" t="s">
        <v>2</v>
      </c>
      <c r="X17" s="5" t="s">
        <v>2</v>
      </c>
      <c r="Y17" s="5" t="s">
        <v>0</v>
      </c>
      <c r="Z17" s="5"/>
      <c r="AA17" s="5"/>
      <c r="AB17" s="5"/>
      <c r="AC17" s="6"/>
    </row>
    <row r="18" spans="2:29" ht="15.95" customHeight="1" x14ac:dyDescent="0.25">
      <c r="B18" s="4"/>
      <c r="C18" s="5"/>
      <c r="D18" s="5"/>
      <c r="E18" s="5" t="s">
        <v>0</v>
      </c>
      <c r="F18" s="5" t="s">
        <v>2</v>
      </c>
      <c r="G18" s="5" t="s">
        <v>2</v>
      </c>
      <c r="H18" s="5" t="s">
        <v>1</v>
      </c>
      <c r="I18" s="5" t="s">
        <v>1</v>
      </c>
      <c r="J18" s="5" t="s">
        <v>2</v>
      </c>
      <c r="K18" s="5" t="s">
        <v>2</v>
      </c>
      <c r="L18" s="5" t="s">
        <v>2</v>
      </c>
      <c r="M18" s="5" t="s">
        <v>2</v>
      </c>
      <c r="N18" s="5" t="s">
        <v>2</v>
      </c>
      <c r="O18" s="5" t="s">
        <v>2</v>
      </c>
      <c r="P18" s="5" t="s">
        <v>2</v>
      </c>
      <c r="Q18" s="5" t="s">
        <v>2</v>
      </c>
      <c r="R18" s="5" t="s">
        <v>2</v>
      </c>
      <c r="S18" s="5" t="s">
        <v>2</v>
      </c>
      <c r="T18" s="5" t="s">
        <v>2</v>
      </c>
      <c r="U18" s="5" t="s">
        <v>2</v>
      </c>
      <c r="V18" s="5" t="s">
        <v>1</v>
      </c>
      <c r="W18" s="5" t="s">
        <v>1</v>
      </c>
      <c r="X18" s="5" t="s">
        <v>2</v>
      </c>
      <c r="Y18" s="5" t="s">
        <v>2</v>
      </c>
      <c r="Z18" s="5" t="s">
        <v>0</v>
      </c>
      <c r="AA18" s="5"/>
      <c r="AB18" s="5"/>
      <c r="AC18" s="6"/>
    </row>
    <row r="19" spans="2:29" ht="15.95" customHeight="1" x14ac:dyDescent="0.25">
      <c r="B19" s="4"/>
      <c r="C19" s="5"/>
      <c r="D19" s="5"/>
      <c r="E19" s="5" t="s">
        <v>0</v>
      </c>
      <c r="F19" s="5" t="s">
        <v>2</v>
      </c>
      <c r="G19" s="5" t="s">
        <v>1</v>
      </c>
      <c r="H19" s="5" t="s">
        <v>1</v>
      </c>
      <c r="I19" s="5" t="s">
        <v>1</v>
      </c>
      <c r="J19" s="5" t="s">
        <v>1</v>
      </c>
      <c r="K19" s="5" t="s">
        <v>2</v>
      </c>
      <c r="L19" s="5" t="s">
        <v>2</v>
      </c>
      <c r="M19" s="5" t="s">
        <v>0</v>
      </c>
      <c r="N19" s="5" t="s">
        <v>2</v>
      </c>
      <c r="O19" s="5" t="s">
        <v>0</v>
      </c>
      <c r="P19" s="5" t="s">
        <v>0</v>
      </c>
      <c r="Q19" s="5" t="s">
        <v>2</v>
      </c>
      <c r="R19" s="5" t="s">
        <v>0</v>
      </c>
      <c r="S19" s="5" t="s">
        <v>2</v>
      </c>
      <c r="T19" s="5" t="s">
        <v>2</v>
      </c>
      <c r="U19" s="5" t="s">
        <v>1</v>
      </c>
      <c r="V19" s="5" t="s">
        <v>1</v>
      </c>
      <c r="W19" s="5" t="s">
        <v>1</v>
      </c>
      <c r="X19" s="5" t="s">
        <v>1</v>
      </c>
      <c r="Y19" s="5" t="s">
        <v>2</v>
      </c>
      <c r="Z19" s="5" t="s">
        <v>0</v>
      </c>
      <c r="AA19" s="5"/>
      <c r="AB19" s="5"/>
      <c r="AC19" s="6"/>
    </row>
    <row r="20" spans="2:29" ht="15.95" customHeight="1" x14ac:dyDescent="0.25">
      <c r="B20" s="4"/>
      <c r="C20" s="5"/>
      <c r="D20" s="5"/>
      <c r="E20" s="5" t="s">
        <v>0</v>
      </c>
      <c r="F20" s="5" t="s">
        <v>2</v>
      </c>
      <c r="G20" s="5" t="s">
        <v>1</v>
      </c>
      <c r="H20" s="5" t="s">
        <v>1</v>
      </c>
      <c r="I20" s="5" t="s">
        <v>1</v>
      </c>
      <c r="J20" s="5" t="s">
        <v>1</v>
      </c>
      <c r="K20" s="5" t="s">
        <v>2</v>
      </c>
      <c r="L20" s="5" t="s">
        <v>2</v>
      </c>
      <c r="M20" s="5" t="s">
        <v>2</v>
      </c>
      <c r="N20" s="5" t="s">
        <v>0</v>
      </c>
      <c r="O20" s="5" t="s">
        <v>0</v>
      </c>
      <c r="P20" s="5" t="s">
        <v>0</v>
      </c>
      <c r="Q20" s="5" t="s">
        <v>0</v>
      </c>
      <c r="R20" s="5" t="s">
        <v>2</v>
      </c>
      <c r="S20" s="5" t="s">
        <v>2</v>
      </c>
      <c r="T20" s="5" t="s">
        <v>2</v>
      </c>
      <c r="U20" s="5" t="s">
        <v>1</v>
      </c>
      <c r="V20" s="5" t="s">
        <v>1</v>
      </c>
      <c r="W20" s="5" t="s">
        <v>1</v>
      </c>
      <c r="X20" s="5" t="s">
        <v>1</v>
      </c>
      <c r="Y20" s="5" t="s">
        <v>2</v>
      </c>
      <c r="Z20" s="5" t="s">
        <v>0</v>
      </c>
      <c r="AA20" s="5"/>
      <c r="AB20" s="5"/>
      <c r="AC20" s="6"/>
    </row>
    <row r="21" spans="2:29" ht="15.95" customHeight="1" x14ac:dyDescent="0.25">
      <c r="B21" s="4"/>
      <c r="C21" s="5"/>
      <c r="D21" s="5"/>
      <c r="E21" s="5"/>
      <c r="F21" s="5" t="s">
        <v>0</v>
      </c>
      <c r="G21" s="5" t="s">
        <v>2</v>
      </c>
      <c r="H21" s="5" t="s">
        <v>1</v>
      </c>
      <c r="I21" s="5" t="s">
        <v>1</v>
      </c>
      <c r="J21" s="5" t="s">
        <v>2</v>
      </c>
      <c r="K21" s="5" t="s">
        <v>2</v>
      </c>
      <c r="L21" s="5" t="s">
        <v>2</v>
      </c>
      <c r="M21" s="5" t="s">
        <v>2</v>
      </c>
      <c r="N21" s="5" t="s">
        <v>0</v>
      </c>
      <c r="O21" s="5" t="s">
        <v>1</v>
      </c>
      <c r="P21" s="5" t="s">
        <v>1</v>
      </c>
      <c r="Q21" s="5" t="s">
        <v>0</v>
      </c>
      <c r="R21" s="5" t="s">
        <v>2</v>
      </c>
      <c r="S21" s="5" t="s">
        <v>2</v>
      </c>
      <c r="T21" s="5" t="s">
        <v>2</v>
      </c>
      <c r="U21" s="5" t="s">
        <v>2</v>
      </c>
      <c r="V21" s="5" t="s">
        <v>1</v>
      </c>
      <c r="W21" s="5" t="s">
        <v>1</v>
      </c>
      <c r="X21" s="5" t="s">
        <v>2</v>
      </c>
      <c r="Y21" s="5" t="s">
        <v>0</v>
      </c>
      <c r="Z21" s="5"/>
      <c r="AA21" s="5"/>
      <c r="AB21" s="5"/>
      <c r="AC21" s="6"/>
    </row>
    <row r="22" spans="2:29" ht="15.95" customHeight="1" x14ac:dyDescent="0.25">
      <c r="B22" s="4"/>
      <c r="C22" s="5"/>
      <c r="D22" s="5"/>
      <c r="E22" s="5"/>
      <c r="F22" s="5"/>
      <c r="G22" s="5" t="s">
        <v>0</v>
      </c>
      <c r="H22" s="5" t="s">
        <v>2</v>
      </c>
      <c r="I22" s="5" t="s">
        <v>2</v>
      </c>
      <c r="J22" s="5" t="s">
        <v>2</v>
      </c>
      <c r="K22" s="5" t="s">
        <v>2</v>
      </c>
      <c r="L22" s="5" t="s">
        <v>2</v>
      </c>
      <c r="M22" s="5" t="s">
        <v>2</v>
      </c>
      <c r="N22" s="5" t="s">
        <v>0</v>
      </c>
      <c r="O22" s="5" t="s">
        <v>1</v>
      </c>
      <c r="P22" s="5" t="s">
        <v>1</v>
      </c>
      <c r="Q22" s="5" t="s">
        <v>0</v>
      </c>
      <c r="R22" s="5" t="s">
        <v>2</v>
      </c>
      <c r="S22" s="5" t="s">
        <v>2</v>
      </c>
      <c r="T22" s="5" t="s">
        <v>2</v>
      </c>
      <c r="U22" s="5" t="s">
        <v>2</v>
      </c>
      <c r="V22" s="5" t="s">
        <v>2</v>
      </c>
      <c r="W22" s="5" t="s">
        <v>2</v>
      </c>
      <c r="X22" s="5" t="s">
        <v>0</v>
      </c>
      <c r="Y22" s="5"/>
      <c r="Z22" s="5"/>
      <c r="AA22" s="5"/>
      <c r="AB22" s="5"/>
      <c r="AC22" s="6"/>
    </row>
    <row r="23" spans="2:29" ht="15.95" customHeight="1" x14ac:dyDescent="0.25">
      <c r="B23" s="4"/>
      <c r="C23" s="5"/>
      <c r="D23" s="5"/>
      <c r="E23" s="5"/>
      <c r="F23" s="5"/>
      <c r="G23" s="5"/>
      <c r="H23" s="5" t="s">
        <v>0</v>
      </c>
      <c r="I23" s="5" t="s">
        <v>0</v>
      </c>
      <c r="J23" s="5" t="s">
        <v>2</v>
      </c>
      <c r="K23" s="5" t="s">
        <v>2</v>
      </c>
      <c r="L23" s="5" t="s">
        <v>2</v>
      </c>
      <c r="M23" s="5" t="s">
        <v>2</v>
      </c>
      <c r="N23" s="5" t="s">
        <v>2</v>
      </c>
      <c r="O23" s="5" t="s">
        <v>0</v>
      </c>
      <c r="P23" s="5" t="s">
        <v>0</v>
      </c>
      <c r="Q23" s="5" t="s">
        <v>2</v>
      </c>
      <c r="R23" s="5" t="s">
        <v>2</v>
      </c>
      <c r="S23" s="5" t="s">
        <v>2</v>
      </c>
      <c r="T23" s="5" t="s">
        <v>2</v>
      </c>
      <c r="U23" s="5" t="s">
        <v>2</v>
      </c>
      <c r="V23" s="5" t="s">
        <v>0</v>
      </c>
      <c r="W23" s="5" t="s">
        <v>0</v>
      </c>
      <c r="X23" s="5"/>
      <c r="Y23" s="5"/>
      <c r="Z23" s="5"/>
      <c r="AA23" s="5"/>
      <c r="AB23" s="5"/>
      <c r="AC23" s="6"/>
    </row>
    <row r="24" spans="2:29" ht="15.95" customHeight="1" x14ac:dyDescent="0.25">
      <c r="B24" s="4"/>
      <c r="C24" s="5"/>
      <c r="D24" s="5"/>
      <c r="E24" s="5"/>
      <c r="F24" s="5"/>
      <c r="G24" s="5"/>
      <c r="H24" s="5"/>
      <c r="I24" s="5"/>
      <c r="J24" s="5" t="s">
        <v>0</v>
      </c>
      <c r="K24" s="5" t="s">
        <v>0</v>
      </c>
      <c r="L24" s="5" t="s">
        <v>0</v>
      </c>
      <c r="M24" s="5" t="s">
        <v>2</v>
      </c>
      <c r="N24" s="5" t="s">
        <v>2</v>
      </c>
      <c r="O24" s="5" t="s">
        <v>2</v>
      </c>
      <c r="P24" s="5" t="s">
        <v>2</v>
      </c>
      <c r="Q24" s="5" t="s">
        <v>2</v>
      </c>
      <c r="R24" s="5" t="s">
        <v>2</v>
      </c>
      <c r="S24" s="5" t="s">
        <v>0</v>
      </c>
      <c r="T24" s="5" t="s">
        <v>0</v>
      </c>
      <c r="U24" s="5" t="s">
        <v>0</v>
      </c>
      <c r="V24" s="5"/>
      <c r="W24" s="5"/>
      <c r="X24" s="5"/>
      <c r="Y24" s="5"/>
      <c r="Z24" s="5"/>
      <c r="AA24" s="5"/>
      <c r="AB24" s="5"/>
      <c r="AC24" s="6"/>
    </row>
    <row r="25" spans="2:29" ht="15.95" customHeight="1" thickBot="1" x14ac:dyDescent="0.3"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 t="s">
        <v>0</v>
      </c>
      <c r="N25" s="8" t="s">
        <v>0</v>
      </c>
      <c r="O25" s="8" t="s">
        <v>0</v>
      </c>
      <c r="P25" s="8" t="s">
        <v>0</v>
      </c>
      <c r="Q25" s="8" t="s">
        <v>0</v>
      </c>
      <c r="R25" s="8" t="s">
        <v>0</v>
      </c>
      <c r="S25" s="8"/>
      <c r="T25" s="8"/>
      <c r="U25" s="8"/>
      <c r="V25" s="8"/>
      <c r="W25" s="8"/>
      <c r="X25" s="8"/>
      <c r="Y25" s="8"/>
      <c r="Z25" s="8"/>
      <c r="AA25" s="8"/>
      <c r="AB25" s="8"/>
      <c r="AC25" s="9"/>
    </row>
    <row r="26" spans="2:29" ht="15.95" customHeight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Informations</vt:lpstr>
      <vt:lpstr>Ex1</vt:lpstr>
      <vt:lpstr>Ex2</vt:lpstr>
      <vt:lpstr>Ex3</vt:lpstr>
      <vt:lpstr>Ex4</vt:lpstr>
      <vt:lpstr>Ex5</vt:lpstr>
      <vt:lpstr>Ex6</vt:lpstr>
      <vt:lpstr>Ex7</vt:lpstr>
      <vt:lpstr>Ex8</vt:lpstr>
      <vt:lpstr>Ex9</vt:lpstr>
      <vt:lpstr>Graph01</vt:lpstr>
      <vt:lpstr>Graph02</vt:lpstr>
      <vt:lpstr>Graph03</vt:lpstr>
      <vt:lpstr>MFC01</vt:lpstr>
      <vt:lpstr>MFC02</vt:lpstr>
      <vt:lpstr>MFC03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Flament</dc:creator>
  <cp:lastModifiedBy>M. Rachid</cp:lastModifiedBy>
  <dcterms:created xsi:type="dcterms:W3CDTF">2020-04-12T08:45:03Z</dcterms:created>
  <dcterms:modified xsi:type="dcterms:W3CDTF">2021-05-04T21:59:01Z</dcterms:modified>
</cp:coreProperties>
</file>