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480" yWindow="900" windowWidth="18495" windowHeight="10890"/>
  </bookViews>
  <sheets>
    <sheet name="Devis" sheetId="4" r:id="rId1"/>
    <sheet name="Facture" sheetId="7" r:id="rId2"/>
    <sheet name="Fiches de chantier" sheetId="8" r:id="rId3"/>
    <sheet name="Offre commerciale" sheetId="1" r:id="rId4"/>
    <sheet name="Prospect" sheetId="2" r:id="rId5"/>
    <sheet name="Fiche Prospect" sheetId="9" r:id="rId6"/>
    <sheet name="Client" sheetId="3" r:id="rId7"/>
    <sheet name="TVA" sheetId="5" r:id="rId8"/>
  </sheets>
  <definedNames>
    <definedName name="Client">Client!$A$1:$J$11</definedName>
    <definedName name="Numéro_Client">Client!$A$2:$A$12</definedName>
    <definedName name="Numéro_Prospect">INDEX(Prospect,,1)</definedName>
    <definedName name="Offre">'Offre commerciale'!$A$1:$D$220</definedName>
    <definedName name="Prospect">OFFSET(Prospect!$A$2,,,COUNTA(Prospect!$A:$A)-1,10)</definedName>
    <definedName name="Taux_tva">tva+TVA!$A$2:$A$91</definedName>
    <definedName name="tva">TVA!$A$2:$A$10</definedName>
    <definedName name="_xlnm.Print_Area" localSheetId="1">Facture!$A$1:$I$42</definedName>
  </definedNames>
  <calcPr calcId="145621"/>
</workbook>
</file>

<file path=xl/calcChain.xml><?xml version="1.0" encoding="utf-8"?>
<calcChain xmlns="http://schemas.openxmlformats.org/spreadsheetml/2006/main">
  <c r="G11" i="4" l="1"/>
  <c r="G9" i="4"/>
  <c r="G8" i="4"/>
  <c r="G10" i="4"/>
  <c r="G12" i="4" l="1"/>
  <c r="G13" i="4"/>
  <c r="I4" i="4" l="1"/>
  <c r="I56" i="4" l="1"/>
  <c r="I32" i="4"/>
  <c r="E53" i="4" l="1"/>
  <c r="G53" i="4" s="1"/>
  <c r="B53" i="4"/>
  <c r="E52" i="4"/>
  <c r="G52" i="4" s="1"/>
  <c r="B52" i="4"/>
  <c r="E51" i="4"/>
  <c r="G51" i="4" s="1"/>
  <c r="B51" i="4"/>
  <c r="E50" i="4"/>
  <c r="G50" i="4" s="1"/>
  <c r="B50" i="4"/>
  <c r="E49" i="4"/>
  <c r="G49" i="4" s="1"/>
  <c r="B49" i="4"/>
  <c r="E48" i="4"/>
  <c r="G48" i="4" s="1"/>
  <c r="B48" i="4"/>
  <c r="E47" i="4"/>
  <c r="G47" i="4" s="1"/>
  <c r="B47" i="4"/>
  <c r="E46" i="4"/>
  <c r="G46" i="4" s="1"/>
  <c r="B46" i="4"/>
  <c r="E45" i="4"/>
  <c r="G45" i="4" s="1"/>
  <c r="B45" i="4"/>
  <c r="E44" i="4"/>
  <c r="G44" i="4" s="1"/>
  <c r="B44" i="4"/>
  <c r="E43" i="4"/>
  <c r="G43" i="4" s="1"/>
  <c r="B43" i="4"/>
  <c r="E42" i="4"/>
  <c r="G42" i="4" s="1"/>
  <c r="B42" i="4"/>
  <c r="E41" i="4"/>
  <c r="G41" i="4" s="1"/>
  <c r="B41" i="4"/>
  <c r="B54" i="4"/>
  <c r="E54" i="4"/>
  <c r="G54" i="4" s="1"/>
  <c r="H54" i="4" s="1"/>
  <c r="E40" i="4"/>
  <c r="G40" i="4" s="1"/>
  <c r="B40" i="4"/>
  <c r="E29" i="4"/>
  <c r="G29" i="4" s="1"/>
  <c r="E30" i="4"/>
  <c r="G30" i="4" s="1"/>
  <c r="E31" i="4"/>
  <c r="G31" i="4" s="1"/>
  <c r="B31" i="4"/>
  <c r="B30" i="4"/>
  <c r="B29" i="4"/>
  <c r="E25" i="4"/>
  <c r="G25" i="4" s="1"/>
  <c r="E26" i="4"/>
  <c r="G26" i="4" s="1"/>
  <c r="E27" i="4"/>
  <c r="G27" i="4" s="1"/>
  <c r="E28" i="4"/>
  <c r="G28" i="4" s="1"/>
  <c r="B25" i="4"/>
  <c r="B26" i="4"/>
  <c r="B27" i="4"/>
  <c r="B28" i="4"/>
  <c r="E24" i="4"/>
  <c r="G24" i="4" s="1"/>
  <c r="H24" i="4" s="1"/>
  <c r="I24" i="4" s="1"/>
  <c r="B24" i="4"/>
  <c r="H53" i="4" l="1"/>
  <c r="I53" i="4" s="1"/>
  <c r="H52" i="4"/>
  <c r="I52" i="4" s="1"/>
  <c r="H51" i="4"/>
  <c r="I51" i="4" s="1"/>
  <c r="H31" i="4"/>
  <c r="I31" i="4" s="1"/>
  <c r="H29" i="4"/>
  <c r="I29" i="4" s="1"/>
  <c r="H30" i="4"/>
  <c r="I30" i="4" s="1"/>
  <c r="H50" i="4"/>
  <c r="I50" i="4" s="1"/>
  <c r="H49" i="4"/>
  <c r="I49" i="4" s="1"/>
  <c r="H48" i="4"/>
  <c r="I48" i="4" s="1"/>
  <c r="H47" i="4"/>
  <c r="I47" i="4" s="1"/>
  <c r="H46" i="4"/>
  <c r="I46" i="4" s="1"/>
  <c r="H45" i="4"/>
  <c r="I45" i="4" s="1"/>
  <c r="H44" i="4"/>
  <c r="I44" i="4" s="1"/>
  <c r="H43" i="4"/>
  <c r="I43" i="4" s="1"/>
  <c r="H42" i="4"/>
  <c r="I42" i="4" s="1"/>
  <c r="H41" i="4"/>
  <c r="I41" i="4" s="1"/>
  <c r="I54" i="4"/>
  <c r="H40" i="4"/>
  <c r="I40" i="4" s="1"/>
  <c r="H28" i="4"/>
  <c r="I28" i="4" s="1"/>
  <c r="H27" i="4"/>
  <c r="I27" i="4" s="1"/>
  <c r="H26" i="4"/>
  <c r="I26" i="4" s="1"/>
  <c r="H25" i="4"/>
  <c r="I25" i="4" s="1"/>
  <c r="F21" i="7" l="1"/>
  <c r="D21" i="7"/>
  <c r="E23" i="7"/>
  <c r="E23" i="4"/>
  <c r="G23" i="4" s="1"/>
  <c r="H23" i="4" s="1"/>
  <c r="A21" i="7"/>
  <c r="B21" i="7" s="1"/>
  <c r="B23" i="4"/>
  <c r="I23" i="4" l="1"/>
  <c r="I33" i="4"/>
  <c r="I57" i="4" s="1"/>
  <c r="E21" i="7"/>
  <c r="G21" i="7" s="1"/>
  <c r="A22" i="8"/>
  <c r="B22" i="8" s="1"/>
  <c r="D22" i="8"/>
  <c r="A23" i="8"/>
  <c r="B23" i="8" s="1"/>
  <c r="D23" i="8"/>
  <c r="A24" i="8"/>
  <c r="B24" i="8" s="1"/>
  <c r="D24" i="8"/>
  <c r="H24" i="8"/>
  <c r="A25" i="8"/>
  <c r="B25" i="8" s="1"/>
  <c r="D25" i="8"/>
  <c r="A26" i="8"/>
  <c r="B26" i="8" s="1"/>
  <c r="D26" i="8"/>
  <c r="A27" i="8"/>
  <c r="B27" i="8" s="1"/>
  <c r="D27" i="8"/>
  <c r="A28" i="8"/>
  <c r="B28" i="8" s="1"/>
  <c r="D28" i="8"/>
  <c r="A29" i="8"/>
  <c r="B29" i="8" s="1"/>
  <c r="D29" i="8"/>
  <c r="A25" i="7"/>
  <c r="B25" i="7" s="1"/>
  <c r="D25" i="7"/>
  <c r="A26" i="7"/>
  <c r="E26" i="7" s="1"/>
  <c r="D26" i="7"/>
  <c r="A27" i="7"/>
  <c r="E27" i="7" s="1"/>
  <c r="D27" i="7"/>
  <c r="A28" i="7"/>
  <c r="B28" i="7" s="1"/>
  <c r="D28" i="7"/>
  <c r="A29" i="7"/>
  <c r="B29" i="7" s="1"/>
  <c r="D29" i="7"/>
  <c r="A30" i="7"/>
  <c r="B30" i="7" s="1"/>
  <c r="D30" i="7"/>
  <c r="A31" i="7"/>
  <c r="E31" i="7" s="1"/>
  <c r="D31" i="7"/>
  <c r="D20" i="8"/>
  <c r="A20" i="8"/>
  <c r="H21" i="7" l="1"/>
  <c r="I21" i="7" s="1"/>
  <c r="B26" i="7"/>
  <c r="G27" i="7"/>
  <c r="H27" i="8"/>
  <c r="H28" i="8"/>
  <c r="H23" i="8"/>
  <c r="H29" i="8"/>
  <c r="H25" i="8"/>
  <c r="H26" i="8"/>
  <c r="H22" i="8"/>
  <c r="E30" i="7"/>
  <c r="G30" i="7" s="1"/>
  <c r="H30" i="7" s="1"/>
  <c r="I30" i="7" s="1"/>
  <c r="E28" i="7"/>
  <c r="G28" i="7" s="1"/>
  <c r="H28" i="7" s="1"/>
  <c r="I28" i="7" s="1"/>
  <c r="G26" i="7"/>
  <c r="H26" i="7" s="1"/>
  <c r="I26" i="7" s="1"/>
  <c r="G31" i="7"/>
  <c r="H27" i="7"/>
  <c r="I27" i="7" s="1"/>
  <c r="B31" i="7"/>
  <c r="E29" i="7"/>
  <c r="G29" i="7" s="1"/>
  <c r="B27" i="7"/>
  <c r="E25" i="7"/>
  <c r="G25" i="7" s="1"/>
  <c r="D18" i="4"/>
  <c r="H31" i="7" l="1"/>
  <c r="I31" i="7" s="1"/>
  <c r="H29" i="7"/>
  <c r="I29" i="7" s="1"/>
  <c r="H25" i="7"/>
  <c r="I25" i="7" s="1"/>
  <c r="D22" i="7"/>
  <c r="D24" i="7"/>
  <c r="E39" i="7" l="1"/>
  <c r="A24" i="7"/>
  <c r="A22" i="7"/>
  <c r="J11" i="8"/>
  <c r="G17" i="7"/>
  <c r="G16" i="7"/>
  <c r="G15" i="7"/>
  <c r="B20" i="8"/>
  <c r="A19" i="8"/>
  <c r="B19" i="8" s="1"/>
  <c r="D19" i="8"/>
  <c r="J12" i="8"/>
  <c r="J10" i="8"/>
  <c r="J9" i="8"/>
  <c r="F12" i="8"/>
  <c r="J4" i="8"/>
  <c r="I4" i="7"/>
  <c r="G4" i="8"/>
  <c r="H19" i="8" l="1"/>
  <c r="H20" i="8"/>
  <c r="G10" i="7"/>
  <c r="G9" i="7"/>
  <c r="G8" i="7"/>
  <c r="J14" i="8" l="1"/>
  <c r="B24" i="7"/>
  <c r="E24" i="7"/>
  <c r="G24" i="7" s="1"/>
  <c r="G12" i="7"/>
  <c r="G11" i="7"/>
  <c r="E22" i="7"/>
  <c r="G22" i="7" s="1"/>
  <c r="B22" i="7"/>
  <c r="G4" i="7"/>
  <c r="F13" i="8"/>
  <c r="F11" i="8"/>
  <c r="F10" i="8"/>
  <c r="F8" i="8"/>
  <c r="G4" i="4"/>
  <c r="I38" i="7" l="1"/>
  <c r="F9" i="8"/>
  <c r="G15" i="4"/>
  <c r="H24" i="7"/>
  <c r="I24" i="7" s="1"/>
  <c r="H22" i="7"/>
  <c r="I22" i="7" s="1"/>
  <c r="I58" i="4" l="1"/>
  <c r="I59" i="4" s="1"/>
  <c r="I39" i="7"/>
  <c r="G14" i="7"/>
  <c r="J8" i="8"/>
  <c r="I34" i="4" l="1"/>
  <c r="I35" i="4" s="1"/>
  <c r="I40" i="7" s="1"/>
  <c r="I41" i="7" l="1"/>
</calcChain>
</file>

<file path=xl/comments1.xml><?xml version="1.0" encoding="utf-8"?>
<comments xmlns="http://schemas.openxmlformats.org/spreadsheetml/2006/main">
  <authors>
    <author>Auteur</author>
  </authors>
  <commentList>
    <comment ref="K1" authorId="0">
      <text>
        <r>
          <rPr>
            <b/>
            <sz val="9"/>
            <color indexed="81"/>
            <rFont val="Tahoma"/>
            <family val="2"/>
          </rPr>
          <t>Nom du responsable : 
Fonction :</t>
        </r>
        <r>
          <rPr>
            <sz val="9"/>
            <color indexed="81"/>
            <rFont val="Tahoma"/>
            <family val="2"/>
          </rPr>
          <t xml:space="preserve">
Adresse :
Code postal :
Ville :
Téléphone Fixe :
Fax :
Email :
Nom du directeur :
Service Comptabilité-Nom :
Service Commercial-Nom :
Paiement :
Observations :
</t>
        </r>
      </text>
    </comment>
    <comment ref="A2" authorId="0">
      <text>
        <r>
          <rPr>
            <b/>
            <sz val="9"/>
            <color indexed="81"/>
            <rFont val="Tahoma"/>
            <family val="2"/>
          </rPr>
          <t>Nom du responsable : 
Fonction :</t>
        </r>
        <r>
          <rPr>
            <sz val="9"/>
            <color indexed="81"/>
            <rFont val="Tahoma"/>
            <family val="2"/>
          </rPr>
          <t xml:space="preserve">
Adresse :
Code postal :
Ville :
Téléphone Fixe :
Fax :
Email :
Nom du directeur :
Service Comptabilité-Nom :
Service Commercial-Nom :
Paiement :
Observations :
</t>
        </r>
      </text>
    </comment>
  </commentList>
</comments>
</file>

<file path=xl/sharedStrings.xml><?xml version="1.0" encoding="utf-8"?>
<sst xmlns="http://schemas.openxmlformats.org/spreadsheetml/2006/main" count="539" uniqueCount="404">
  <si>
    <t>référence</t>
  </si>
  <si>
    <t>désignation</t>
  </si>
  <si>
    <t>Pose de moquette</t>
  </si>
  <si>
    <t>Civilité</t>
  </si>
  <si>
    <t>Prénom</t>
  </si>
  <si>
    <t>Nom</t>
  </si>
  <si>
    <t>adresse</t>
  </si>
  <si>
    <t>ville</t>
  </si>
  <si>
    <t>téléphone</t>
  </si>
  <si>
    <t>CP</t>
  </si>
  <si>
    <t>Email</t>
  </si>
  <si>
    <t>CL1</t>
  </si>
  <si>
    <t>CL2</t>
  </si>
  <si>
    <t>CL3</t>
  </si>
  <si>
    <t>CL4</t>
  </si>
  <si>
    <t>CL5</t>
  </si>
  <si>
    <t>CL6</t>
  </si>
  <si>
    <t>CL7</t>
  </si>
  <si>
    <t>CL8</t>
  </si>
  <si>
    <t>CL9</t>
  </si>
  <si>
    <t>CL10</t>
  </si>
  <si>
    <t>CL11</t>
  </si>
  <si>
    <t>CL12</t>
  </si>
  <si>
    <t>CL13</t>
  </si>
  <si>
    <t>CL14</t>
  </si>
  <si>
    <t>Mr</t>
  </si>
  <si>
    <t>Franck</t>
  </si>
  <si>
    <t>MONNIER</t>
  </si>
  <si>
    <t>3, impasse de kerlande</t>
  </si>
  <si>
    <t>CHANTELOUP</t>
  </si>
  <si>
    <t>06.17.74.56.33</t>
  </si>
  <si>
    <t>monnierfranck@orange.fr</t>
  </si>
  <si>
    <t>Mme</t>
  </si>
  <si>
    <t>Béatrice</t>
  </si>
  <si>
    <t>MOY</t>
  </si>
  <si>
    <t>06.17.74.56.34</t>
  </si>
  <si>
    <t>moy.béatrice@orange.fr</t>
  </si>
  <si>
    <t>PR1</t>
  </si>
  <si>
    <t>PR2</t>
  </si>
  <si>
    <t>PR3</t>
  </si>
  <si>
    <t>PR4</t>
  </si>
  <si>
    <t>PR5</t>
  </si>
  <si>
    <t>PR6</t>
  </si>
  <si>
    <t>PR7</t>
  </si>
  <si>
    <t>PR8</t>
  </si>
  <si>
    <t>PR9</t>
  </si>
  <si>
    <t>PR10</t>
  </si>
  <si>
    <t>PR11</t>
  </si>
  <si>
    <t>PR12</t>
  </si>
  <si>
    <t>PR13</t>
  </si>
  <si>
    <t>PR14</t>
  </si>
  <si>
    <t>Agence</t>
  </si>
  <si>
    <t>KERMAREC</t>
  </si>
  <si>
    <t>BLOT</t>
  </si>
  <si>
    <t>DEVIS</t>
  </si>
  <si>
    <t>N°</t>
  </si>
  <si>
    <t>Date :</t>
  </si>
  <si>
    <t>Numéro Prospect</t>
  </si>
  <si>
    <t>Numéro Client</t>
  </si>
  <si>
    <t>M²</t>
  </si>
  <si>
    <t>TVA</t>
  </si>
  <si>
    <t>Total HT</t>
  </si>
  <si>
    <t>Taux TVA</t>
  </si>
  <si>
    <t>Total TTC</t>
  </si>
  <si>
    <t>Réf</t>
  </si>
  <si>
    <t>Peinture sur plafond, après égrainage ou ponçage, 2 couches de peinture</t>
  </si>
  <si>
    <t xml:space="preserve">Total TVA   </t>
  </si>
  <si>
    <t xml:space="preserve">Total TTC   </t>
  </si>
  <si>
    <t>FACTURE</t>
  </si>
  <si>
    <t>Mode de paiement</t>
  </si>
  <si>
    <t>Toute somme non payée à sa date d'exigibilité produira de plein droit des intérêts de retard équivalents au triple du taux d'intérêts légal de l'année en cours ainsi que le paiement d'une somme de 40€ due au titre des frais de recouvrement.</t>
  </si>
  <si>
    <t xml:space="preserve">Total HT   </t>
  </si>
  <si>
    <t>Prix Unit</t>
  </si>
  <si>
    <t>PR15</t>
  </si>
  <si>
    <t>PR16</t>
  </si>
  <si>
    <t>PR17</t>
  </si>
  <si>
    <t>PR18</t>
  </si>
  <si>
    <t>PR19</t>
  </si>
  <si>
    <t>PR20</t>
  </si>
  <si>
    <t>PR21</t>
  </si>
  <si>
    <t>PR22</t>
  </si>
  <si>
    <t>PR23</t>
  </si>
  <si>
    <t>PR24</t>
  </si>
  <si>
    <t>PR25</t>
  </si>
  <si>
    <t>PR26</t>
  </si>
  <si>
    <t>PR27</t>
  </si>
  <si>
    <t>PR28</t>
  </si>
  <si>
    <t>PR29</t>
  </si>
  <si>
    <t>PR30</t>
  </si>
  <si>
    <t>PR31</t>
  </si>
  <si>
    <t>PR32</t>
  </si>
  <si>
    <t>PR33</t>
  </si>
  <si>
    <t>PR34</t>
  </si>
  <si>
    <t>PR35</t>
  </si>
  <si>
    <t>PR36</t>
  </si>
  <si>
    <t>PR37</t>
  </si>
  <si>
    <t>PR38</t>
  </si>
  <si>
    <t>PR39</t>
  </si>
  <si>
    <t>PR40</t>
  </si>
  <si>
    <t>PR41</t>
  </si>
  <si>
    <t>PR42</t>
  </si>
  <si>
    <t>PR43</t>
  </si>
  <si>
    <t>PR44</t>
  </si>
  <si>
    <t>PR45</t>
  </si>
  <si>
    <t>PR46</t>
  </si>
  <si>
    <t>PR47</t>
  </si>
  <si>
    <t>PR48</t>
  </si>
  <si>
    <t>PR49</t>
  </si>
  <si>
    <t>PR50</t>
  </si>
  <si>
    <t>PR51</t>
  </si>
  <si>
    <t>PR52</t>
  </si>
  <si>
    <t>PR53</t>
  </si>
  <si>
    <t>PR54</t>
  </si>
  <si>
    <t>PR55</t>
  </si>
  <si>
    <t>PR56</t>
  </si>
  <si>
    <t>PR57</t>
  </si>
  <si>
    <t>PR58</t>
  </si>
  <si>
    <t>PR59</t>
  </si>
  <si>
    <t>PR60</t>
  </si>
  <si>
    <t>PR61</t>
  </si>
  <si>
    <t>PR62</t>
  </si>
  <si>
    <t>PR63</t>
  </si>
  <si>
    <t>PR64</t>
  </si>
  <si>
    <t>PR65</t>
  </si>
  <si>
    <t>PR66</t>
  </si>
  <si>
    <t>PR67</t>
  </si>
  <si>
    <t>PR68</t>
  </si>
  <si>
    <t>PR69</t>
  </si>
  <si>
    <t>PR70</t>
  </si>
  <si>
    <t>PR71</t>
  </si>
  <si>
    <t>PR72</t>
  </si>
  <si>
    <t>PR73</t>
  </si>
  <si>
    <t>PR74</t>
  </si>
  <si>
    <t>PR75</t>
  </si>
  <si>
    <t>PR76</t>
  </si>
  <si>
    <t>PR77</t>
  </si>
  <si>
    <t>PR78</t>
  </si>
  <si>
    <t>PR79</t>
  </si>
  <si>
    <t>PR80</t>
  </si>
  <si>
    <t>PR81</t>
  </si>
  <si>
    <t>PR82</t>
  </si>
  <si>
    <t>PR83</t>
  </si>
  <si>
    <t>PR84</t>
  </si>
  <si>
    <t>PR85</t>
  </si>
  <si>
    <t>PR86</t>
  </si>
  <si>
    <t>PR87</t>
  </si>
  <si>
    <t>PR88</t>
  </si>
  <si>
    <t>PR89</t>
  </si>
  <si>
    <t>PR90</t>
  </si>
  <si>
    <t>PR91</t>
  </si>
  <si>
    <t>PR92</t>
  </si>
  <si>
    <t>PR93</t>
  </si>
  <si>
    <t>PR94</t>
  </si>
  <si>
    <t>PR95</t>
  </si>
  <si>
    <t>PR96</t>
  </si>
  <si>
    <t>PR97</t>
  </si>
  <si>
    <t>PR98</t>
  </si>
  <si>
    <t>PR99</t>
  </si>
  <si>
    <t>PR100</t>
  </si>
  <si>
    <t>CL15</t>
  </si>
  <si>
    <t>CL16</t>
  </si>
  <si>
    <t>CL17</t>
  </si>
  <si>
    <t>CL18</t>
  </si>
  <si>
    <t>CL19</t>
  </si>
  <si>
    <t>CL20</t>
  </si>
  <si>
    <t>CL21</t>
  </si>
  <si>
    <t>CL22</t>
  </si>
  <si>
    <t>CL23</t>
  </si>
  <si>
    <t>CL24</t>
  </si>
  <si>
    <t>CL25</t>
  </si>
  <si>
    <t>CL26</t>
  </si>
  <si>
    <t>CL27</t>
  </si>
  <si>
    <t>CL28</t>
  </si>
  <si>
    <t>CL29</t>
  </si>
  <si>
    <t>CL30</t>
  </si>
  <si>
    <t>CL31</t>
  </si>
  <si>
    <t>CL32</t>
  </si>
  <si>
    <t>CL33</t>
  </si>
  <si>
    <t>CL34</t>
  </si>
  <si>
    <t>CL35</t>
  </si>
  <si>
    <t>CL36</t>
  </si>
  <si>
    <t>CL37</t>
  </si>
  <si>
    <t>CL38</t>
  </si>
  <si>
    <t>CL39</t>
  </si>
  <si>
    <t>CL40</t>
  </si>
  <si>
    <t>CL41</t>
  </si>
  <si>
    <t>CL42</t>
  </si>
  <si>
    <t>CL43</t>
  </si>
  <si>
    <t>CL44</t>
  </si>
  <si>
    <t>CL45</t>
  </si>
  <si>
    <t>CL46</t>
  </si>
  <si>
    <t>CL47</t>
  </si>
  <si>
    <t>CL48</t>
  </si>
  <si>
    <t>CL49</t>
  </si>
  <si>
    <t>CL50</t>
  </si>
  <si>
    <t>CL51</t>
  </si>
  <si>
    <t>CL52</t>
  </si>
  <si>
    <t>CL53</t>
  </si>
  <si>
    <t>CL54</t>
  </si>
  <si>
    <t>CL55</t>
  </si>
  <si>
    <t>CL56</t>
  </si>
  <si>
    <t>CL57</t>
  </si>
  <si>
    <t>CL58</t>
  </si>
  <si>
    <t>CL59</t>
  </si>
  <si>
    <t>CL60</t>
  </si>
  <si>
    <t>CL61</t>
  </si>
  <si>
    <t>CL62</t>
  </si>
  <si>
    <t>CL63</t>
  </si>
  <si>
    <t>CL64</t>
  </si>
  <si>
    <t>CL65</t>
  </si>
  <si>
    <t>CL66</t>
  </si>
  <si>
    <t>CL67</t>
  </si>
  <si>
    <t>CL68</t>
  </si>
  <si>
    <t>CL69</t>
  </si>
  <si>
    <t>CL70</t>
  </si>
  <si>
    <t>CL71</t>
  </si>
  <si>
    <t>CL72</t>
  </si>
  <si>
    <t>CL73</t>
  </si>
  <si>
    <t>CL74</t>
  </si>
  <si>
    <t>CL75</t>
  </si>
  <si>
    <t>CL76</t>
  </si>
  <si>
    <t>CL77</t>
  </si>
  <si>
    <t>CL78</t>
  </si>
  <si>
    <t>CL79</t>
  </si>
  <si>
    <t>CL80</t>
  </si>
  <si>
    <t>CL81</t>
  </si>
  <si>
    <t>CL82</t>
  </si>
  <si>
    <t>CL83</t>
  </si>
  <si>
    <t>CL84</t>
  </si>
  <si>
    <t>CL85</t>
  </si>
  <si>
    <t>CL86</t>
  </si>
  <si>
    <t>CL87</t>
  </si>
  <si>
    <t>CL88</t>
  </si>
  <si>
    <t>CL89</t>
  </si>
  <si>
    <t>CL90</t>
  </si>
  <si>
    <t>CL91</t>
  </si>
  <si>
    <t>CL92</t>
  </si>
  <si>
    <t>CL93</t>
  </si>
  <si>
    <t>CL94</t>
  </si>
  <si>
    <t>CL95</t>
  </si>
  <si>
    <t>CL96</t>
  </si>
  <si>
    <t>CL97</t>
  </si>
  <si>
    <t>CL98</t>
  </si>
  <si>
    <t>CL99</t>
  </si>
  <si>
    <t>CL100</t>
  </si>
  <si>
    <t>Bon pour accord le  :</t>
  </si>
  <si>
    <t>___/____/_______</t>
  </si>
  <si>
    <t>Signature du client</t>
  </si>
  <si>
    <t>Cachet de l'entreprise</t>
  </si>
  <si>
    <t>Fiche de Chantier</t>
  </si>
  <si>
    <t>Nom du ou des techniciens:</t>
  </si>
  <si>
    <t>Adresse d'intervention :</t>
  </si>
  <si>
    <t>Préparation du matériel</t>
  </si>
  <si>
    <t>Clés a récupérer</t>
  </si>
  <si>
    <t>Clés rendues</t>
  </si>
  <si>
    <t>Temps passé</t>
  </si>
  <si>
    <t>Observations</t>
  </si>
  <si>
    <t>Date devis :</t>
  </si>
  <si>
    <t xml:space="preserve">N°  </t>
  </si>
  <si>
    <t xml:space="preserve">Adresse d'intervention :  </t>
  </si>
  <si>
    <t>Date de début de chantier  :</t>
  </si>
  <si>
    <t>Date de fin de chantier  :</t>
  </si>
  <si>
    <t>Nom  :</t>
  </si>
  <si>
    <t>Rue  :</t>
  </si>
  <si>
    <t>N° Appt  :</t>
  </si>
  <si>
    <t>CP  :</t>
  </si>
  <si>
    <t>Tel  :</t>
  </si>
  <si>
    <t>Mr et Mme :</t>
  </si>
  <si>
    <t>Mr et Mme  :</t>
  </si>
  <si>
    <t>tel  :</t>
  </si>
  <si>
    <t>Client</t>
  </si>
  <si>
    <t>Temps estimé en minute</t>
  </si>
  <si>
    <t>Date limite de paiement</t>
  </si>
  <si>
    <t>TVA à 20% :Le taux de TVA par défaut en 2015 est de 20%. Il concerne par défaut tous les produits et services, sauf les exceptions  suivantes :</t>
  </si>
  <si>
    <t>TVA à 10% :On applique des taux de TVA différents dans certains domaines, comme la restauration où le taux en vigueur est de 10%. On retrouve le même taux de 10% pour les produits et services suivants :• Services d’aide à la personne • Prestations d’hébergement et de transport • Produits agricoles sans transformation • Médicaments non remboursés • Travaux et réparation pour les logements ayant plus de deux ans </t>
  </si>
  <si>
    <t>TVA à 5,5% :• Restauration scolaire • Produits alimentaires de première nécessité • Eau et boissons sans alcool • Équipements pour personnes handicapées • Travaux d’amélioration énergétique des logements de plus de 2 ans • Abonnements aux réseaux de fourniture d’énergie comme le gaz et l’électricité</t>
  </si>
  <si>
    <t>Prestations</t>
  </si>
  <si>
    <t>Bâchage de mur, protection du sol pour peinture en plafond</t>
  </si>
  <si>
    <t>Demande d'acompte   30%</t>
  </si>
  <si>
    <t>Acompte reçu   30%</t>
  </si>
  <si>
    <t xml:space="preserve">PEINTURE </t>
  </si>
  <si>
    <t>Pose de parquet flottant à clipper</t>
  </si>
  <si>
    <t>Fourniture du parquet à clipper choix du client</t>
  </si>
  <si>
    <t>Pose des plinthes</t>
  </si>
  <si>
    <t>Pose des barres de seuils</t>
  </si>
  <si>
    <t>Pose de parquet flottant à coller</t>
  </si>
  <si>
    <t>Fourniture du parquet à coller choix du client</t>
  </si>
  <si>
    <t xml:space="preserve">Pose de dalles vinyle </t>
  </si>
  <si>
    <t>Fourniture de dalles vinyle choix du client</t>
  </si>
  <si>
    <t>Pose de revêtement de sol pvc</t>
  </si>
  <si>
    <t>Fourniture du revêtement choix du client</t>
  </si>
  <si>
    <t>Fourniture de moquette choix du client</t>
  </si>
  <si>
    <t>temps/m² ou ml</t>
  </si>
  <si>
    <t>Fourniture des plinthes choix du client</t>
  </si>
  <si>
    <t>Fourniture des barres de seuils choix du client</t>
  </si>
  <si>
    <t>MENUISERIE</t>
  </si>
  <si>
    <t>RAVALEMENT DE FACADE</t>
  </si>
  <si>
    <t>REVÊTEMENT DE SOLS</t>
  </si>
  <si>
    <t>temps estimé maxi en H</t>
  </si>
  <si>
    <t>PR0</t>
  </si>
  <si>
    <t>Fiche de renseignements</t>
  </si>
  <si>
    <t>Prospect :</t>
  </si>
  <si>
    <t>Adresse :</t>
  </si>
  <si>
    <t>Code Postal :</t>
  </si>
  <si>
    <t>Ville :</t>
  </si>
  <si>
    <t>Responsable et interlocuteur :</t>
  </si>
  <si>
    <t>Service comptabilité</t>
  </si>
  <si>
    <t>Service Commercial</t>
  </si>
  <si>
    <t>Tél :</t>
  </si>
  <si>
    <t>Mail :</t>
  </si>
  <si>
    <t>Portable :</t>
  </si>
  <si>
    <t>Professionnel</t>
  </si>
  <si>
    <t>Particulier</t>
  </si>
  <si>
    <t>Maison :</t>
  </si>
  <si>
    <t>Appartement :</t>
  </si>
  <si>
    <t>Nombre de pièce :</t>
  </si>
  <si>
    <t>Faire un diagnostic :</t>
  </si>
  <si>
    <t>Programmer :</t>
  </si>
  <si>
    <t>Faire un devis :</t>
  </si>
  <si>
    <t>Prospect a relancer :</t>
  </si>
  <si>
    <t>Remise de carte de viste :</t>
  </si>
  <si>
    <t>Remise de la plaquette :</t>
  </si>
  <si>
    <t>Observations :</t>
  </si>
  <si>
    <t>Nombre de logements gérés :</t>
  </si>
  <si>
    <t>Première impression :</t>
  </si>
  <si>
    <t>CA :</t>
  </si>
  <si>
    <t xml:space="preserve">Dépose de parquets </t>
  </si>
  <si>
    <t>Dépose de sols souple collés</t>
  </si>
  <si>
    <t>prix €</t>
  </si>
  <si>
    <t>Démolition manuelle de faïence posées</t>
  </si>
  <si>
    <t>Pose de carreaux de faïence 350*210 avec joint</t>
  </si>
  <si>
    <t>REVÊTEMENT MURAUX</t>
  </si>
  <si>
    <t>Dépose de papier peint</t>
  </si>
  <si>
    <t>Préparation des murs, rebouchage, ponçage</t>
  </si>
  <si>
    <t>Pose de papier peint choix du client</t>
  </si>
  <si>
    <t>Pose de frise avec découpe choix du client</t>
  </si>
  <si>
    <t>Pose de corniche polyuréthane choix du client</t>
  </si>
  <si>
    <t>Revêtement décoratif à base de fibres cellulose &amp; résistante, Fibrophone M1</t>
  </si>
  <si>
    <t>Dépose de moquette ou d'aiguilleté avec dossier mousse collé au sol</t>
  </si>
  <si>
    <t>Ragréage de sol par enduit autolissant</t>
  </si>
  <si>
    <t>Reste à régler TTC</t>
  </si>
  <si>
    <t>BIZEUL IMMOBILIER</t>
  </si>
  <si>
    <t>Christophe</t>
  </si>
  <si>
    <t>BIZEUL</t>
  </si>
  <si>
    <t>ST MALO</t>
  </si>
  <si>
    <t>74 chaussée du Sillon</t>
  </si>
  <si>
    <t>06.07.17.43.84</t>
  </si>
  <si>
    <t>chistophe@bizeul.biz</t>
  </si>
  <si>
    <t xml:space="preserve">Roselyne </t>
  </si>
  <si>
    <t>BEAUVALLET</t>
  </si>
  <si>
    <t>7 D'aumène de la cote noir</t>
  </si>
  <si>
    <t>REUIL MALMAISON</t>
  </si>
  <si>
    <t>Décapage de porte bois, rebouchage, impression</t>
  </si>
  <si>
    <t>Lessivage, 2 couches de peinture choisie par le client</t>
  </si>
  <si>
    <t>Lessivage, 2 couches de lasure</t>
  </si>
  <si>
    <t>Devis valable 3 Mois soit jusqu'au</t>
  </si>
  <si>
    <t>XXX</t>
  </si>
  <si>
    <t>XXXXXXXXXX</t>
  </si>
  <si>
    <t>Préparation des murs, rebouchage, ponçage, 1 couche d'impression, 2 couches de patine blanche choisie par le client</t>
  </si>
  <si>
    <t xml:space="preserve">Préparation des murs, rebouchage, ponçage, 1 couche d'impression, 2 couches de patine couleur standard choisie par le client </t>
  </si>
  <si>
    <t xml:space="preserve">Préparation des murs, rebouchage, ponçage, 1 couche d'impression, 2 couches de patine couleur spécifique choisie par le client </t>
  </si>
  <si>
    <t>Préparation des murs, rebouchage, ponçage, 1 couche d'impression, 2 couches de patine blanche satin choisie par le client</t>
  </si>
  <si>
    <t>Lessivage de porte avec peinture satiné</t>
  </si>
  <si>
    <t>Fourniture et pose de panneaux isolation thermique + pose de toile</t>
  </si>
  <si>
    <t>BARON IMMOBILIER</t>
  </si>
  <si>
    <t>12 Place du bas des Lices</t>
  </si>
  <si>
    <t>RENNES</t>
  </si>
  <si>
    <t>Christian</t>
  </si>
  <si>
    <t>DANIEL</t>
  </si>
  <si>
    <t>Fourniture de sous-couche</t>
  </si>
  <si>
    <t>Dépose de tissu, préparation et pose du papier peint</t>
  </si>
  <si>
    <t>Fourniture du papuer peint choisi par le client</t>
  </si>
  <si>
    <t>Grattage enduisage, 1 peinture humidité l'ensemble</t>
  </si>
  <si>
    <t>Décapage bois, enduisage, 2 couches de peinure</t>
  </si>
  <si>
    <t>M²/Ml/Rlx</t>
  </si>
  <si>
    <t>LA FRANCAISE IMMOBILIERE</t>
  </si>
  <si>
    <t>Laurence</t>
  </si>
  <si>
    <t>CARRET</t>
  </si>
  <si>
    <t>ST GREGOIRE</t>
  </si>
  <si>
    <t>35000 ST GREGOIRE</t>
  </si>
  <si>
    <t>Travaux de peinture et revêtement de sol dans l'entrée</t>
  </si>
  <si>
    <t>Dépose du papier peint, préparation, pose</t>
  </si>
  <si>
    <t>Sols</t>
  </si>
  <si>
    <t>Dépose de parquet, moquette</t>
  </si>
  <si>
    <t>Fourniture de rails pour placard avec pose</t>
  </si>
  <si>
    <t>FRAIS DE TRANSPORT / EVACUATION DECHETS</t>
  </si>
  <si>
    <t>Frais de livraison sur chantier</t>
  </si>
  <si>
    <t>Frais de traitement des déchets</t>
  </si>
  <si>
    <t xml:space="preserve">Suite page </t>
  </si>
  <si>
    <t xml:space="preserve"> 2/2</t>
  </si>
  <si>
    <t>Mme / Mr</t>
  </si>
  <si>
    <t>René</t>
  </si>
  <si>
    <t>ROUX</t>
  </si>
  <si>
    <t>26 Rue Julien Geoffroy</t>
  </si>
  <si>
    <t>06.85.39.48.05 / 06.62.27.58.30</t>
  </si>
  <si>
    <t>CROSNIER</t>
  </si>
  <si>
    <t>Patrick</t>
  </si>
  <si>
    <t>4 av Félicité de Lamennais</t>
  </si>
  <si>
    <t>TINTENIAC</t>
  </si>
  <si>
    <t>02.99.68.04.71</t>
  </si>
  <si>
    <t>N° de facture</t>
  </si>
  <si>
    <t>N° de devis</t>
  </si>
  <si>
    <t>Prospect</t>
  </si>
  <si>
    <t>F2016000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</si>
</sst>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rgb="FF333333"/>
      <name val="Arial"/>
      <family val="2"/>
    </font>
    <font>
      <i/>
      <sz val="10"/>
      <color rgb="FF333333"/>
      <name val="Arial"/>
      <family val="2"/>
    </font>
    <font>
      <b/>
      <i/>
      <sz val="14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color rgb="FF000000"/>
      <name val="Tahoma"/>
      <family val="2"/>
    </font>
    <font>
      <sz val="9"/>
      <color rgb="FF333333"/>
      <name val="Courier New"/>
      <family val="3"/>
    </font>
    <font>
      <i/>
      <u/>
      <sz val="11"/>
      <color theme="1"/>
      <name val="Calibri"/>
      <family val="2"/>
      <scheme val="minor"/>
    </font>
    <font>
      <b/>
      <sz val="10.5"/>
      <color rgb="FF17365D"/>
      <name val="Cambria"/>
      <family val="1"/>
    </font>
    <font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i/>
      <u/>
      <sz val="14"/>
      <name val="Calibri"/>
      <family val="2"/>
      <scheme val="minor"/>
    </font>
    <font>
      <b/>
      <sz val="18"/>
      <color theme="4" tint="-0.499984740745262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0">
    <xf numFmtId="0" fontId="0" fillId="0" borderId="0" xfId="0"/>
    <xf numFmtId="0" fontId="0" fillId="0" borderId="0" xfId="0" applyFont="1"/>
    <xf numFmtId="0" fontId="4" fillId="0" borderId="0" xfId="0" applyFont="1"/>
    <xf numFmtId="0" fontId="5" fillId="0" borderId="0" xfId="0" applyFont="1"/>
    <xf numFmtId="0" fontId="8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2" xfId="0" applyBorder="1" applyAlignment="1">
      <alignment horizontal="center" vertical="center"/>
    </xf>
    <xf numFmtId="10" fontId="0" fillId="0" borderId="2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0" xfId="0" applyAlignment="1">
      <alignment wrapText="1"/>
    </xf>
    <xf numFmtId="164" fontId="0" fillId="0" borderId="1" xfId="0" applyNumberFormat="1" applyBorder="1"/>
    <xf numFmtId="164" fontId="5" fillId="0" borderId="1" xfId="0" applyNumberFormat="1" applyFont="1" applyBorder="1"/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0" fontId="0" fillId="0" borderId="0" xfId="0" applyNumberFormat="1" applyBorder="1" applyAlignment="1">
      <alignment horizontal="center" vertical="center"/>
    </xf>
    <xf numFmtId="0" fontId="0" fillId="0" borderId="0" xfId="0" applyBorder="1"/>
    <xf numFmtId="0" fontId="1" fillId="0" borderId="0" xfId="0" applyFont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0" fillId="0" borderId="0" xfId="0" applyFont="1" applyBorder="1"/>
    <xf numFmtId="0" fontId="0" fillId="0" borderId="2" xfId="0" applyFont="1" applyBorder="1" applyAlignment="1">
      <alignment horizontal="center" vertical="center"/>
    </xf>
    <xf numFmtId="164" fontId="0" fillId="0" borderId="2" xfId="0" applyNumberFormat="1" applyFont="1" applyBorder="1" applyAlignment="1">
      <alignment horizontal="center" vertical="center"/>
    </xf>
    <xf numFmtId="10" fontId="0" fillId="0" borderId="2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 wrapText="1"/>
    </xf>
    <xf numFmtId="164" fontId="0" fillId="0" borderId="0" xfId="0" applyNumberFormat="1" applyFont="1" applyBorder="1" applyAlignment="1">
      <alignment horizontal="center" vertical="center"/>
    </xf>
    <xf numFmtId="10" fontId="0" fillId="0" borderId="0" xfId="0" applyNumberFormat="1" applyFont="1" applyBorder="1" applyAlignment="1">
      <alignment horizontal="center" vertical="center"/>
    </xf>
    <xf numFmtId="164" fontId="0" fillId="0" borderId="1" xfId="0" applyNumberFormat="1" applyFont="1" applyBorder="1"/>
    <xf numFmtId="164" fontId="1" fillId="0" borderId="2" xfId="0" applyNumberFormat="1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10" fontId="0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14" fontId="5" fillId="0" borderId="0" xfId="0" applyNumberFormat="1" applyFont="1" applyBorder="1" applyAlignment="1">
      <alignment horizontal="center"/>
    </xf>
    <xf numFmtId="0" fontId="5" fillId="0" borderId="0" xfId="0" applyFont="1" applyAlignment="1">
      <alignment horizontal="right"/>
    </xf>
    <xf numFmtId="0" fontId="1" fillId="0" borderId="0" xfId="0" applyFont="1"/>
    <xf numFmtId="0" fontId="12" fillId="0" borderId="0" xfId="0" applyFont="1"/>
    <xf numFmtId="14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0" fillId="0" borderId="1" xfId="0" applyBorder="1"/>
    <xf numFmtId="0" fontId="2" fillId="0" borderId="1" xfId="1" applyBorder="1"/>
    <xf numFmtId="0" fontId="0" fillId="2" borderId="1" xfId="0" applyFill="1" applyBorder="1"/>
    <xf numFmtId="0" fontId="0" fillId="2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 applyBorder="1" applyAlignment="1">
      <alignment horizontal="right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3" fillId="0" borderId="0" xfId="0" applyFont="1" applyBorder="1" applyAlignment="1">
      <alignment horizontal="left"/>
    </xf>
    <xf numFmtId="0" fontId="1" fillId="2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Alignment="1"/>
    <xf numFmtId="0" fontId="0" fillId="0" borderId="0" xfId="0" applyFont="1" applyAlignment="1"/>
    <xf numFmtId="0" fontId="0" fillId="0" borderId="2" xfId="0" applyNumberFormat="1" applyBorder="1" applyAlignment="1">
      <alignment horizontal="center" vertical="center"/>
    </xf>
    <xf numFmtId="0" fontId="14" fillId="0" borderId="0" xfId="0" applyFont="1" applyAlignment="1">
      <alignment horizontal="left" readingOrder="1"/>
    </xf>
    <xf numFmtId="0" fontId="10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3" borderId="0" xfId="0" applyFill="1"/>
    <xf numFmtId="0" fontId="15" fillId="5" borderId="0" xfId="0" applyFont="1" applyFill="1"/>
    <xf numFmtId="0" fontId="15" fillId="4" borderId="0" xfId="0" applyFont="1" applyFill="1"/>
    <xf numFmtId="0" fontId="15" fillId="6" borderId="0" xfId="0" applyFont="1" applyFill="1"/>
    <xf numFmtId="0" fontId="15" fillId="7" borderId="0" xfId="0" applyFont="1" applyFill="1"/>
    <xf numFmtId="2" fontId="0" fillId="0" borderId="0" xfId="0" applyNumberFormat="1" applyAlignment="1">
      <alignment horizontal="center"/>
    </xf>
    <xf numFmtId="0" fontId="9" fillId="0" borderId="0" xfId="0" applyFont="1" applyAlignment="1"/>
    <xf numFmtId="0" fontId="13" fillId="0" borderId="0" xfId="0" applyFont="1"/>
    <xf numFmtId="0" fontId="4" fillId="0" borderId="0" xfId="0" applyFont="1" applyAlignment="1">
      <alignment horizontal="right"/>
    </xf>
    <xf numFmtId="0" fontId="15" fillId="8" borderId="0" xfId="0" applyFont="1" applyFill="1"/>
    <xf numFmtId="0" fontId="1" fillId="0" borderId="0" xfId="0" applyFont="1" applyAlignment="1"/>
    <xf numFmtId="0" fontId="0" fillId="0" borderId="0" xfId="0" applyBorder="1" applyAlignment="1">
      <alignment horizontal="center"/>
    </xf>
    <xf numFmtId="164" fontId="1" fillId="0" borderId="1" xfId="0" applyNumberFormat="1" applyFont="1" applyBorder="1" applyAlignment="1"/>
    <xf numFmtId="0" fontId="5" fillId="2" borderId="0" xfId="0" applyFont="1" applyFill="1" applyBorder="1" applyAlignment="1">
      <alignment horizontal="center"/>
    </xf>
    <xf numFmtId="0" fontId="5" fillId="2" borderId="0" xfId="0" applyFont="1" applyFill="1" applyBorder="1" applyAlignment="1"/>
    <xf numFmtId="0" fontId="5" fillId="2" borderId="0" xfId="0" applyFont="1" applyFill="1" applyBorder="1" applyAlignment="1">
      <alignment horizontal="center"/>
    </xf>
    <xf numFmtId="0" fontId="20" fillId="0" borderId="15" xfId="0" applyFont="1" applyBorder="1"/>
    <xf numFmtId="0" fontId="1" fillId="0" borderId="0" xfId="0" applyFont="1" applyAlignment="1">
      <alignment horizontal="right"/>
    </xf>
    <xf numFmtId="0" fontId="5" fillId="2" borderId="14" xfId="0" applyFont="1" applyFill="1" applyBorder="1" applyAlignment="1"/>
    <xf numFmtId="0" fontId="0" fillId="0" borderId="0" xfId="0" applyFill="1" applyBorder="1" applyAlignment="1">
      <alignment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" fillId="4" borderId="0" xfId="0" applyFont="1" applyFill="1"/>
    <xf numFmtId="16" fontId="0" fillId="0" borderId="0" xfId="0" applyNumberFormat="1"/>
    <xf numFmtId="16" fontId="0" fillId="0" borderId="0" xfId="0" applyNumberFormat="1" applyAlignment="1">
      <alignment horizontal="center"/>
    </xf>
    <xf numFmtId="0" fontId="0" fillId="0" borderId="0" xfId="0" applyNumberFormat="1" applyBorder="1" applyAlignment="1">
      <alignment horizontal="center" vertical="center"/>
    </xf>
    <xf numFmtId="0" fontId="5" fillId="0" borderId="0" xfId="0" applyFont="1" applyBorder="1" applyAlignment="1">
      <alignment horizontal="right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9" fillId="0" borderId="0" xfId="0" applyFont="1" applyAlignment="1">
      <alignment horizontal="center" wrapText="1"/>
    </xf>
    <xf numFmtId="0" fontId="6" fillId="0" borderId="0" xfId="0" applyFont="1" applyBorder="1" applyAlignment="1">
      <alignment horizontal="center"/>
    </xf>
    <xf numFmtId="0" fontId="13" fillId="0" borderId="0" xfId="0" applyFont="1" applyBorder="1" applyAlignment="1">
      <alignment horizontal="right"/>
    </xf>
    <xf numFmtId="0" fontId="1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14" fontId="5" fillId="2" borderId="8" xfId="0" applyNumberFormat="1" applyFont="1" applyFill="1" applyBorder="1" applyAlignment="1">
      <alignment horizontal="center"/>
    </xf>
    <xf numFmtId="14" fontId="5" fillId="2" borderId="10" xfId="0" applyNumberFormat="1" applyFont="1" applyFill="1" applyBorder="1" applyAlignment="1">
      <alignment horizontal="center"/>
    </xf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0" fontId="0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/>
    </xf>
    <xf numFmtId="14" fontId="5" fillId="3" borderId="0" xfId="0" applyNumberFormat="1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14" fontId="5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11" xfId="0" applyFont="1" applyBorder="1" applyAlignment="1">
      <alignment horizontal="left" vertical="center" wrapText="1"/>
    </xf>
    <xf numFmtId="0" fontId="0" fillId="0" borderId="12" xfId="0" applyFont="1" applyBorder="1" applyAlignment="1">
      <alignment horizontal="left" vertical="center" wrapText="1"/>
    </xf>
    <xf numFmtId="14" fontId="5" fillId="3" borderId="8" xfId="0" applyNumberFormat="1" applyFont="1" applyFill="1" applyBorder="1" applyAlignment="1">
      <alignment horizontal="center"/>
    </xf>
    <xf numFmtId="14" fontId="5" fillId="3" borderId="10" xfId="0" applyNumberFormat="1" applyFont="1" applyFill="1" applyBorder="1" applyAlignment="1">
      <alignment horizontal="center"/>
    </xf>
    <xf numFmtId="0" fontId="0" fillId="0" borderId="2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right"/>
    </xf>
    <xf numFmtId="0" fontId="9" fillId="0" borderId="0" xfId="0" applyFont="1" applyAlignment="1">
      <alignment horizontal="center" vertical="center" wrapText="1"/>
    </xf>
    <xf numFmtId="0" fontId="1" fillId="2" borderId="10" xfId="0" applyFont="1" applyFill="1" applyBorder="1" applyAlignment="1">
      <alignment horizontal="left"/>
    </xf>
    <xf numFmtId="14" fontId="5" fillId="3" borderId="9" xfId="0" applyNumberFormat="1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13" xfId="0" applyBorder="1" applyAlignment="1">
      <alignment horizontal="right"/>
    </xf>
    <xf numFmtId="0" fontId="18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0" fontId="19" fillId="0" borderId="0" xfId="0" applyFont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5" fillId="0" borderId="0" xfId="0" applyFont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checked="Checked" firstButton="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firstButton="1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checked="Checked" lockText="1" noThreeD="1"/>
</file>

<file path=xl/ctrlProps/ctrlProp9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752474</xdr:colOff>
      <xdr:row>0</xdr:row>
      <xdr:rowOff>133350</xdr:rowOff>
    </xdr:from>
    <xdr:to>
      <xdr:col>8</xdr:col>
      <xdr:colOff>962025</xdr:colOff>
      <xdr:row>4</xdr:row>
      <xdr:rowOff>104775</xdr:rowOff>
    </xdr:to>
    <xdr:sp macro="" textlink="">
      <xdr:nvSpPr>
        <xdr:cNvPr id="4" name="Organigramme : Alternative 3"/>
        <xdr:cNvSpPr/>
      </xdr:nvSpPr>
      <xdr:spPr>
        <a:xfrm>
          <a:off x="3390899" y="133350"/>
          <a:ext cx="3105151" cy="895350"/>
        </a:xfrm>
        <a:prstGeom prst="flowChartAlternateProcess">
          <a:avLst/>
        </a:prstGeom>
        <a:noFill/>
        <a:ln w="79375" cmpd="thickThin"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600074</xdr:colOff>
      <xdr:row>10</xdr:row>
      <xdr:rowOff>57150</xdr:rowOff>
    </xdr:to>
    <xdr:pic>
      <xdr:nvPicPr>
        <xdr:cNvPr id="5" name="Image 4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519487" cy="213360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485775</xdr:colOff>
      <xdr:row>0</xdr:row>
      <xdr:rowOff>85725</xdr:rowOff>
    </xdr:from>
    <xdr:to>
      <xdr:col>4</xdr:col>
      <xdr:colOff>438150</xdr:colOff>
      <xdr:row>1</xdr:row>
      <xdr:rowOff>285750</xdr:rowOff>
    </xdr:to>
    <xdr:sp macro="" textlink="">
      <xdr:nvSpPr>
        <xdr:cNvPr id="8193" name="Zone de texte 8"/>
        <xdr:cNvSpPr txBox="1">
          <a:spLocks noChangeArrowheads="1"/>
        </xdr:cNvSpPr>
      </xdr:nvSpPr>
      <xdr:spPr bwMode="auto">
        <a:xfrm>
          <a:off x="904875" y="85725"/>
          <a:ext cx="21526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600" b="1" i="0" u="none" strike="noStrike" baseline="0">
              <a:solidFill>
                <a:srgbClr val="17365D"/>
              </a:solidFill>
              <a:latin typeface="Cambria"/>
            </a:rPr>
            <a:t>Entreprise  GEFFROY</a:t>
          </a:r>
        </a:p>
        <a:p>
          <a:pPr algn="l" rtl="0">
            <a:defRPr sz="1000"/>
          </a:pPr>
          <a:endParaRPr lang="fr-FR" sz="2600" b="1" i="0" u="none" strike="noStrike" baseline="0">
            <a:solidFill>
              <a:srgbClr val="17365D"/>
            </a:solidFill>
            <a:latin typeface="Cambria"/>
          </a:endParaRPr>
        </a:p>
      </xdr:txBody>
    </xdr:sp>
    <xdr:clientData/>
  </xdr:twoCellAnchor>
  <xdr:twoCellAnchor>
    <xdr:from>
      <xdr:col>2</xdr:col>
      <xdr:colOff>38100</xdr:colOff>
      <xdr:row>1</xdr:row>
      <xdr:rowOff>252413</xdr:rowOff>
    </xdr:from>
    <xdr:to>
      <xdr:col>4</xdr:col>
      <xdr:colOff>485776</xdr:colOff>
      <xdr:row>5</xdr:row>
      <xdr:rowOff>4763</xdr:rowOff>
    </xdr:to>
    <xdr:sp macro="" textlink="">
      <xdr:nvSpPr>
        <xdr:cNvPr id="9" name="Zone de texte 10"/>
        <xdr:cNvSpPr txBox="1">
          <a:spLocks noChangeArrowheads="1"/>
        </xdr:cNvSpPr>
      </xdr:nvSpPr>
      <xdr:spPr bwMode="auto">
        <a:xfrm>
          <a:off x="1047750" y="433388"/>
          <a:ext cx="2357439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ZA de la Billiais – 3 rue Beaumanoir</a:t>
          </a:r>
          <a:endParaRPr lang="fr-FR" sz="900" b="0" i="1" u="none" strike="noStrike" baseline="0">
            <a:solidFill>
              <a:srgbClr val="80808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35190 TINTENIAC</a:t>
          </a:r>
        </a:p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Tel: 02.99.68.03.04 </a:t>
          </a:r>
        </a:p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Mail: f.monnier@entreprise-geffroy.fr</a:t>
          </a:r>
          <a:endParaRPr lang="fr-FR" sz="900" b="0" i="1" u="none" strike="noStrike" baseline="0">
            <a:solidFill>
              <a:srgbClr val="80808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0</xdr:col>
      <xdr:colOff>171450</xdr:colOff>
      <xdr:row>5</xdr:row>
      <xdr:rowOff>57150</xdr:rowOff>
    </xdr:from>
    <xdr:to>
      <xdr:col>2</xdr:col>
      <xdr:colOff>1114425</xdr:colOff>
      <xdr:row>8</xdr:row>
      <xdr:rowOff>47624</xdr:rowOff>
    </xdr:to>
    <xdr:sp macro="" textlink="">
      <xdr:nvSpPr>
        <xdr:cNvPr id="10" name="Zone de texte 7"/>
        <xdr:cNvSpPr txBox="1">
          <a:spLocks noChangeArrowheads="1"/>
        </xdr:cNvSpPr>
      </xdr:nvSpPr>
      <xdr:spPr bwMode="auto">
        <a:xfrm>
          <a:off x="171450" y="1181100"/>
          <a:ext cx="1885950" cy="5810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fr-FR" sz="1050" b="1" i="0" u="none" strike="noStrike" baseline="0">
              <a:solidFill>
                <a:srgbClr val="17365D"/>
              </a:solidFill>
              <a:latin typeface="Cambria"/>
            </a:rPr>
            <a:t>PEINTURE  –  MENUISERIE </a:t>
          </a:r>
        </a:p>
        <a:p>
          <a:pPr algn="ctr" rtl="0">
            <a:defRPr sz="1000"/>
          </a:pPr>
          <a:r>
            <a:rPr lang="fr-FR" sz="1050" b="1" i="0" u="none" strike="noStrike" baseline="0">
              <a:solidFill>
                <a:srgbClr val="17365D"/>
              </a:solidFill>
              <a:latin typeface="Cambria"/>
            </a:rPr>
            <a:t>RAVALEMENT DE FACADES</a:t>
          </a:r>
          <a:endParaRPr lang="fr-FR" sz="1050" b="1" i="0" u="none" strike="noStrike" baseline="0">
            <a:solidFill>
              <a:srgbClr val="17365D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fr-FR" sz="1050" b="1" i="0" u="none" strike="noStrike" baseline="0">
              <a:solidFill>
                <a:srgbClr val="17365D"/>
              </a:solidFill>
              <a:latin typeface="Cambria"/>
            </a:rPr>
            <a:t>REVÊTEMENTS DE SOLS</a:t>
          </a:r>
          <a:endParaRPr lang="fr-FR" sz="1050" b="1" i="0" u="none" strike="noStrike" baseline="0">
            <a:solidFill>
              <a:srgbClr val="17365D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fr-FR" sz="1800" b="1" i="0" u="none" strike="noStrike" baseline="0">
            <a:solidFill>
              <a:srgbClr val="17365D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123825</xdr:rowOff>
    </xdr:from>
    <xdr:to>
      <xdr:col>8</xdr:col>
      <xdr:colOff>1152525</xdr:colOff>
      <xdr:row>4</xdr:row>
      <xdr:rowOff>95250</xdr:rowOff>
    </xdr:to>
    <xdr:sp macro="" textlink="">
      <xdr:nvSpPr>
        <xdr:cNvPr id="8" name="Organigramme : Alternative 7"/>
        <xdr:cNvSpPr/>
      </xdr:nvSpPr>
      <xdr:spPr>
        <a:xfrm>
          <a:off x="3448050" y="123825"/>
          <a:ext cx="3448050" cy="895350"/>
        </a:xfrm>
        <a:prstGeom prst="flowChartAlternateProcess">
          <a:avLst/>
        </a:prstGeom>
        <a:noFill/>
        <a:ln w="79375" cmpd="thickThin"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600074</xdr:colOff>
      <xdr:row>10</xdr:row>
      <xdr:rowOff>66675</xdr:rowOff>
    </xdr:to>
    <xdr:pic>
      <xdr:nvPicPr>
        <xdr:cNvPr id="5" name="Image 4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519487" cy="213360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2</xdr:col>
      <xdr:colOff>57150</xdr:colOff>
      <xdr:row>0</xdr:row>
      <xdr:rowOff>76200</xdr:rowOff>
    </xdr:from>
    <xdr:to>
      <xdr:col>4</xdr:col>
      <xdr:colOff>428625</xdr:colOff>
      <xdr:row>1</xdr:row>
      <xdr:rowOff>276225</xdr:rowOff>
    </xdr:to>
    <xdr:sp macro="" textlink="">
      <xdr:nvSpPr>
        <xdr:cNvPr id="6" name="Zone de texte 8"/>
        <xdr:cNvSpPr txBox="1">
          <a:spLocks noChangeArrowheads="1"/>
        </xdr:cNvSpPr>
      </xdr:nvSpPr>
      <xdr:spPr bwMode="auto">
        <a:xfrm>
          <a:off x="1000125" y="76200"/>
          <a:ext cx="21526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600" b="1" i="0" u="none" strike="noStrike" baseline="0">
              <a:solidFill>
                <a:srgbClr val="17365D"/>
              </a:solidFill>
              <a:latin typeface="Cambria"/>
            </a:rPr>
            <a:t>Entreprise  GEFFROY</a:t>
          </a:r>
        </a:p>
        <a:p>
          <a:pPr algn="l" rtl="0">
            <a:defRPr sz="1000"/>
          </a:pPr>
          <a:endParaRPr lang="fr-FR" sz="2600" b="1" i="0" u="none" strike="noStrike" baseline="0">
            <a:solidFill>
              <a:srgbClr val="17365D"/>
            </a:solidFill>
            <a:latin typeface="Cambria"/>
          </a:endParaRPr>
        </a:p>
      </xdr:txBody>
    </xdr:sp>
    <xdr:clientData/>
  </xdr:twoCellAnchor>
  <xdr:twoCellAnchor>
    <xdr:from>
      <xdr:col>0</xdr:col>
      <xdr:colOff>228600</xdr:colOff>
      <xdr:row>5</xdr:row>
      <xdr:rowOff>47625</xdr:rowOff>
    </xdr:from>
    <xdr:to>
      <xdr:col>2</xdr:col>
      <xdr:colOff>1171575</xdr:colOff>
      <xdr:row>8</xdr:row>
      <xdr:rowOff>38099</xdr:rowOff>
    </xdr:to>
    <xdr:sp macro="" textlink="">
      <xdr:nvSpPr>
        <xdr:cNvPr id="10" name="Zone de texte 7"/>
        <xdr:cNvSpPr txBox="1">
          <a:spLocks noChangeArrowheads="1"/>
        </xdr:cNvSpPr>
      </xdr:nvSpPr>
      <xdr:spPr bwMode="auto">
        <a:xfrm>
          <a:off x="228600" y="1171575"/>
          <a:ext cx="1885950" cy="5810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fr-FR" sz="1050" b="1" i="0" u="none" strike="noStrike" baseline="0">
              <a:solidFill>
                <a:srgbClr val="17365D"/>
              </a:solidFill>
              <a:latin typeface="Cambria"/>
            </a:rPr>
            <a:t>PEINTURE  –  MENUISERIE </a:t>
          </a:r>
        </a:p>
        <a:p>
          <a:pPr algn="ctr" rtl="0">
            <a:defRPr sz="1000"/>
          </a:pPr>
          <a:r>
            <a:rPr lang="fr-FR" sz="1050" b="1" i="0" u="none" strike="noStrike" baseline="0">
              <a:solidFill>
                <a:srgbClr val="17365D"/>
              </a:solidFill>
              <a:latin typeface="Cambria"/>
            </a:rPr>
            <a:t>RAVALEMENT DE FACADES</a:t>
          </a:r>
          <a:endParaRPr lang="fr-FR" sz="1050" b="1" i="0" u="none" strike="noStrike" baseline="0">
            <a:solidFill>
              <a:srgbClr val="17365D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fr-FR" sz="1050" b="1" i="0" u="none" strike="noStrike" baseline="0">
              <a:solidFill>
                <a:srgbClr val="17365D"/>
              </a:solidFill>
              <a:latin typeface="Cambria"/>
            </a:rPr>
            <a:t>REVÊTEMENTS DE SOLS</a:t>
          </a:r>
          <a:endParaRPr lang="fr-FR" sz="1050" b="1" i="0" u="none" strike="noStrike" baseline="0">
            <a:solidFill>
              <a:srgbClr val="17365D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fr-FR" sz="1800" b="1" i="0" u="none" strike="noStrike" baseline="0">
            <a:solidFill>
              <a:srgbClr val="17365D"/>
            </a:solidFill>
            <a:latin typeface="Times New Roman"/>
            <a:cs typeface="Times New Roman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16</xdr:row>
          <xdr:rowOff>57150</xdr:rowOff>
        </xdr:from>
        <xdr:to>
          <xdr:col>2</xdr:col>
          <xdr:colOff>19050</xdr:colOff>
          <xdr:row>17</xdr:row>
          <xdr:rowOff>66675</xdr:rowOff>
        </xdr:to>
        <xdr:sp macro="" textlink="">
          <xdr:nvSpPr>
            <xdr:cNvPr id="7170" name="Option 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Virement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16</xdr:row>
          <xdr:rowOff>57150</xdr:rowOff>
        </xdr:from>
        <xdr:to>
          <xdr:col>2</xdr:col>
          <xdr:colOff>428625</xdr:colOff>
          <xdr:row>17</xdr:row>
          <xdr:rowOff>66675</xdr:rowOff>
        </xdr:to>
        <xdr:sp macro="" textlink="">
          <xdr:nvSpPr>
            <xdr:cNvPr id="7171" name="Option 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Chèque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409575</xdr:colOff>
          <xdr:row>16</xdr:row>
          <xdr:rowOff>57150</xdr:rowOff>
        </xdr:from>
        <xdr:to>
          <xdr:col>3</xdr:col>
          <xdr:colOff>209550</xdr:colOff>
          <xdr:row>17</xdr:row>
          <xdr:rowOff>66675</xdr:rowOff>
        </xdr:to>
        <xdr:sp macro="" textlink="">
          <xdr:nvSpPr>
            <xdr:cNvPr id="7174" name="Option Button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Espèce</a:t>
              </a:r>
            </a:p>
          </xdr:txBody>
        </xdr:sp>
        <xdr:clientData/>
      </xdr:twoCellAnchor>
    </mc:Choice>
    <mc:Fallback/>
  </mc:AlternateContent>
  <xdr:twoCellAnchor>
    <xdr:from>
      <xdr:col>2</xdr:col>
      <xdr:colOff>171450</xdr:colOff>
      <xdr:row>1</xdr:row>
      <xdr:rowOff>238125</xdr:rowOff>
    </xdr:from>
    <xdr:to>
      <xdr:col>4</xdr:col>
      <xdr:colOff>619126</xdr:colOff>
      <xdr:row>4</xdr:row>
      <xdr:rowOff>190500</xdr:rowOff>
    </xdr:to>
    <xdr:sp macro="" textlink="">
      <xdr:nvSpPr>
        <xdr:cNvPr id="12" name="Zone de texte 10"/>
        <xdr:cNvSpPr txBox="1">
          <a:spLocks noChangeArrowheads="1"/>
        </xdr:cNvSpPr>
      </xdr:nvSpPr>
      <xdr:spPr bwMode="auto">
        <a:xfrm>
          <a:off x="1181100" y="419100"/>
          <a:ext cx="2357439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ZA de la Billiais – 3 rue Beaumanoir</a:t>
          </a:r>
          <a:endParaRPr lang="fr-FR" sz="900" b="0" i="1" u="none" strike="noStrike" baseline="0">
            <a:solidFill>
              <a:srgbClr val="80808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35190 TINTENIAC</a:t>
          </a:r>
        </a:p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Tel: 02.99.68.03.04 </a:t>
          </a:r>
        </a:p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Mail: f.monnier@entreprise-geffroy.fr</a:t>
          </a:r>
          <a:endParaRPr lang="fr-FR" sz="900" b="0" i="1" u="none" strike="noStrike" baseline="0">
            <a:solidFill>
              <a:srgbClr val="80808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752474</xdr:colOff>
      <xdr:row>0</xdr:row>
      <xdr:rowOff>133350</xdr:rowOff>
    </xdr:from>
    <xdr:to>
      <xdr:col>9</xdr:col>
      <xdr:colOff>1781175</xdr:colOff>
      <xdr:row>4</xdr:row>
      <xdr:rowOff>104775</xdr:rowOff>
    </xdr:to>
    <xdr:sp macro="" textlink="">
      <xdr:nvSpPr>
        <xdr:cNvPr id="3" name="Organigramme : Alternative 2"/>
        <xdr:cNvSpPr/>
      </xdr:nvSpPr>
      <xdr:spPr>
        <a:xfrm>
          <a:off x="4391024" y="133350"/>
          <a:ext cx="4591051" cy="895350"/>
        </a:xfrm>
        <a:prstGeom prst="flowChartAlternateProcess">
          <a:avLst/>
        </a:prstGeom>
        <a:noFill/>
        <a:ln w="79375" cmpd="thickThin"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0</xdr:colOff>
      <xdr:row>0</xdr:row>
      <xdr:rowOff>14287</xdr:rowOff>
    </xdr:from>
    <xdr:to>
      <xdr:col>3</xdr:col>
      <xdr:colOff>152399</xdr:colOff>
      <xdr:row>10</xdr:row>
      <xdr:rowOff>80962</xdr:rowOff>
    </xdr:to>
    <xdr:pic>
      <xdr:nvPicPr>
        <xdr:cNvPr id="5" name="Image 4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"/>
          <a:ext cx="3548062" cy="213360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2</xdr:col>
      <xdr:colOff>57150</xdr:colOff>
      <xdr:row>0</xdr:row>
      <xdr:rowOff>142875</xdr:rowOff>
    </xdr:from>
    <xdr:to>
      <xdr:col>2</xdr:col>
      <xdr:colOff>2209800</xdr:colOff>
      <xdr:row>2</xdr:row>
      <xdr:rowOff>19050</xdr:rowOff>
    </xdr:to>
    <xdr:sp macro="" textlink="">
      <xdr:nvSpPr>
        <xdr:cNvPr id="6" name="Zone de texte 8"/>
        <xdr:cNvSpPr txBox="1">
          <a:spLocks noChangeArrowheads="1"/>
        </xdr:cNvSpPr>
      </xdr:nvSpPr>
      <xdr:spPr bwMode="auto">
        <a:xfrm>
          <a:off x="1066800" y="142875"/>
          <a:ext cx="21526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600" b="1" i="0" u="none" strike="noStrike" baseline="0">
              <a:solidFill>
                <a:srgbClr val="17365D"/>
              </a:solidFill>
              <a:latin typeface="Cambria"/>
            </a:rPr>
            <a:t>Entreprise  GEFFROY</a:t>
          </a:r>
        </a:p>
        <a:p>
          <a:pPr algn="l" rtl="0">
            <a:defRPr sz="1000"/>
          </a:pPr>
          <a:endParaRPr lang="fr-FR" sz="2600" b="1" i="0" u="none" strike="noStrike" baseline="0">
            <a:solidFill>
              <a:srgbClr val="17365D"/>
            </a:solidFill>
            <a:latin typeface="Cambria"/>
          </a:endParaRPr>
        </a:p>
      </xdr:txBody>
    </xdr:sp>
    <xdr:clientData/>
  </xdr:twoCellAnchor>
  <xdr:twoCellAnchor>
    <xdr:from>
      <xdr:col>0</xdr:col>
      <xdr:colOff>166688</xdr:colOff>
      <xdr:row>5</xdr:row>
      <xdr:rowOff>114299</xdr:rowOff>
    </xdr:from>
    <xdr:to>
      <xdr:col>2</xdr:col>
      <xdr:colOff>1109663</xdr:colOff>
      <xdr:row>8</xdr:row>
      <xdr:rowOff>104773</xdr:rowOff>
    </xdr:to>
    <xdr:sp macro="" textlink="">
      <xdr:nvSpPr>
        <xdr:cNvPr id="8" name="Zone de texte 7"/>
        <xdr:cNvSpPr txBox="1">
          <a:spLocks noChangeArrowheads="1"/>
        </xdr:cNvSpPr>
      </xdr:nvSpPr>
      <xdr:spPr bwMode="auto">
        <a:xfrm>
          <a:off x="166688" y="1219199"/>
          <a:ext cx="1952625" cy="571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fr-FR" sz="1050" b="1" i="0" u="none" strike="noStrike" baseline="0">
              <a:solidFill>
                <a:srgbClr val="17365D"/>
              </a:solidFill>
              <a:latin typeface="Cambria"/>
            </a:rPr>
            <a:t>PEINTURE  –  MENUISERIE </a:t>
          </a:r>
        </a:p>
        <a:p>
          <a:pPr algn="ctr" rtl="0">
            <a:defRPr sz="1000"/>
          </a:pPr>
          <a:r>
            <a:rPr lang="fr-FR" sz="1050" b="1" i="0" u="none" strike="noStrike" baseline="0">
              <a:solidFill>
                <a:srgbClr val="17365D"/>
              </a:solidFill>
              <a:latin typeface="Cambria"/>
            </a:rPr>
            <a:t>RAVALEMENT DE FACADES</a:t>
          </a:r>
          <a:endParaRPr lang="fr-FR" sz="1050" b="1" i="0" u="none" strike="noStrike" baseline="0">
            <a:solidFill>
              <a:srgbClr val="17365D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fr-FR" sz="1050" b="1" i="0" u="none" strike="noStrike" baseline="0">
              <a:solidFill>
                <a:srgbClr val="17365D"/>
              </a:solidFill>
              <a:latin typeface="Cambria"/>
            </a:rPr>
            <a:t>REVÊTEMENTS DE SOLS</a:t>
          </a:r>
          <a:endParaRPr lang="fr-FR" sz="1050" b="1" i="0" u="none" strike="noStrike" baseline="0">
            <a:solidFill>
              <a:srgbClr val="17365D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fr-FR" sz="1800" b="1" i="0" u="none" strike="noStrike" baseline="0">
            <a:solidFill>
              <a:srgbClr val="17365D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119062</xdr:colOff>
      <xdr:row>1</xdr:row>
      <xdr:rowOff>304800</xdr:rowOff>
    </xdr:from>
    <xdr:to>
      <xdr:col>3</xdr:col>
      <xdr:colOff>90488</xdr:colOff>
      <xdr:row>5</xdr:row>
      <xdr:rowOff>57150</xdr:rowOff>
    </xdr:to>
    <xdr:sp macro="" textlink="">
      <xdr:nvSpPr>
        <xdr:cNvPr id="11" name="Zone de texte 10"/>
        <xdr:cNvSpPr txBox="1">
          <a:spLocks noChangeArrowheads="1"/>
        </xdr:cNvSpPr>
      </xdr:nvSpPr>
      <xdr:spPr bwMode="auto">
        <a:xfrm>
          <a:off x="1128712" y="485775"/>
          <a:ext cx="2357439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ZA de la Billiais – 3 rue Beaumanoir</a:t>
          </a:r>
          <a:endParaRPr lang="fr-FR" sz="900" b="0" i="1" u="none" strike="noStrike" baseline="0">
            <a:solidFill>
              <a:srgbClr val="80808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35190 TINTENIAC</a:t>
          </a:r>
        </a:p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Tel: 02.99.68.03.04 </a:t>
          </a:r>
        </a:p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Mail: f.monnier@entreprise-geffroy.fr</a:t>
          </a:r>
          <a:endParaRPr lang="fr-FR" sz="900" b="0" i="1" u="none" strike="noStrike" baseline="0">
            <a:solidFill>
              <a:srgbClr val="80808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309563</xdr:colOff>
      <xdr:row>10</xdr:row>
      <xdr:rowOff>161925</xdr:rowOff>
    </xdr:to>
    <xdr:pic>
      <xdr:nvPicPr>
        <xdr:cNvPr id="3" name="Image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652838" cy="213360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485775</xdr:colOff>
      <xdr:row>0</xdr:row>
      <xdr:rowOff>85725</xdr:rowOff>
    </xdr:from>
    <xdr:to>
      <xdr:col>5</xdr:col>
      <xdr:colOff>438150</xdr:colOff>
      <xdr:row>1</xdr:row>
      <xdr:rowOff>285750</xdr:rowOff>
    </xdr:to>
    <xdr:sp macro="" textlink="">
      <xdr:nvSpPr>
        <xdr:cNvPr id="8" name="Zone de texte 8"/>
        <xdr:cNvSpPr txBox="1">
          <a:spLocks noChangeArrowheads="1"/>
        </xdr:cNvSpPr>
      </xdr:nvSpPr>
      <xdr:spPr bwMode="auto">
        <a:xfrm>
          <a:off x="933450" y="85725"/>
          <a:ext cx="2424113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600" b="1" i="0" u="none" strike="noStrike" baseline="0">
              <a:solidFill>
                <a:srgbClr val="17365D"/>
              </a:solidFill>
              <a:latin typeface="Cambria"/>
            </a:rPr>
            <a:t>Entreprise  GEFFROY</a:t>
          </a:r>
        </a:p>
        <a:p>
          <a:pPr algn="l" rtl="0">
            <a:defRPr sz="1000"/>
          </a:pPr>
          <a:endParaRPr lang="fr-FR" sz="2600" b="1" i="0" u="none" strike="noStrike" baseline="0">
            <a:solidFill>
              <a:srgbClr val="17365D"/>
            </a:solidFill>
            <a:latin typeface="Cambria"/>
          </a:endParaRPr>
        </a:p>
      </xdr:txBody>
    </xdr:sp>
    <xdr:clientData/>
  </xdr:twoCellAnchor>
  <xdr:twoCellAnchor>
    <xdr:from>
      <xdr:col>1</xdr:col>
      <xdr:colOff>552450</xdr:colOff>
      <xdr:row>2</xdr:row>
      <xdr:rowOff>38100</xdr:rowOff>
    </xdr:from>
    <xdr:to>
      <xdr:col>5</xdr:col>
      <xdr:colOff>166688</xdr:colOff>
      <xdr:row>5</xdr:row>
      <xdr:rowOff>114300</xdr:rowOff>
    </xdr:to>
    <xdr:sp macro="" textlink="">
      <xdr:nvSpPr>
        <xdr:cNvPr id="9" name="Zone de texte 10"/>
        <xdr:cNvSpPr txBox="1">
          <a:spLocks noChangeArrowheads="1"/>
        </xdr:cNvSpPr>
      </xdr:nvSpPr>
      <xdr:spPr bwMode="auto">
        <a:xfrm>
          <a:off x="1314450" y="485775"/>
          <a:ext cx="2119313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ZA de la Billiais – 3 rue Beaumanoir</a:t>
          </a:r>
          <a:endParaRPr lang="fr-FR" sz="900" b="0" i="1" u="none" strike="noStrike" baseline="0">
            <a:solidFill>
              <a:srgbClr val="80808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35190 TINTENIAC</a:t>
          </a:r>
        </a:p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Tel: 02.99.68.03.04 / Fax: 02.99.23.74.03</a:t>
          </a:r>
        </a:p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Mail: entreprise.geffroy@wanadoo.fr</a:t>
          </a:r>
          <a:endParaRPr lang="fr-FR" sz="900" b="0" i="1" u="none" strike="noStrike" baseline="0">
            <a:solidFill>
              <a:srgbClr val="80808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0</xdr:col>
      <xdr:colOff>171450</xdr:colOff>
      <xdr:row>5</xdr:row>
      <xdr:rowOff>57150</xdr:rowOff>
    </xdr:from>
    <xdr:to>
      <xdr:col>3</xdr:col>
      <xdr:colOff>0</xdr:colOff>
      <xdr:row>8</xdr:row>
      <xdr:rowOff>90488</xdr:rowOff>
    </xdr:to>
    <xdr:sp macro="" textlink="">
      <xdr:nvSpPr>
        <xdr:cNvPr id="10" name="Zone de texte 7"/>
        <xdr:cNvSpPr txBox="1">
          <a:spLocks noChangeArrowheads="1"/>
        </xdr:cNvSpPr>
      </xdr:nvSpPr>
      <xdr:spPr bwMode="auto">
        <a:xfrm>
          <a:off x="171450" y="1104900"/>
          <a:ext cx="2114550" cy="5953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fr-FR" sz="1050" b="1" i="0" u="none" strike="noStrike" baseline="0">
              <a:solidFill>
                <a:srgbClr val="17365D"/>
              </a:solidFill>
              <a:latin typeface="Cambria"/>
            </a:rPr>
            <a:t>PEINTURE  –  MENUISERIE </a:t>
          </a:r>
        </a:p>
        <a:p>
          <a:pPr algn="ctr" rtl="0">
            <a:defRPr sz="1000"/>
          </a:pPr>
          <a:r>
            <a:rPr lang="fr-FR" sz="1050" b="1" i="0" u="none" strike="noStrike" baseline="0">
              <a:solidFill>
                <a:srgbClr val="17365D"/>
              </a:solidFill>
              <a:latin typeface="Cambria"/>
            </a:rPr>
            <a:t>RAVALEMENT DE FACADES</a:t>
          </a:r>
          <a:endParaRPr lang="fr-FR" sz="1050" b="1" i="0" u="none" strike="noStrike" baseline="0">
            <a:solidFill>
              <a:srgbClr val="17365D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fr-FR" sz="1050" b="1" i="0" u="none" strike="noStrike" baseline="0">
              <a:solidFill>
                <a:srgbClr val="17365D"/>
              </a:solidFill>
              <a:latin typeface="Cambria"/>
            </a:rPr>
            <a:t>REVÊTEMENTS DE SOLS</a:t>
          </a:r>
          <a:endParaRPr lang="fr-FR" sz="1050" b="1" i="0" u="none" strike="noStrike" baseline="0">
            <a:solidFill>
              <a:srgbClr val="17365D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fr-FR" sz="1800" b="1" i="0" u="none" strike="noStrike" baseline="0">
            <a:solidFill>
              <a:srgbClr val="17365D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152400</xdr:colOff>
      <xdr:row>1</xdr:row>
      <xdr:rowOff>161924</xdr:rowOff>
    </xdr:from>
    <xdr:to>
      <xdr:col>5</xdr:col>
      <xdr:colOff>133349</xdr:colOff>
      <xdr:row>2</xdr:row>
      <xdr:rowOff>66675</xdr:rowOff>
    </xdr:to>
    <xdr:sp macro="" textlink="">
      <xdr:nvSpPr>
        <xdr:cNvPr id="11" name="Zone de texte 9"/>
        <xdr:cNvSpPr txBox="1">
          <a:spLocks noChangeArrowheads="1"/>
        </xdr:cNvSpPr>
      </xdr:nvSpPr>
      <xdr:spPr bwMode="auto">
        <a:xfrm>
          <a:off x="1162050" y="342899"/>
          <a:ext cx="1890712" cy="2286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900" b="1" i="0" u="none" strike="noStrike" baseline="0">
              <a:solidFill>
                <a:srgbClr val="17365D"/>
              </a:solidFill>
              <a:latin typeface="Cambria"/>
            </a:rPr>
            <a:t>Dirigeant Franck MONNIER</a:t>
          </a:r>
        </a:p>
        <a:p>
          <a:pPr algn="l" rtl="0">
            <a:defRPr sz="1000"/>
          </a:pPr>
          <a:endParaRPr lang="fr-FR" sz="1200" b="1" i="0" u="none" strike="noStrike" baseline="0">
            <a:solidFill>
              <a:srgbClr val="17365D"/>
            </a:solidFill>
            <a:latin typeface="Cambria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14</xdr:row>
          <xdr:rowOff>9525</xdr:rowOff>
        </xdr:from>
        <xdr:to>
          <xdr:col>1</xdr:col>
          <xdr:colOff>266700</xdr:colOff>
          <xdr:row>15</xdr:row>
          <xdr:rowOff>19050</xdr:rowOff>
        </xdr:to>
        <xdr:sp macro="" textlink="">
          <xdr:nvSpPr>
            <xdr:cNvPr id="9223" name="Option Button 7" hidden="1">
              <a:extLst>
                <a:ext uri="{63B3BB69-23CF-44E3-9099-C40C66FF867C}">
                  <a14:compatExt spid="_x0000_s9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14</xdr:row>
          <xdr:rowOff>9525</xdr:rowOff>
        </xdr:from>
        <xdr:to>
          <xdr:col>2</xdr:col>
          <xdr:colOff>47625</xdr:colOff>
          <xdr:row>15</xdr:row>
          <xdr:rowOff>19050</xdr:rowOff>
        </xdr:to>
        <xdr:sp macro="" textlink="">
          <xdr:nvSpPr>
            <xdr:cNvPr id="9225" name="Option Button 9" hidden="1">
              <a:extLst>
                <a:ext uri="{63B3BB69-23CF-44E3-9099-C40C66FF867C}">
                  <a14:compatExt spid="_x0000_s9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14</xdr:row>
          <xdr:rowOff>9525</xdr:rowOff>
        </xdr:from>
        <xdr:to>
          <xdr:col>5</xdr:col>
          <xdr:colOff>1028700</xdr:colOff>
          <xdr:row>15</xdr:row>
          <xdr:rowOff>19050</xdr:rowOff>
        </xdr:to>
        <xdr:sp macro="" textlink="">
          <xdr:nvSpPr>
            <xdr:cNvPr id="9228" name="Option Button 12" hidden="1">
              <a:extLst>
                <a:ext uri="{63B3BB69-23CF-44E3-9099-C40C66FF867C}">
                  <a14:compatExt spid="_x0000_s9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14</xdr:row>
          <xdr:rowOff>9525</xdr:rowOff>
        </xdr:from>
        <xdr:to>
          <xdr:col>7</xdr:col>
          <xdr:colOff>266700</xdr:colOff>
          <xdr:row>15</xdr:row>
          <xdr:rowOff>19050</xdr:rowOff>
        </xdr:to>
        <xdr:sp macro="" textlink="">
          <xdr:nvSpPr>
            <xdr:cNvPr id="9229" name="Option Button 13" hidden="1">
              <a:extLst>
                <a:ext uri="{63B3BB69-23CF-44E3-9099-C40C66FF867C}">
                  <a14:compatExt spid="_x0000_s9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14</xdr:row>
          <xdr:rowOff>9525</xdr:rowOff>
        </xdr:from>
        <xdr:to>
          <xdr:col>5</xdr:col>
          <xdr:colOff>1028700</xdr:colOff>
          <xdr:row>15</xdr:row>
          <xdr:rowOff>19050</xdr:rowOff>
        </xdr:to>
        <xdr:sp macro="" textlink="">
          <xdr:nvSpPr>
            <xdr:cNvPr id="9230" name="Option Button 14" hidden="1">
              <a:extLst>
                <a:ext uri="{63B3BB69-23CF-44E3-9099-C40C66FF867C}">
                  <a14:compatExt spid="_x0000_s9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14</xdr:row>
          <xdr:rowOff>9525</xdr:rowOff>
        </xdr:from>
        <xdr:to>
          <xdr:col>7</xdr:col>
          <xdr:colOff>266700</xdr:colOff>
          <xdr:row>15</xdr:row>
          <xdr:rowOff>19050</xdr:rowOff>
        </xdr:to>
        <xdr:sp macro="" textlink="">
          <xdr:nvSpPr>
            <xdr:cNvPr id="9231" name="Option Button 15" hidden="1">
              <a:extLst>
                <a:ext uri="{63B3BB69-23CF-44E3-9099-C40C66FF867C}">
                  <a14:compatExt spid="_x0000_s9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Mr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chistophe@bizeul.biz" TargetMode="External"/><Relationship Id="rId2" Type="http://schemas.openxmlformats.org/officeDocument/2006/relationships/hyperlink" Target="mailto:monnierfranck@orange.fr" TargetMode="External"/><Relationship Id="rId1" Type="http://schemas.openxmlformats.org/officeDocument/2006/relationships/hyperlink" Target="mailto:moy.b&#233;atrice@orange.fr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7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Relationship Id="rId9" Type="http://schemas.openxmlformats.org/officeDocument/2006/relationships/ctrlProp" Target="../ctrlProps/ctrlProp9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mailto:monnierfranck@orange.fr" TargetMode="External"/><Relationship Id="rId2" Type="http://schemas.openxmlformats.org/officeDocument/2006/relationships/hyperlink" Target="mailto:moy.b&#233;atrice@orange.fr" TargetMode="External"/><Relationship Id="rId1" Type="http://schemas.openxmlformats.org/officeDocument/2006/relationships/hyperlink" Target="mailto:monnierfranck@orange.fr" TargetMode="External"/><Relationship Id="rId4" Type="http://schemas.openxmlformats.org/officeDocument/2006/relationships/hyperlink" Target="mailto:chistophe@bizeul.bi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9"/>
  <sheetViews>
    <sheetView tabSelected="1" zoomScaleNormal="100" workbookViewId="0">
      <selection activeCell="H7" sqref="H7"/>
    </sheetView>
  </sheetViews>
  <sheetFormatPr baseColWidth="10" defaultRowHeight="15" x14ac:dyDescent="0.25"/>
  <cols>
    <col min="1" max="1" width="6.28515625" customWidth="1"/>
    <col min="2" max="2" width="7.85546875" customWidth="1"/>
    <col min="3" max="3" width="19.7109375" customWidth="1"/>
    <col min="4" max="4" width="7" customWidth="1"/>
    <col min="5" max="5" width="10.85546875" customWidth="1"/>
    <col min="6" max="6" width="11.85546875" customWidth="1"/>
    <col min="7" max="7" width="12.28515625" customWidth="1"/>
    <col min="8" max="8" width="10.28515625" customWidth="1"/>
    <col min="9" max="9" width="17.7109375" customWidth="1"/>
  </cols>
  <sheetData>
    <row r="2" spans="1:9" ht="25.5" x14ac:dyDescent="0.75">
      <c r="C2" s="106"/>
      <c r="D2" s="106"/>
      <c r="F2" s="103" t="s">
        <v>54</v>
      </c>
      <c r="G2" s="103"/>
      <c r="H2" s="103"/>
      <c r="I2" s="103"/>
    </row>
    <row r="3" spans="1:9" ht="15.75" x14ac:dyDescent="0.5">
      <c r="C3" s="2"/>
      <c r="F3" s="16"/>
      <c r="G3" s="16"/>
      <c r="H3" s="16"/>
      <c r="I3" s="16"/>
    </row>
    <row r="4" spans="1:9" ht="15.75" x14ac:dyDescent="0.25">
      <c r="C4" s="2"/>
      <c r="F4" s="17" t="s">
        <v>56</v>
      </c>
      <c r="G4" s="40">
        <f ca="1">TODAY()</f>
        <v>42621</v>
      </c>
      <c r="H4" s="17" t="s">
        <v>55</v>
      </c>
      <c r="I4" s="41" t="str">
        <f ca="1">CONCATENATE("D",YEAR(NOW()),"0",MONTH(NOW()),DAY(NOW()),"-",1)</f>
        <v>D2016098-1</v>
      </c>
    </row>
    <row r="5" spans="1:9" ht="15.75" x14ac:dyDescent="0.5">
      <c r="C5" s="2"/>
    </row>
    <row r="6" spans="1:9" ht="15.75" x14ac:dyDescent="0.25">
      <c r="C6" s="2"/>
      <c r="I6" s="39"/>
    </row>
    <row r="7" spans="1:9" x14ac:dyDescent="0.25">
      <c r="F7" s="58"/>
      <c r="G7" s="58" t="s">
        <v>402</v>
      </c>
      <c r="H7" s="138" t="s">
        <v>46</v>
      </c>
      <c r="I7" s="39"/>
    </row>
    <row r="8" spans="1:9" ht="15.75" x14ac:dyDescent="0.25">
      <c r="A8" s="102"/>
      <c r="B8" s="102"/>
      <c r="C8" s="102"/>
      <c r="D8" s="102"/>
      <c r="G8" s="139" t="str">
        <f ca="1">VLOOKUP(H7,Prospect,2,0)&amp;""</f>
        <v/>
      </c>
      <c r="I8" s="39"/>
    </row>
    <row r="9" spans="1:9" ht="15.75" x14ac:dyDescent="0.25">
      <c r="A9" s="102"/>
      <c r="B9" s="102"/>
      <c r="C9" s="102"/>
      <c r="D9" s="102"/>
      <c r="G9" s="139" t="str">
        <f ca="1">VLOOKUP(H7,Prospect,3,0)&amp;" "&amp;VLOOKUP(H7,Prospect,4,0)&amp;" "&amp;VLOOKUP(H7,Prospect,5,0)&amp;""</f>
        <v>Mme / Mr Patrick CROSNIER</v>
      </c>
      <c r="I9" s="39"/>
    </row>
    <row r="10" spans="1:9" x14ac:dyDescent="0.25">
      <c r="A10" s="102"/>
      <c r="B10" s="102"/>
      <c r="C10" s="102"/>
      <c r="D10" s="102"/>
      <c r="G10" s="6" t="str">
        <f ca="1">VLOOKUP(H7,Prospect,6,0)&amp;""</f>
        <v>4 av Félicité de Lamennais</v>
      </c>
      <c r="I10" s="39"/>
    </row>
    <row r="11" spans="1:9" x14ac:dyDescent="0.25">
      <c r="A11" s="102"/>
      <c r="B11" s="102"/>
      <c r="C11" s="102"/>
      <c r="D11" s="102"/>
      <c r="G11" s="6" t="str">
        <f ca="1">VLOOKUP(H7,Prospect,7,0)&amp;" "&amp;VLOOKUP(H7,Prospect,8,0)&amp;""</f>
        <v>35190 TINTENIAC</v>
      </c>
      <c r="I11" s="39"/>
    </row>
    <row r="12" spans="1:9" x14ac:dyDescent="0.25">
      <c r="A12" s="102"/>
      <c r="B12" s="102"/>
      <c r="C12" s="102"/>
      <c r="D12" s="102"/>
      <c r="G12" s="6" t="str">
        <f ca="1">VLOOKUP(H7,Prospect,9,0)&amp;""</f>
        <v>02.99.68.04.71</v>
      </c>
    </row>
    <row r="13" spans="1:9" x14ac:dyDescent="0.25">
      <c r="G13" s="6" t="str">
        <f ca="1">VLOOKUP(H7,Prospect,10,0)&amp;""</f>
        <v/>
      </c>
    </row>
    <row r="15" spans="1:9" ht="14.25" x14ac:dyDescent="0.45">
      <c r="C15" s="104" t="s">
        <v>259</v>
      </c>
      <c r="D15" s="104"/>
      <c r="E15" s="104"/>
      <c r="F15" t="s">
        <v>267</v>
      </c>
      <c r="G15" s="105" t="str">
        <f ca="1">G9</f>
        <v>Mme / Mr Patrick CROSNIER</v>
      </c>
      <c r="H15" s="105"/>
      <c r="I15" s="105"/>
    </row>
    <row r="16" spans="1:9" ht="14.25" x14ac:dyDescent="0.45">
      <c r="F16" s="47" t="s">
        <v>263</v>
      </c>
      <c r="G16" s="100"/>
      <c r="H16" s="100"/>
      <c r="I16" s="100"/>
    </row>
    <row r="17" spans="1:9" ht="15.75" thickBot="1" x14ac:dyDescent="0.3">
      <c r="F17" s="47" t="s">
        <v>264</v>
      </c>
      <c r="G17" s="100" t="s">
        <v>356</v>
      </c>
      <c r="H17" s="100"/>
      <c r="I17" s="100"/>
    </row>
    <row r="18" spans="1:9" ht="16.149999999999999" thickBot="1" x14ac:dyDescent="0.55000000000000004">
      <c r="A18" s="109" t="s">
        <v>355</v>
      </c>
      <c r="B18" s="110"/>
      <c r="C18" s="110"/>
      <c r="D18" s="107">
        <f ca="1">TODAY()+90</f>
        <v>42711</v>
      </c>
      <c r="E18" s="108"/>
      <c r="F18" s="47" t="s">
        <v>265</v>
      </c>
      <c r="G18" s="100" t="s">
        <v>379</v>
      </c>
      <c r="H18" s="100"/>
      <c r="I18" s="100"/>
    </row>
    <row r="19" spans="1:9" ht="14.25" x14ac:dyDescent="0.45">
      <c r="F19" s="48" t="s">
        <v>269</v>
      </c>
      <c r="G19" s="101" t="s">
        <v>357</v>
      </c>
      <c r="H19" s="101"/>
      <c r="I19" s="101"/>
    </row>
    <row r="20" spans="1:9" ht="8.25" customHeight="1" x14ac:dyDescent="0.45">
      <c r="F20" s="48"/>
      <c r="G20" s="77"/>
      <c r="H20" s="77"/>
      <c r="I20" s="77"/>
    </row>
    <row r="21" spans="1:9" ht="31.5" customHeight="1" x14ac:dyDescent="0.25">
      <c r="A21" s="86" t="s">
        <v>64</v>
      </c>
      <c r="B21" s="96" t="s">
        <v>276</v>
      </c>
      <c r="C21" s="96"/>
      <c r="D21" s="88" t="s">
        <v>374</v>
      </c>
      <c r="E21" s="86" t="s">
        <v>72</v>
      </c>
      <c r="F21" s="86" t="s">
        <v>62</v>
      </c>
      <c r="G21" s="86" t="s">
        <v>61</v>
      </c>
      <c r="H21" s="86" t="s">
        <v>60</v>
      </c>
      <c r="I21" s="86" t="s">
        <v>63</v>
      </c>
    </row>
    <row r="22" spans="1:9" ht="15.75" x14ac:dyDescent="0.25">
      <c r="A22" s="79"/>
      <c r="B22" s="84" t="s">
        <v>380</v>
      </c>
      <c r="C22" s="84"/>
      <c r="D22" s="79"/>
      <c r="E22" s="79"/>
      <c r="F22" s="79"/>
      <c r="G22" s="79"/>
      <c r="H22" s="79"/>
      <c r="I22" s="79"/>
    </row>
    <row r="23" spans="1:9" ht="43.15" customHeight="1" x14ac:dyDescent="0.45">
      <c r="A23" s="13"/>
      <c r="B23" s="95" t="str">
        <f t="shared" ref="B23:B31" si="0">IFERROR(VLOOKUP(A23,Offre,2,FALSE),"")</f>
        <v/>
      </c>
      <c r="C23" s="95"/>
      <c r="D23" s="13"/>
      <c r="E23" s="14" t="str">
        <f t="shared" ref="E23:E31" si="1">IFERROR(VLOOKUP(A23,Offre,3,FALSE),"")</f>
        <v/>
      </c>
      <c r="F23" s="15"/>
      <c r="G23" s="92" t="str">
        <f>IFERROR(D23*E23,"")</f>
        <v/>
      </c>
      <c r="H23" s="14" t="str">
        <f>IFERROR(G23*F23,"")</f>
        <v/>
      </c>
      <c r="I23" s="14" t="str">
        <f>IFERROR(G23+H23,"")</f>
        <v/>
      </c>
    </row>
    <row r="24" spans="1:9" ht="43.15" customHeight="1" x14ac:dyDescent="0.45">
      <c r="A24" s="13"/>
      <c r="B24" s="95" t="str">
        <f t="shared" si="0"/>
        <v/>
      </c>
      <c r="C24" s="95"/>
      <c r="D24" s="13"/>
      <c r="E24" s="14" t="str">
        <f t="shared" si="1"/>
        <v/>
      </c>
      <c r="F24" s="15"/>
      <c r="G24" s="92" t="str">
        <f>IFERROR(D24*E24,"")</f>
        <v/>
      </c>
      <c r="H24" s="14" t="str">
        <f>IFERROR(G24*F24,"")</f>
        <v/>
      </c>
      <c r="I24" s="14" t="str">
        <f>IFERROR(G24+H24,"")</f>
        <v/>
      </c>
    </row>
    <row r="25" spans="1:9" ht="43.15" customHeight="1" x14ac:dyDescent="0.45">
      <c r="A25" s="13"/>
      <c r="B25" s="95" t="str">
        <f t="shared" si="0"/>
        <v/>
      </c>
      <c r="C25" s="95"/>
      <c r="D25" s="13"/>
      <c r="E25" s="14" t="str">
        <f t="shared" si="1"/>
        <v/>
      </c>
      <c r="F25" s="15"/>
      <c r="G25" s="92" t="str">
        <f t="shared" ref="G25:G31" si="2">IFERROR(D25*E25,"")</f>
        <v/>
      </c>
      <c r="H25" s="14" t="str">
        <f t="shared" ref="H25:H31" si="3">IFERROR(G25*F25,"")</f>
        <v/>
      </c>
      <c r="I25" s="14" t="str">
        <f t="shared" ref="I25:I31" si="4">IFERROR(G25+H25,"")</f>
        <v/>
      </c>
    </row>
    <row r="26" spans="1:9" ht="43.15" customHeight="1" x14ac:dyDescent="0.45">
      <c r="A26" s="13"/>
      <c r="B26" s="95" t="str">
        <f t="shared" si="0"/>
        <v/>
      </c>
      <c r="C26" s="95"/>
      <c r="D26" s="13"/>
      <c r="E26" s="14" t="str">
        <f t="shared" si="1"/>
        <v/>
      </c>
      <c r="F26" s="15"/>
      <c r="G26" s="92" t="str">
        <f t="shared" si="2"/>
        <v/>
      </c>
      <c r="H26" s="14" t="str">
        <f t="shared" si="3"/>
        <v/>
      </c>
      <c r="I26" s="14" t="str">
        <f t="shared" si="4"/>
        <v/>
      </c>
    </row>
    <row r="27" spans="1:9" ht="43.15" customHeight="1" x14ac:dyDescent="0.25">
      <c r="A27" s="13"/>
      <c r="B27" s="95" t="str">
        <f t="shared" si="0"/>
        <v/>
      </c>
      <c r="C27" s="95"/>
      <c r="D27" s="13"/>
      <c r="E27" s="14" t="str">
        <f t="shared" si="1"/>
        <v/>
      </c>
      <c r="F27" s="15"/>
      <c r="G27" s="92" t="str">
        <f t="shared" si="2"/>
        <v/>
      </c>
      <c r="H27" s="14" t="str">
        <f t="shared" si="3"/>
        <v/>
      </c>
      <c r="I27" s="14" t="str">
        <f t="shared" si="4"/>
        <v/>
      </c>
    </row>
    <row r="28" spans="1:9" ht="43.15" customHeight="1" x14ac:dyDescent="0.25">
      <c r="A28" s="13"/>
      <c r="B28" s="95" t="str">
        <f t="shared" si="0"/>
        <v/>
      </c>
      <c r="C28" s="95"/>
      <c r="D28" s="13"/>
      <c r="E28" s="14" t="str">
        <f t="shared" si="1"/>
        <v/>
      </c>
      <c r="F28" s="15"/>
      <c r="G28" s="92" t="str">
        <f t="shared" si="2"/>
        <v/>
      </c>
      <c r="H28" s="14" t="str">
        <f t="shared" si="3"/>
        <v/>
      </c>
      <c r="I28" s="14" t="str">
        <f t="shared" si="4"/>
        <v/>
      </c>
    </row>
    <row r="29" spans="1:9" ht="43.15" customHeight="1" x14ac:dyDescent="0.25">
      <c r="A29" s="13"/>
      <c r="B29" s="95" t="str">
        <f t="shared" si="0"/>
        <v/>
      </c>
      <c r="C29" s="95"/>
      <c r="D29" s="13"/>
      <c r="E29" s="14" t="str">
        <f t="shared" si="1"/>
        <v/>
      </c>
      <c r="F29" s="15"/>
      <c r="G29" s="92" t="str">
        <f t="shared" si="2"/>
        <v/>
      </c>
      <c r="H29" s="14" t="str">
        <f t="shared" si="3"/>
        <v/>
      </c>
      <c r="I29" s="14" t="str">
        <f t="shared" si="4"/>
        <v/>
      </c>
    </row>
    <row r="30" spans="1:9" ht="43.15" customHeight="1" x14ac:dyDescent="0.25">
      <c r="A30" s="13"/>
      <c r="B30" s="95" t="str">
        <f t="shared" si="0"/>
        <v/>
      </c>
      <c r="C30" s="95"/>
      <c r="D30" s="13"/>
      <c r="E30" s="14" t="str">
        <f t="shared" si="1"/>
        <v/>
      </c>
      <c r="F30" s="15"/>
      <c r="G30" s="92" t="str">
        <f t="shared" si="2"/>
        <v/>
      </c>
      <c r="H30" s="14" t="str">
        <f t="shared" si="3"/>
        <v/>
      </c>
      <c r="I30" s="14" t="str">
        <f t="shared" si="4"/>
        <v/>
      </c>
    </row>
    <row r="31" spans="1:9" ht="43.15" customHeight="1" x14ac:dyDescent="0.25">
      <c r="A31" s="13"/>
      <c r="B31" s="95" t="str">
        <f t="shared" si="0"/>
        <v/>
      </c>
      <c r="C31" s="95"/>
      <c r="D31" s="13"/>
      <c r="E31" s="14" t="str">
        <f t="shared" si="1"/>
        <v/>
      </c>
      <c r="F31" s="15"/>
      <c r="G31" s="92" t="str">
        <f t="shared" si="2"/>
        <v/>
      </c>
      <c r="H31" s="14" t="str">
        <f t="shared" si="3"/>
        <v/>
      </c>
      <c r="I31" s="14" t="str">
        <f t="shared" si="4"/>
        <v/>
      </c>
    </row>
    <row r="32" spans="1:9" ht="15.75" x14ac:dyDescent="0.25">
      <c r="B32" s="97" t="s">
        <v>245</v>
      </c>
      <c r="C32" s="97"/>
      <c r="D32" s="98" t="s">
        <v>246</v>
      </c>
      <c r="E32" s="98"/>
      <c r="H32" s="38" t="s">
        <v>71</v>
      </c>
      <c r="I32" s="11">
        <f>SUM(G23:G31)</f>
        <v>0</v>
      </c>
    </row>
    <row r="33" spans="1:9" x14ac:dyDescent="0.25">
      <c r="G33" s="99" t="s">
        <v>66</v>
      </c>
      <c r="H33" s="99"/>
      <c r="I33" s="11">
        <f>SUM(H23:H31)</f>
        <v>0</v>
      </c>
    </row>
    <row r="34" spans="1:9" x14ac:dyDescent="0.25">
      <c r="B34" t="s">
        <v>247</v>
      </c>
      <c r="H34" s="76" t="s">
        <v>67</v>
      </c>
      <c r="I34" s="78">
        <f>SUM(I32:I33)</f>
        <v>0</v>
      </c>
    </row>
    <row r="35" spans="1:9" ht="15.75" x14ac:dyDescent="0.25">
      <c r="B35" t="s">
        <v>248</v>
      </c>
      <c r="G35" s="99" t="s">
        <v>278</v>
      </c>
      <c r="H35" s="99"/>
      <c r="I35" s="12">
        <f>I34*0.3</f>
        <v>0</v>
      </c>
    </row>
    <row r="36" spans="1:9" x14ac:dyDescent="0.25">
      <c r="G36" s="99"/>
      <c r="H36" s="99"/>
    </row>
    <row r="37" spans="1:9" x14ac:dyDescent="0.25">
      <c r="G37" s="83"/>
      <c r="H37" s="83" t="s">
        <v>388</v>
      </c>
      <c r="I37" s="91" t="s">
        <v>389</v>
      </c>
    </row>
    <row r="38" spans="1:9" x14ac:dyDescent="0.25">
      <c r="G38" s="83"/>
      <c r="H38" s="83"/>
      <c r="I38" s="90"/>
    </row>
    <row r="39" spans="1:9" ht="31.5" customHeight="1" x14ac:dyDescent="0.25">
      <c r="A39" s="87" t="s">
        <v>64</v>
      </c>
      <c r="B39" s="96" t="s">
        <v>276</v>
      </c>
      <c r="C39" s="96"/>
      <c r="D39" s="88" t="s">
        <v>374</v>
      </c>
      <c r="E39" s="87" t="s">
        <v>72</v>
      </c>
      <c r="F39" s="87" t="s">
        <v>62</v>
      </c>
      <c r="G39" s="87" t="s">
        <v>61</v>
      </c>
      <c r="H39" s="87" t="s">
        <v>60</v>
      </c>
      <c r="I39" s="87" t="s">
        <v>63</v>
      </c>
    </row>
    <row r="40" spans="1:9" ht="43.15" customHeight="1" x14ac:dyDescent="0.25">
      <c r="A40" s="13"/>
      <c r="B40" s="95" t="str">
        <f t="shared" ref="B40:B54" si="5">IFERROR(VLOOKUP(A40,Offre,2,FALSE),"")</f>
        <v/>
      </c>
      <c r="C40" s="95"/>
      <c r="D40" s="13"/>
      <c r="E40" s="14" t="str">
        <f t="shared" ref="E40:E54" si="6">IFERROR(VLOOKUP(A40,Offre,3,FALSE),"")</f>
        <v/>
      </c>
      <c r="F40" s="15"/>
      <c r="G40" s="92" t="str">
        <f t="shared" ref="G40" si="7">IFERROR(D40*E40,"")</f>
        <v/>
      </c>
      <c r="H40" s="14" t="str">
        <f t="shared" ref="H40" si="8">IFERROR(G40*F40,"")</f>
        <v/>
      </c>
      <c r="I40" s="14" t="str">
        <f t="shared" ref="I40" si="9">IFERROR(G40+H40,"")</f>
        <v/>
      </c>
    </row>
    <row r="41" spans="1:9" ht="43.15" customHeight="1" x14ac:dyDescent="0.25">
      <c r="A41" s="13"/>
      <c r="B41" s="95" t="str">
        <f t="shared" si="5"/>
        <v/>
      </c>
      <c r="C41" s="95"/>
      <c r="D41" s="13"/>
      <c r="E41" s="14" t="str">
        <f t="shared" si="6"/>
        <v/>
      </c>
      <c r="F41" s="15"/>
      <c r="G41" s="92" t="str">
        <f t="shared" ref="G41" si="10">IFERROR(D41*E41,"")</f>
        <v/>
      </c>
      <c r="H41" s="14" t="str">
        <f t="shared" ref="H41" si="11">IFERROR(G41*F41,"")</f>
        <v/>
      </c>
      <c r="I41" s="14" t="str">
        <f t="shared" ref="I41" si="12">IFERROR(G41+H41,"")</f>
        <v/>
      </c>
    </row>
    <row r="42" spans="1:9" ht="43.15" customHeight="1" x14ac:dyDescent="0.25">
      <c r="A42" s="13"/>
      <c r="B42" s="95" t="str">
        <f t="shared" si="5"/>
        <v/>
      </c>
      <c r="C42" s="95"/>
      <c r="D42" s="13"/>
      <c r="E42" s="14" t="str">
        <f t="shared" si="6"/>
        <v/>
      </c>
      <c r="F42" s="15"/>
      <c r="G42" s="92" t="str">
        <f t="shared" ref="G42" si="13">IFERROR(D42*E42,"")</f>
        <v/>
      </c>
      <c r="H42" s="14" t="str">
        <f t="shared" ref="H42" si="14">IFERROR(G42*F42,"")</f>
        <v/>
      </c>
      <c r="I42" s="14" t="str">
        <f t="shared" ref="I42" si="15">IFERROR(G42+H42,"")</f>
        <v/>
      </c>
    </row>
    <row r="43" spans="1:9" ht="43.15" customHeight="1" x14ac:dyDescent="0.25">
      <c r="A43" s="13"/>
      <c r="B43" s="95" t="str">
        <f t="shared" si="5"/>
        <v/>
      </c>
      <c r="C43" s="95"/>
      <c r="D43" s="13"/>
      <c r="E43" s="14" t="str">
        <f t="shared" si="6"/>
        <v/>
      </c>
      <c r="F43" s="15"/>
      <c r="G43" s="92" t="str">
        <f t="shared" ref="G43" si="16">IFERROR(D43*E43,"")</f>
        <v/>
      </c>
      <c r="H43" s="14" t="str">
        <f t="shared" ref="H43" si="17">IFERROR(G43*F43,"")</f>
        <v/>
      </c>
      <c r="I43" s="14" t="str">
        <f t="shared" ref="I43" si="18">IFERROR(G43+H43,"")</f>
        <v/>
      </c>
    </row>
    <row r="44" spans="1:9" ht="43.15" customHeight="1" x14ac:dyDescent="0.25">
      <c r="A44" s="13"/>
      <c r="B44" s="95" t="str">
        <f t="shared" si="5"/>
        <v/>
      </c>
      <c r="C44" s="95"/>
      <c r="D44" s="13"/>
      <c r="E44" s="14" t="str">
        <f t="shared" si="6"/>
        <v/>
      </c>
      <c r="F44" s="15"/>
      <c r="G44" s="92" t="str">
        <f t="shared" ref="G44" si="19">IFERROR(D44*E44,"")</f>
        <v/>
      </c>
      <c r="H44" s="14" t="str">
        <f t="shared" ref="H44" si="20">IFERROR(G44*F44,"")</f>
        <v/>
      </c>
      <c r="I44" s="14" t="str">
        <f t="shared" ref="I44" si="21">IFERROR(G44+H44,"")</f>
        <v/>
      </c>
    </row>
    <row r="45" spans="1:9" ht="43.15" customHeight="1" x14ac:dyDescent="0.25">
      <c r="A45" s="13"/>
      <c r="B45" s="95" t="str">
        <f t="shared" si="5"/>
        <v/>
      </c>
      <c r="C45" s="95"/>
      <c r="D45" s="13"/>
      <c r="E45" s="14" t="str">
        <f t="shared" si="6"/>
        <v/>
      </c>
      <c r="F45" s="15"/>
      <c r="G45" s="92" t="str">
        <f t="shared" ref="G45" si="22">IFERROR(D45*E45,"")</f>
        <v/>
      </c>
      <c r="H45" s="14" t="str">
        <f t="shared" ref="H45" si="23">IFERROR(G45*F45,"")</f>
        <v/>
      </c>
      <c r="I45" s="14" t="str">
        <f t="shared" ref="I45" si="24">IFERROR(G45+H45,"")</f>
        <v/>
      </c>
    </row>
    <row r="46" spans="1:9" ht="43.15" customHeight="1" x14ac:dyDescent="0.25">
      <c r="A46" s="13"/>
      <c r="B46" s="95" t="str">
        <f t="shared" si="5"/>
        <v/>
      </c>
      <c r="C46" s="95"/>
      <c r="D46" s="13"/>
      <c r="E46" s="14" t="str">
        <f t="shared" si="6"/>
        <v/>
      </c>
      <c r="F46" s="15"/>
      <c r="G46" s="92" t="str">
        <f t="shared" ref="G46" si="25">IFERROR(D46*E46,"")</f>
        <v/>
      </c>
      <c r="H46" s="14" t="str">
        <f t="shared" ref="H46" si="26">IFERROR(G46*F46,"")</f>
        <v/>
      </c>
      <c r="I46" s="14" t="str">
        <f t="shared" ref="I46" si="27">IFERROR(G46+H46,"")</f>
        <v/>
      </c>
    </row>
    <row r="47" spans="1:9" ht="43.15" customHeight="1" x14ac:dyDescent="0.25">
      <c r="A47" s="13"/>
      <c r="B47" s="95" t="str">
        <f t="shared" si="5"/>
        <v/>
      </c>
      <c r="C47" s="95"/>
      <c r="D47" s="13"/>
      <c r="E47" s="14" t="str">
        <f t="shared" si="6"/>
        <v/>
      </c>
      <c r="F47" s="15"/>
      <c r="G47" s="92" t="str">
        <f t="shared" ref="G47" si="28">IFERROR(D47*E47,"")</f>
        <v/>
      </c>
      <c r="H47" s="14" t="str">
        <f t="shared" ref="H47" si="29">IFERROR(G47*F47,"")</f>
        <v/>
      </c>
      <c r="I47" s="14" t="str">
        <f t="shared" ref="I47" si="30">IFERROR(G47+H47,"")</f>
        <v/>
      </c>
    </row>
    <row r="48" spans="1:9" ht="43.15" customHeight="1" x14ac:dyDescent="0.25">
      <c r="A48" s="13"/>
      <c r="B48" s="95" t="str">
        <f t="shared" si="5"/>
        <v/>
      </c>
      <c r="C48" s="95"/>
      <c r="D48" s="13"/>
      <c r="E48" s="14" t="str">
        <f t="shared" si="6"/>
        <v/>
      </c>
      <c r="F48" s="15"/>
      <c r="G48" s="92" t="str">
        <f t="shared" ref="G48" si="31">IFERROR(D48*E48,"")</f>
        <v/>
      </c>
      <c r="H48" s="14" t="str">
        <f t="shared" ref="H48" si="32">IFERROR(G48*F48,"")</f>
        <v/>
      </c>
      <c r="I48" s="14" t="str">
        <f t="shared" ref="I48" si="33">IFERROR(G48+H48,"")</f>
        <v/>
      </c>
    </row>
    <row r="49" spans="1:9" ht="43.15" customHeight="1" x14ac:dyDescent="0.25">
      <c r="A49" s="13"/>
      <c r="B49" s="95" t="str">
        <f t="shared" si="5"/>
        <v/>
      </c>
      <c r="C49" s="95"/>
      <c r="D49" s="13"/>
      <c r="E49" s="14" t="str">
        <f t="shared" si="6"/>
        <v/>
      </c>
      <c r="F49" s="15"/>
      <c r="G49" s="92" t="str">
        <f t="shared" ref="G49" si="34">IFERROR(D49*E49,"")</f>
        <v/>
      </c>
      <c r="H49" s="14" t="str">
        <f t="shared" ref="H49" si="35">IFERROR(G49*F49,"")</f>
        <v/>
      </c>
      <c r="I49" s="14" t="str">
        <f t="shared" ref="I49" si="36">IFERROR(G49+H49,"")</f>
        <v/>
      </c>
    </row>
    <row r="50" spans="1:9" ht="43.15" customHeight="1" x14ac:dyDescent="0.25">
      <c r="A50" s="13"/>
      <c r="B50" s="95" t="str">
        <f t="shared" si="5"/>
        <v/>
      </c>
      <c r="C50" s="95"/>
      <c r="D50" s="13"/>
      <c r="E50" s="14" t="str">
        <f t="shared" si="6"/>
        <v/>
      </c>
      <c r="F50" s="15"/>
      <c r="G50" s="92" t="str">
        <f t="shared" ref="G50" si="37">IFERROR(D50*E50,"")</f>
        <v/>
      </c>
      <c r="H50" s="14" t="str">
        <f t="shared" ref="H50" si="38">IFERROR(G50*F50,"")</f>
        <v/>
      </c>
      <c r="I50" s="14" t="str">
        <f t="shared" ref="I50" si="39">IFERROR(G50+H50,"")</f>
        <v/>
      </c>
    </row>
    <row r="51" spans="1:9" ht="43.15" customHeight="1" x14ac:dyDescent="0.25">
      <c r="A51" s="13"/>
      <c r="B51" s="95" t="str">
        <f t="shared" si="5"/>
        <v/>
      </c>
      <c r="C51" s="95"/>
      <c r="D51" s="13"/>
      <c r="E51" s="14" t="str">
        <f t="shared" si="6"/>
        <v/>
      </c>
      <c r="F51" s="15"/>
      <c r="G51" s="92" t="str">
        <f t="shared" ref="G51" si="40">IFERROR(D51*E51,"")</f>
        <v/>
      </c>
      <c r="H51" s="14" t="str">
        <f t="shared" ref="H51" si="41">IFERROR(G51*F51,"")</f>
        <v/>
      </c>
      <c r="I51" s="14" t="str">
        <f t="shared" ref="I51" si="42">IFERROR(G51+H51,"")</f>
        <v/>
      </c>
    </row>
    <row r="52" spans="1:9" ht="43.15" customHeight="1" x14ac:dyDescent="0.25">
      <c r="A52" s="13"/>
      <c r="B52" s="95" t="str">
        <f t="shared" si="5"/>
        <v/>
      </c>
      <c r="C52" s="95"/>
      <c r="D52" s="13"/>
      <c r="E52" s="14" t="str">
        <f t="shared" si="6"/>
        <v/>
      </c>
      <c r="F52" s="15"/>
      <c r="G52" s="92" t="str">
        <f t="shared" ref="G52" si="43">IFERROR(D52*E52,"")</f>
        <v/>
      </c>
      <c r="H52" s="14" t="str">
        <f t="shared" ref="H52" si="44">IFERROR(G52*F52,"")</f>
        <v/>
      </c>
      <c r="I52" s="14" t="str">
        <f t="shared" ref="I52" si="45">IFERROR(G52+H52,"")</f>
        <v/>
      </c>
    </row>
    <row r="53" spans="1:9" ht="43.15" customHeight="1" x14ac:dyDescent="0.25">
      <c r="A53" s="13"/>
      <c r="B53" s="95" t="str">
        <f t="shared" si="5"/>
        <v/>
      </c>
      <c r="C53" s="95"/>
      <c r="D53" s="13"/>
      <c r="E53" s="14" t="str">
        <f t="shared" si="6"/>
        <v/>
      </c>
      <c r="F53" s="15"/>
      <c r="G53" s="92" t="str">
        <f t="shared" ref="G53" si="46">IFERROR(D53*E53,"")</f>
        <v/>
      </c>
      <c r="H53" s="14" t="str">
        <f t="shared" ref="H53" si="47">IFERROR(G53*F53,"")</f>
        <v/>
      </c>
      <c r="I53" s="14" t="str">
        <f t="shared" ref="I53" si="48">IFERROR(G53+H53,"")</f>
        <v/>
      </c>
    </row>
    <row r="54" spans="1:9" x14ac:dyDescent="0.25">
      <c r="A54" s="13"/>
      <c r="B54" s="95" t="str">
        <f t="shared" si="5"/>
        <v/>
      </c>
      <c r="C54" s="95"/>
      <c r="D54" s="13"/>
      <c r="E54" s="14" t="str">
        <f t="shared" si="6"/>
        <v/>
      </c>
      <c r="F54" s="15"/>
      <c r="G54" s="92" t="str">
        <f t="shared" ref="G54" si="49">IFERROR(D54*E54,"")</f>
        <v/>
      </c>
      <c r="H54" s="14" t="str">
        <f t="shared" ref="H54" si="50">IFERROR(G54*F54,"")</f>
        <v/>
      </c>
      <c r="I54" s="14" t="str">
        <f t="shared" ref="I54" si="51">IFERROR(G54+H54,"")</f>
        <v/>
      </c>
    </row>
    <row r="56" spans="1:9" ht="15.75" x14ac:dyDescent="0.25">
      <c r="B56" s="97" t="s">
        <v>245</v>
      </c>
      <c r="C56" s="97"/>
      <c r="D56" s="98" t="s">
        <v>246</v>
      </c>
      <c r="E56" s="98"/>
      <c r="H56" s="38" t="s">
        <v>71</v>
      </c>
      <c r="I56" s="11">
        <f>SUM(G40:G54)+I32</f>
        <v>0</v>
      </c>
    </row>
    <row r="57" spans="1:9" x14ac:dyDescent="0.25">
      <c r="G57" s="99" t="s">
        <v>66</v>
      </c>
      <c r="H57" s="99"/>
      <c r="I57" s="11">
        <f>SUM(H40:H54)+I33</f>
        <v>0</v>
      </c>
    </row>
    <row r="58" spans="1:9" x14ac:dyDescent="0.25">
      <c r="B58" t="s">
        <v>247</v>
      </c>
      <c r="H58" s="76" t="s">
        <v>67</v>
      </c>
      <c r="I58" s="78">
        <f>SUM(I56:I57)</f>
        <v>0</v>
      </c>
    </row>
    <row r="59" spans="1:9" ht="15.75" x14ac:dyDescent="0.25">
      <c r="B59" t="s">
        <v>248</v>
      </c>
      <c r="G59" s="99" t="s">
        <v>278</v>
      </c>
      <c r="H59" s="99"/>
      <c r="I59" s="12">
        <f>I58*0.3</f>
        <v>0</v>
      </c>
    </row>
  </sheetData>
  <mergeCells count="46">
    <mergeCell ref="G36:H36"/>
    <mergeCell ref="D18:E18"/>
    <mergeCell ref="A18:C18"/>
    <mergeCell ref="B25:C25"/>
    <mergeCell ref="B32:C32"/>
    <mergeCell ref="D32:E32"/>
    <mergeCell ref="B23:C23"/>
    <mergeCell ref="B24:C24"/>
    <mergeCell ref="G35:H35"/>
    <mergeCell ref="G33:H33"/>
    <mergeCell ref="B26:C26"/>
    <mergeCell ref="B28:C28"/>
    <mergeCell ref="B27:C27"/>
    <mergeCell ref="B29:C29"/>
    <mergeCell ref="B30:C30"/>
    <mergeCell ref="B31:C31"/>
    <mergeCell ref="A8:D12"/>
    <mergeCell ref="F2:I2"/>
    <mergeCell ref="C15:E15"/>
    <mergeCell ref="G15:I15"/>
    <mergeCell ref="C2:D2"/>
    <mergeCell ref="G16:I16"/>
    <mergeCell ref="G17:I17"/>
    <mergeCell ref="G18:I18"/>
    <mergeCell ref="G19:I19"/>
    <mergeCell ref="B21:C21"/>
    <mergeCell ref="G59:H5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39:C39"/>
    <mergeCell ref="B56:C56"/>
    <mergeCell ref="D56:E56"/>
    <mergeCell ref="G57:H57"/>
  </mergeCells>
  <dataValidations count="3">
    <dataValidation type="list" allowBlank="1" showInputMessage="1" showErrorMessage="1" sqref="H7">
      <formula1>Numéro_Prospect</formula1>
    </dataValidation>
    <dataValidation type="list" allowBlank="1" showInputMessage="1" showErrorMessage="1" sqref="F23:F31 F40:F54">
      <formula1>tva</formula1>
    </dataValidation>
    <dataValidation type="list" allowBlank="1" showInputMessage="1" showErrorMessage="1" sqref="A23:A31 A40:A54">
      <formula1>référence</formula1>
    </dataValidation>
  </dataValidations>
  <pageMargins left="0.23622047244094491" right="3.937007874015748E-2" top="0.55118110236220474" bottom="0.35433070866141736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41"/>
  <sheetViews>
    <sheetView zoomScaleNormal="100" workbookViewId="0">
      <selection activeCell="H7" sqref="H7"/>
    </sheetView>
  </sheetViews>
  <sheetFormatPr baseColWidth="10" defaultRowHeight="15" x14ac:dyDescent="0.25"/>
  <cols>
    <col min="1" max="1" width="6.28515625" customWidth="1"/>
    <col min="2" max="2" width="7.85546875" customWidth="1"/>
    <col min="3" max="3" width="19.7109375" customWidth="1"/>
    <col min="4" max="4" width="7" customWidth="1"/>
    <col min="5" max="5" width="10.85546875" customWidth="1"/>
    <col min="6" max="6" width="11.85546875" customWidth="1"/>
    <col min="7" max="7" width="12.28515625" customWidth="1"/>
    <col min="8" max="8" width="10.28515625" customWidth="1"/>
    <col min="9" max="9" width="17.7109375" customWidth="1"/>
    <col min="10" max="10" width="9.7109375" customWidth="1"/>
  </cols>
  <sheetData>
    <row r="1" spans="1:11" ht="14.25" x14ac:dyDescent="0.45">
      <c r="A1" s="1"/>
      <c r="B1" s="1"/>
      <c r="C1" s="1"/>
      <c r="D1" s="1"/>
      <c r="E1" s="1"/>
      <c r="F1" s="1"/>
      <c r="G1" s="1"/>
      <c r="H1" s="1"/>
      <c r="I1" s="1"/>
    </row>
    <row r="2" spans="1:11" ht="25.5" x14ac:dyDescent="0.75">
      <c r="A2" s="1"/>
      <c r="B2" s="1"/>
      <c r="C2" s="106"/>
      <c r="D2" s="106"/>
      <c r="E2" s="1"/>
      <c r="F2" s="103" t="s">
        <v>68</v>
      </c>
      <c r="G2" s="103"/>
      <c r="H2" s="103"/>
      <c r="I2" s="103"/>
    </row>
    <row r="3" spans="1:11" ht="15.75" x14ac:dyDescent="0.25">
      <c r="A3" s="1"/>
      <c r="B3" s="1"/>
      <c r="C3" s="2"/>
      <c r="D3" s="1"/>
      <c r="E3" s="1"/>
      <c r="F3" s="21"/>
      <c r="G3" s="21"/>
      <c r="H3" s="93" t="s">
        <v>400</v>
      </c>
      <c r="I3" s="94" t="s">
        <v>403</v>
      </c>
    </row>
    <row r="4" spans="1:11" ht="15.75" x14ac:dyDescent="0.25">
      <c r="A4" s="1"/>
      <c r="B4" s="1"/>
      <c r="C4" s="2"/>
      <c r="D4" s="1"/>
      <c r="E4" s="1"/>
      <c r="F4" s="35" t="s">
        <v>56</v>
      </c>
      <c r="G4" s="36">
        <f ca="1">TODAY()</f>
        <v>42621</v>
      </c>
      <c r="H4" s="35" t="s">
        <v>401</v>
      </c>
      <c r="I4" s="35" t="str">
        <f ca="1">Devis!I4</f>
        <v>D2016098-1</v>
      </c>
    </row>
    <row r="5" spans="1:11" ht="15.75" x14ac:dyDescent="0.5">
      <c r="A5" s="1"/>
      <c r="B5" s="1"/>
      <c r="C5" s="2"/>
      <c r="D5" s="1"/>
      <c r="E5" s="1"/>
      <c r="F5" s="1"/>
      <c r="G5" s="1"/>
      <c r="H5" s="1"/>
      <c r="I5" s="1"/>
    </row>
    <row r="6" spans="1:11" ht="15.75" x14ac:dyDescent="0.5">
      <c r="A6" s="1"/>
      <c r="B6" s="1"/>
      <c r="C6" s="2"/>
      <c r="D6" s="1"/>
      <c r="E6" s="1"/>
      <c r="F6" s="1"/>
      <c r="G6" s="1"/>
      <c r="H6" s="1"/>
      <c r="I6" s="1"/>
    </row>
    <row r="7" spans="1:11" ht="14.25" x14ac:dyDescent="0.45">
      <c r="A7" s="1"/>
      <c r="B7" s="1"/>
      <c r="C7" s="1"/>
      <c r="D7" s="1"/>
      <c r="E7" s="1"/>
      <c r="G7" s="59" t="s">
        <v>270</v>
      </c>
      <c r="H7" s="1" t="s">
        <v>20</v>
      </c>
      <c r="I7" s="1"/>
    </row>
    <row r="8" spans="1:11" ht="15.75" x14ac:dyDescent="0.25">
      <c r="A8" s="102"/>
      <c r="B8" s="102"/>
      <c r="C8" s="102"/>
      <c r="D8" s="102"/>
      <c r="E8" s="1"/>
      <c r="F8" s="1"/>
      <c r="G8" s="3" t="e">
        <f>CONCATENATE(VLOOKUP(H7,Client,2))</f>
        <v>#N/A</v>
      </c>
      <c r="H8" s="1"/>
      <c r="I8" s="1"/>
    </row>
    <row r="9" spans="1:11" ht="15.75" x14ac:dyDescent="0.25">
      <c r="A9" s="102"/>
      <c r="B9" s="102"/>
      <c r="C9" s="102"/>
      <c r="D9" s="102"/>
      <c r="E9" s="1"/>
      <c r="F9" s="1"/>
      <c r="G9" s="3" t="e">
        <f>CONCATENATE(VLOOKUP(H7,Client,3)," ",CONCATENATE(VLOOKUP(H7,Client,4)," ",CONCATENATE(VLOOKUP(H7,Client,5))))</f>
        <v>#N/A</v>
      </c>
      <c r="H9" s="1"/>
      <c r="I9" s="1"/>
    </row>
    <row r="10" spans="1:11" x14ac:dyDescent="0.25">
      <c r="A10" s="102"/>
      <c r="B10" s="102"/>
      <c r="C10" s="102"/>
      <c r="D10" s="102"/>
      <c r="E10" s="1"/>
      <c r="F10" s="1"/>
      <c r="G10" s="1" t="e">
        <f>VLOOKUP(H7,Client,6)</f>
        <v>#N/A</v>
      </c>
      <c r="H10" s="1"/>
      <c r="I10" s="1"/>
      <c r="K10" s="61"/>
    </row>
    <row r="11" spans="1:11" x14ac:dyDescent="0.25">
      <c r="A11" s="102"/>
      <c r="B11" s="102"/>
      <c r="C11" s="102"/>
      <c r="D11" s="102"/>
      <c r="E11" s="1"/>
      <c r="F11" s="1"/>
      <c r="G11" s="1" t="e">
        <f>CONCATENATE(VLOOKUP(H7,Client,7)," ",CONCATENATE(VLOOKUP(H7,Client,8)))</f>
        <v>#N/A</v>
      </c>
      <c r="H11" s="1"/>
      <c r="I11" s="1"/>
      <c r="K11" s="61"/>
    </row>
    <row r="12" spans="1:11" x14ac:dyDescent="0.25">
      <c r="A12" s="102"/>
      <c r="B12" s="102"/>
      <c r="C12" s="102"/>
      <c r="D12" s="102"/>
      <c r="E12" s="1"/>
      <c r="F12" s="1"/>
      <c r="G12" s="1" t="e">
        <f>VLOOKUP(H7,Client,10)</f>
        <v>#N/A</v>
      </c>
      <c r="H12" s="1"/>
      <c r="I12" s="1"/>
      <c r="K12" s="61"/>
    </row>
    <row r="13" spans="1:11" ht="14.25" x14ac:dyDescent="0.45">
      <c r="A13" s="1"/>
      <c r="B13" s="1"/>
      <c r="C13" s="1"/>
      <c r="D13" s="1"/>
      <c r="E13" s="1"/>
      <c r="F13" s="1"/>
      <c r="G13" s="1"/>
      <c r="H13" s="1"/>
      <c r="I13" s="1"/>
    </row>
    <row r="14" spans="1:11" ht="14.25" x14ac:dyDescent="0.45">
      <c r="A14" s="1"/>
      <c r="B14" s="1"/>
      <c r="C14" s="104" t="s">
        <v>259</v>
      </c>
      <c r="D14" s="104"/>
      <c r="E14" s="104"/>
      <c r="F14" t="s">
        <v>268</v>
      </c>
      <c r="G14" s="105" t="str">
        <f ca="1">Devis!G15</f>
        <v>Mme / Mr Patrick CROSNIER</v>
      </c>
      <c r="H14" s="105"/>
      <c r="I14" s="105"/>
    </row>
    <row r="15" spans="1:11" ht="15.75" x14ac:dyDescent="0.5">
      <c r="D15" s="113"/>
      <c r="E15" s="113"/>
      <c r="F15" s="47" t="s">
        <v>263</v>
      </c>
      <c r="G15" s="100">
        <f>Devis!G16</f>
        <v>0</v>
      </c>
      <c r="H15" s="100"/>
      <c r="I15" s="100"/>
    </row>
    <row r="16" spans="1:11" ht="15.75" x14ac:dyDescent="0.25">
      <c r="A16" s="112" t="s">
        <v>69</v>
      </c>
      <c r="B16" s="112"/>
      <c r="C16" s="112"/>
      <c r="D16" s="1"/>
      <c r="E16" s="1"/>
      <c r="F16" s="47" t="s">
        <v>264</v>
      </c>
      <c r="G16" s="100" t="str">
        <f>Devis!G17</f>
        <v>XXX</v>
      </c>
      <c r="H16" s="100"/>
      <c r="I16" s="100"/>
    </row>
    <row r="17" spans="1:9" x14ac:dyDescent="0.25">
      <c r="A17" s="118"/>
      <c r="B17" s="118"/>
      <c r="C17" s="118"/>
      <c r="D17" s="118"/>
      <c r="E17" s="1"/>
      <c r="F17" s="47" t="s">
        <v>265</v>
      </c>
      <c r="G17" s="100" t="str">
        <f>Devis!G18</f>
        <v>35000 ST GREGOIRE</v>
      </c>
      <c r="H17" s="100"/>
      <c r="I17" s="100"/>
    </row>
    <row r="18" spans="1:9" ht="15.75" thickBot="1" x14ac:dyDescent="0.3">
      <c r="A18" s="119"/>
      <c r="B18" s="119"/>
      <c r="C18" s="119"/>
      <c r="D18" s="119"/>
      <c r="E18" s="1"/>
      <c r="F18" s="1"/>
      <c r="G18" s="1"/>
      <c r="H18" s="1"/>
      <c r="I18" s="1"/>
    </row>
    <row r="19" spans="1:9" ht="16.5" thickBot="1" x14ac:dyDescent="0.3">
      <c r="A19" s="18" t="s">
        <v>64</v>
      </c>
      <c r="B19" s="114" t="s">
        <v>276</v>
      </c>
      <c r="C19" s="115"/>
      <c r="D19" s="19" t="s">
        <v>59</v>
      </c>
      <c r="E19" s="19" t="s">
        <v>72</v>
      </c>
      <c r="F19" s="19" t="s">
        <v>62</v>
      </c>
      <c r="G19" s="19" t="s">
        <v>61</v>
      </c>
      <c r="H19" s="19" t="s">
        <v>60</v>
      </c>
      <c r="I19" s="20" t="s">
        <v>63</v>
      </c>
    </row>
    <row r="20" spans="1:9" ht="16.5" thickBot="1" x14ac:dyDescent="0.3">
      <c r="A20" s="81"/>
      <c r="B20" s="84" t="s">
        <v>380</v>
      </c>
      <c r="C20" s="84"/>
      <c r="D20" s="81"/>
      <c r="E20" s="81"/>
      <c r="F20" s="81"/>
      <c r="G20" s="81"/>
      <c r="H20" s="81"/>
      <c r="I20" s="81"/>
    </row>
    <row r="21" spans="1:9" ht="75.75" customHeight="1" x14ac:dyDescent="0.45">
      <c r="A21" s="22">
        <f>Devis!A23</f>
        <v>0</v>
      </c>
      <c r="B21" s="120" t="str">
        <f>IFERROR(VLOOKUP(A21,Offre,2,FALSE),"")</f>
        <v/>
      </c>
      <c r="C21" s="121"/>
      <c r="D21" s="22">
        <f>Devis!D23</f>
        <v>0</v>
      </c>
      <c r="E21" s="23" t="str">
        <f>IFERROR(VLOOKUP(A21,Offre,3,FALSE),"")</f>
        <v/>
      </c>
      <c r="F21" s="24">
        <f>Devis!F23</f>
        <v>0</v>
      </c>
      <c r="G21" s="23" t="str">
        <f>IFERROR(D21*E21,"")</f>
        <v/>
      </c>
      <c r="H21" s="23" t="str">
        <f>IFERROR(G21*F21,"")</f>
        <v/>
      </c>
      <c r="I21" s="31" t="str">
        <f>IFERROR(G21+H21,"")</f>
        <v/>
      </c>
    </row>
    <row r="22" spans="1:9" ht="63" customHeight="1" x14ac:dyDescent="0.45">
      <c r="A22" s="25">
        <f>Devis!A24</f>
        <v>0</v>
      </c>
      <c r="B22" s="111" t="e">
        <f t="shared" ref="B22:B24" si="0">VLOOKUP(A22,Offre,2)</f>
        <v>#N/A</v>
      </c>
      <c r="C22" s="111"/>
      <c r="D22" s="22">
        <f>Devis!D24</f>
        <v>0</v>
      </c>
      <c r="E22" s="32" t="e">
        <f t="shared" ref="E22:E24" si="1">VLOOKUP(A22,Offre,3)</f>
        <v>#N/A</v>
      </c>
      <c r="F22" s="33">
        <v>0.2</v>
      </c>
      <c r="G22" s="32" t="e">
        <f t="shared" ref="G22" si="2">D22*E22</f>
        <v>#N/A</v>
      </c>
      <c r="H22" s="32" t="e">
        <f t="shared" ref="H22" si="3">G22*F22</f>
        <v>#N/A</v>
      </c>
      <c r="I22" s="34" t="e">
        <f t="shared" ref="I22" si="4">G22+H22</f>
        <v>#N/A</v>
      </c>
    </row>
    <row r="23" spans="1:9" ht="15.75" x14ac:dyDescent="0.5">
      <c r="A23" s="81"/>
      <c r="B23" s="80" t="s">
        <v>382</v>
      </c>
      <c r="C23" s="80"/>
      <c r="D23" s="81"/>
      <c r="E23" s="81" t="str">
        <f>IFERROR(VLOOKUP(A23,Offre,3,FALSE),"")</f>
        <v/>
      </c>
      <c r="F23" s="81"/>
      <c r="G23" s="81"/>
      <c r="H23" s="81"/>
      <c r="I23" s="81"/>
    </row>
    <row r="24" spans="1:9" ht="34.5" customHeight="1" x14ac:dyDescent="0.45">
      <c r="A24" s="25">
        <f>Devis!A25</f>
        <v>0</v>
      </c>
      <c r="B24" s="111" t="e">
        <f t="shared" si="0"/>
        <v>#N/A</v>
      </c>
      <c r="C24" s="111"/>
      <c r="D24" s="22">
        <f>Devis!D25</f>
        <v>0</v>
      </c>
      <c r="E24" s="32" t="e">
        <f t="shared" si="1"/>
        <v>#N/A</v>
      </c>
      <c r="F24" s="33">
        <v>0.2</v>
      </c>
      <c r="G24" s="32" t="e">
        <f t="shared" ref="G24" si="5">D24*E24</f>
        <v>#N/A</v>
      </c>
      <c r="H24" s="32" t="e">
        <f t="shared" ref="H24" si="6">G24*F24</f>
        <v>#N/A</v>
      </c>
      <c r="I24" s="34" t="e">
        <f t="shared" ref="I24" si="7">G24+H24</f>
        <v>#N/A</v>
      </c>
    </row>
    <row r="25" spans="1:9" x14ac:dyDescent="0.25">
      <c r="A25" s="25">
        <f>Devis!A26</f>
        <v>0</v>
      </c>
      <c r="B25" s="111" t="e">
        <f t="shared" ref="B25:B31" si="8">VLOOKUP(A25,Offre,2)</f>
        <v>#N/A</v>
      </c>
      <c r="C25" s="111"/>
      <c r="D25" s="22">
        <f>Devis!D26</f>
        <v>0</v>
      </c>
      <c r="E25" s="32" t="e">
        <f t="shared" ref="E25:E31" si="9">VLOOKUP(A25,Offre,3)</f>
        <v>#N/A</v>
      </c>
      <c r="F25" s="33">
        <v>1.2</v>
      </c>
      <c r="G25" s="32" t="e">
        <f t="shared" ref="G25:G31" si="10">D25*E25</f>
        <v>#N/A</v>
      </c>
      <c r="H25" s="32" t="e">
        <f t="shared" ref="H25:H31" si="11">G25*F25</f>
        <v>#N/A</v>
      </c>
      <c r="I25" s="34" t="e">
        <f t="shared" ref="I25:I31" si="12">G25+H25</f>
        <v>#N/A</v>
      </c>
    </row>
    <row r="26" spans="1:9" ht="29.65" customHeight="1" x14ac:dyDescent="0.25">
      <c r="A26" s="25">
        <f>Devis!A27</f>
        <v>0</v>
      </c>
      <c r="B26" s="111" t="e">
        <f t="shared" si="8"/>
        <v>#N/A</v>
      </c>
      <c r="C26" s="111"/>
      <c r="D26" s="22">
        <f>Devis!D27</f>
        <v>0</v>
      </c>
      <c r="E26" s="32" t="e">
        <f t="shared" si="9"/>
        <v>#N/A</v>
      </c>
      <c r="F26" s="33">
        <v>2.2000000000000002</v>
      </c>
      <c r="G26" s="32" t="e">
        <f t="shared" si="10"/>
        <v>#N/A</v>
      </c>
      <c r="H26" s="32" t="e">
        <f t="shared" si="11"/>
        <v>#N/A</v>
      </c>
      <c r="I26" s="34" t="e">
        <f t="shared" si="12"/>
        <v>#N/A</v>
      </c>
    </row>
    <row r="27" spans="1:9" ht="27.75" customHeight="1" x14ac:dyDescent="0.25">
      <c r="A27" s="25">
        <f>Devis!A28</f>
        <v>0</v>
      </c>
      <c r="B27" s="111" t="e">
        <f t="shared" si="8"/>
        <v>#N/A</v>
      </c>
      <c r="C27" s="111"/>
      <c r="D27" s="22">
        <f>Devis!D28</f>
        <v>0</v>
      </c>
      <c r="E27" s="32" t="e">
        <f t="shared" si="9"/>
        <v>#N/A</v>
      </c>
      <c r="F27" s="33">
        <v>3.2</v>
      </c>
      <c r="G27" s="32" t="e">
        <f t="shared" si="10"/>
        <v>#N/A</v>
      </c>
      <c r="H27" s="32" t="e">
        <f t="shared" si="11"/>
        <v>#N/A</v>
      </c>
      <c r="I27" s="34" t="e">
        <f t="shared" si="12"/>
        <v>#N/A</v>
      </c>
    </row>
    <row r="28" spans="1:9" x14ac:dyDescent="0.25">
      <c r="A28" s="25" t="e">
        <f>Devis!#REF!</f>
        <v>#REF!</v>
      </c>
      <c r="B28" s="111" t="e">
        <f t="shared" si="8"/>
        <v>#REF!</v>
      </c>
      <c r="C28" s="111"/>
      <c r="D28" s="22" t="e">
        <f>Devis!#REF!</f>
        <v>#REF!</v>
      </c>
      <c r="E28" s="32" t="e">
        <f t="shared" si="9"/>
        <v>#REF!</v>
      </c>
      <c r="F28" s="33">
        <v>4.2</v>
      </c>
      <c r="G28" s="32" t="e">
        <f t="shared" si="10"/>
        <v>#REF!</v>
      </c>
      <c r="H28" s="32" t="e">
        <f t="shared" si="11"/>
        <v>#REF!</v>
      </c>
      <c r="I28" s="34" t="e">
        <f t="shared" si="12"/>
        <v>#REF!</v>
      </c>
    </row>
    <row r="29" spans="1:9" x14ac:dyDescent="0.25">
      <c r="A29" s="25" t="e">
        <f>Devis!#REF!</f>
        <v>#REF!</v>
      </c>
      <c r="B29" s="111" t="e">
        <f t="shared" si="8"/>
        <v>#REF!</v>
      </c>
      <c r="C29" s="111"/>
      <c r="D29" s="22" t="e">
        <f>Devis!#REF!</f>
        <v>#REF!</v>
      </c>
      <c r="E29" s="32" t="e">
        <f t="shared" si="9"/>
        <v>#REF!</v>
      </c>
      <c r="F29" s="33">
        <v>5.2</v>
      </c>
      <c r="G29" s="32" t="e">
        <f t="shared" si="10"/>
        <v>#REF!</v>
      </c>
      <c r="H29" s="32" t="e">
        <f t="shared" si="11"/>
        <v>#REF!</v>
      </c>
      <c r="I29" s="34" t="e">
        <f t="shared" si="12"/>
        <v>#REF!</v>
      </c>
    </row>
    <row r="30" spans="1:9" x14ac:dyDescent="0.25">
      <c r="A30" s="25" t="e">
        <f>Devis!#REF!</f>
        <v>#REF!</v>
      </c>
      <c r="B30" s="111" t="e">
        <f t="shared" si="8"/>
        <v>#REF!</v>
      </c>
      <c r="C30" s="111"/>
      <c r="D30" s="22" t="e">
        <f>Devis!#REF!</f>
        <v>#REF!</v>
      </c>
      <c r="E30" s="32" t="e">
        <f t="shared" si="9"/>
        <v>#REF!</v>
      </c>
      <c r="F30" s="33">
        <v>6.2</v>
      </c>
      <c r="G30" s="32" t="e">
        <f t="shared" si="10"/>
        <v>#REF!</v>
      </c>
      <c r="H30" s="32" t="e">
        <f t="shared" si="11"/>
        <v>#REF!</v>
      </c>
      <c r="I30" s="34" t="e">
        <f t="shared" si="12"/>
        <v>#REF!</v>
      </c>
    </row>
    <row r="31" spans="1:9" x14ac:dyDescent="0.25">
      <c r="A31" s="25" t="e">
        <f>Devis!#REF!</f>
        <v>#REF!</v>
      </c>
      <c r="B31" s="111" t="e">
        <f t="shared" si="8"/>
        <v>#REF!</v>
      </c>
      <c r="C31" s="111"/>
      <c r="D31" s="22" t="e">
        <f>Devis!#REF!</f>
        <v>#REF!</v>
      </c>
      <c r="E31" s="32" t="e">
        <f t="shared" si="9"/>
        <v>#REF!</v>
      </c>
      <c r="F31" s="33">
        <v>7.2</v>
      </c>
      <c r="G31" s="32" t="e">
        <f t="shared" si="10"/>
        <v>#REF!</v>
      </c>
      <c r="H31" s="32" t="e">
        <f t="shared" si="11"/>
        <v>#REF!</v>
      </c>
      <c r="I31" s="34" t="e">
        <f t="shared" si="12"/>
        <v>#REF!</v>
      </c>
    </row>
    <row r="32" spans="1:9" x14ac:dyDescent="0.25">
      <c r="A32" s="26"/>
      <c r="B32" s="27"/>
      <c r="C32" s="27"/>
      <c r="D32" s="26"/>
      <c r="E32" s="28"/>
      <c r="F32" s="29"/>
      <c r="G32" s="28"/>
      <c r="H32" s="28"/>
      <c r="I32" s="28"/>
    </row>
    <row r="33" spans="1:9" x14ac:dyDescent="0.25">
      <c r="A33" s="26"/>
      <c r="B33" s="27"/>
      <c r="C33" s="27"/>
      <c r="D33" s="26"/>
      <c r="E33" s="28"/>
      <c r="F33" s="29"/>
      <c r="G33" s="28"/>
      <c r="H33" s="28"/>
      <c r="I33" s="28"/>
    </row>
    <row r="34" spans="1:9" x14ac:dyDescent="0.25">
      <c r="A34" s="26"/>
      <c r="B34" s="27"/>
      <c r="C34" s="27"/>
      <c r="D34" s="26"/>
      <c r="E34" s="28"/>
      <c r="F34" s="29"/>
      <c r="G34" s="28"/>
      <c r="H34" s="28"/>
      <c r="I34" s="28"/>
    </row>
    <row r="35" spans="1:9" x14ac:dyDescent="0.25">
      <c r="A35" s="26"/>
      <c r="B35" s="116" t="s">
        <v>70</v>
      </c>
      <c r="C35" s="116"/>
      <c r="D35" s="116"/>
      <c r="E35" s="116"/>
      <c r="F35" s="116"/>
      <c r="G35" s="116"/>
      <c r="H35" s="28"/>
      <c r="I35" s="28"/>
    </row>
    <row r="36" spans="1:9" x14ac:dyDescent="0.25">
      <c r="A36" s="26"/>
      <c r="B36" s="116"/>
      <c r="C36" s="116"/>
      <c r="D36" s="116"/>
      <c r="E36" s="116"/>
      <c r="F36" s="116"/>
      <c r="G36" s="116"/>
      <c r="H36" s="28"/>
      <c r="I36" s="28"/>
    </row>
    <row r="37" spans="1:9" x14ac:dyDescent="0.25">
      <c r="A37" s="26"/>
      <c r="B37" s="116"/>
      <c r="C37" s="116"/>
      <c r="D37" s="116"/>
      <c r="E37" s="116"/>
      <c r="F37" s="116"/>
      <c r="G37" s="116"/>
      <c r="H37" s="28"/>
      <c r="I37" s="28"/>
    </row>
    <row r="38" spans="1:9" ht="15.75" x14ac:dyDescent="0.25">
      <c r="A38" s="1"/>
      <c r="B38" s="1"/>
      <c r="C38" s="1"/>
      <c r="D38" s="1"/>
      <c r="E38" s="1"/>
      <c r="F38" s="1"/>
      <c r="G38" s="1"/>
      <c r="H38" s="37" t="s">
        <v>71</v>
      </c>
      <c r="I38" s="30" t="e">
        <f>SUM(G21:G31)</f>
        <v>#N/A</v>
      </c>
    </row>
    <row r="39" spans="1:9" ht="15.75" x14ac:dyDescent="0.25">
      <c r="A39" s="1"/>
      <c r="B39" s="1"/>
      <c r="C39" s="3" t="s">
        <v>272</v>
      </c>
      <c r="E39" s="117">
        <f ca="1">TODAY()+30</f>
        <v>42651</v>
      </c>
      <c r="F39" s="117"/>
      <c r="G39" s="99" t="s">
        <v>66</v>
      </c>
      <c r="H39" s="99"/>
      <c r="I39" s="30" t="e">
        <f>SUM(H21:H31)</f>
        <v>#N/A</v>
      </c>
    </row>
    <row r="40" spans="1:9" x14ac:dyDescent="0.25">
      <c r="A40" s="1"/>
      <c r="B40" s="1"/>
      <c r="C40" s="1"/>
      <c r="D40" s="1"/>
      <c r="E40" s="1"/>
      <c r="F40" s="1"/>
      <c r="G40" s="99" t="s">
        <v>279</v>
      </c>
      <c r="H40" s="99"/>
      <c r="I40" s="30">
        <f>Devis!I35</f>
        <v>0</v>
      </c>
    </row>
    <row r="41" spans="1:9" ht="15.75" x14ac:dyDescent="0.25">
      <c r="A41" s="1"/>
      <c r="B41" s="1"/>
      <c r="G41" s="99" t="s">
        <v>340</v>
      </c>
      <c r="H41" s="99"/>
      <c r="I41" s="12">
        <f>Devis!I34-Devis!I35</f>
        <v>0</v>
      </c>
    </row>
  </sheetData>
  <mergeCells count="27">
    <mergeCell ref="G41:H41"/>
    <mergeCell ref="B35:G37"/>
    <mergeCell ref="B24:C24"/>
    <mergeCell ref="E39:F39"/>
    <mergeCell ref="F2:I2"/>
    <mergeCell ref="C14:E14"/>
    <mergeCell ref="G14:I14"/>
    <mergeCell ref="C2:D2"/>
    <mergeCell ref="A17:D18"/>
    <mergeCell ref="G15:I15"/>
    <mergeCell ref="G16:I16"/>
    <mergeCell ref="G17:I17"/>
    <mergeCell ref="B22:C22"/>
    <mergeCell ref="G39:H39"/>
    <mergeCell ref="G40:H40"/>
    <mergeCell ref="B21:C21"/>
    <mergeCell ref="A8:D12"/>
    <mergeCell ref="A16:C16"/>
    <mergeCell ref="D15:E15"/>
    <mergeCell ref="B19:C19"/>
    <mergeCell ref="B25:C25"/>
    <mergeCell ref="B31:C31"/>
    <mergeCell ref="B26:C26"/>
    <mergeCell ref="B27:C27"/>
    <mergeCell ref="B28:C28"/>
    <mergeCell ref="B29:C29"/>
    <mergeCell ref="B30:C30"/>
  </mergeCells>
  <dataValidations count="3">
    <dataValidation type="list" allowBlank="1" showInputMessage="1" showErrorMessage="1" sqref="H7">
      <formula1>Numéro_Client</formula1>
    </dataValidation>
    <dataValidation type="list" allowBlank="1" showInputMessage="1" showErrorMessage="1" sqref="A21:A22 A24:A37">
      <formula1>référence</formula1>
    </dataValidation>
    <dataValidation type="list" allowBlank="1" showInputMessage="1" showErrorMessage="1" sqref="F21:F22 F24:F34">
      <formula1>tva</formula1>
    </dataValidation>
  </dataValidations>
  <pageMargins left="0.23622047244094491" right="3.937007874015748E-2" top="0.55118110236220474" bottom="0.35433070866141736" header="0.31496062992125984" footer="0.31496062992125984"/>
  <pageSetup paperSize="9" scale="9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0" r:id="rId4" name="Option Button 2">
              <controlPr defaultSize="0" autoFill="0" autoLine="0" autoPict="0">
                <anchor moveWithCells="1">
                  <from>
                    <xdr:col>0</xdr:col>
                    <xdr:colOff>28575</xdr:colOff>
                    <xdr:row>16</xdr:row>
                    <xdr:rowOff>57150</xdr:rowOff>
                  </from>
                  <to>
                    <xdr:col>2</xdr:col>
                    <xdr:colOff>19050</xdr:colOff>
                    <xdr:row>17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5" name="Option Button 3">
              <controlPr defaultSize="0" autoFill="0" autoLine="0" autoPict="0">
                <anchor moveWithCells="1">
                  <from>
                    <xdr:col>1</xdr:col>
                    <xdr:colOff>228600</xdr:colOff>
                    <xdr:row>16</xdr:row>
                    <xdr:rowOff>57150</xdr:rowOff>
                  </from>
                  <to>
                    <xdr:col>2</xdr:col>
                    <xdr:colOff>428625</xdr:colOff>
                    <xdr:row>17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6" name="Option Button 6">
              <controlPr defaultSize="0" autoFill="0" autoLine="0" autoPict="0">
                <anchor moveWithCells="1">
                  <from>
                    <xdr:col>2</xdr:col>
                    <xdr:colOff>409575</xdr:colOff>
                    <xdr:row>16</xdr:row>
                    <xdr:rowOff>57150</xdr:rowOff>
                  </from>
                  <to>
                    <xdr:col>3</xdr:col>
                    <xdr:colOff>209550</xdr:colOff>
                    <xdr:row>17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9"/>
  <sheetViews>
    <sheetView topLeftCell="A13" workbookViewId="0">
      <selection activeCell="J19" sqref="J19"/>
    </sheetView>
  </sheetViews>
  <sheetFormatPr baseColWidth="10" defaultRowHeight="15" x14ac:dyDescent="0.25"/>
  <cols>
    <col min="1" max="1" width="6.28515625" customWidth="1"/>
    <col min="2" max="2" width="7.85546875" customWidth="1"/>
    <col min="3" max="3" width="33.42578125" customWidth="1"/>
    <col min="4" max="4" width="7" customWidth="1"/>
    <col min="5" max="5" width="12.7109375" customWidth="1"/>
    <col min="6" max="6" width="9.5703125" customWidth="1"/>
    <col min="7" max="7" width="10.5703125" customWidth="1"/>
    <col min="8" max="9" width="10.28515625" customWidth="1"/>
    <col min="10" max="10" width="35.5703125" customWidth="1"/>
  </cols>
  <sheetData>
    <row r="2" spans="1:12" ht="25.5" x14ac:dyDescent="0.65">
      <c r="C2" s="106"/>
      <c r="D2" s="106"/>
      <c r="F2" s="126" t="s">
        <v>249</v>
      </c>
      <c r="G2" s="126"/>
      <c r="H2" s="126"/>
      <c r="I2" s="126"/>
      <c r="J2" s="126"/>
    </row>
    <row r="3" spans="1:12" ht="15.75" x14ac:dyDescent="0.5">
      <c r="C3" s="2"/>
      <c r="F3" s="16"/>
      <c r="G3" s="16"/>
      <c r="H3" s="16"/>
      <c r="I3" s="16"/>
      <c r="J3" s="16"/>
    </row>
    <row r="4" spans="1:12" ht="15.75" x14ac:dyDescent="0.25">
      <c r="C4" s="2"/>
      <c r="F4" s="17" t="s">
        <v>257</v>
      </c>
      <c r="G4" s="40">
        <f ca="1">TODAY()</f>
        <v>42621</v>
      </c>
      <c r="H4" s="127" t="s">
        <v>258</v>
      </c>
      <c r="I4" s="127"/>
      <c r="J4" s="41" t="str">
        <f ca="1">CONCATENATE("GM",YEAR(NOW()),"0",MONTH(NOW()),DAY(NOW()),"-",1)</f>
        <v>GM2016098-1</v>
      </c>
    </row>
    <row r="5" spans="1:12" ht="15.75" x14ac:dyDescent="0.5">
      <c r="C5" s="2"/>
    </row>
    <row r="6" spans="1:12" ht="15.75" x14ac:dyDescent="0.5">
      <c r="C6" s="2"/>
      <c r="J6" s="39"/>
    </row>
    <row r="7" spans="1:12" ht="14.25" x14ac:dyDescent="0.45">
      <c r="F7" s="98"/>
      <c r="G7" s="98"/>
      <c r="H7" s="16"/>
      <c r="I7" s="53" t="s">
        <v>251</v>
      </c>
      <c r="J7" s="52"/>
    </row>
    <row r="8" spans="1:12" ht="15.75" x14ac:dyDescent="0.25">
      <c r="A8" s="128"/>
      <c r="B8" s="128"/>
      <c r="C8" s="128"/>
      <c r="D8" s="128"/>
      <c r="F8" s="3" t="str">
        <f ca="1">Devis!G8</f>
        <v/>
      </c>
      <c r="I8" s="47" t="s">
        <v>262</v>
      </c>
      <c r="J8" s="57" t="str">
        <f ca="1">Devis!G15</f>
        <v>Mme / Mr Patrick CROSNIER</v>
      </c>
      <c r="K8" s="46"/>
      <c r="L8" s="46"/>
    </row>
    <row r="9" spans="1:12" ht="15.75" x14ac:dyDescent="0.25">
      <c r="A9" s="128"/>
      <c r="B9" s="128"/>
      <c r="C9" s="128"/>
      <c r="D9" s="128"/>
      <c r="F9" s="3" t="str">
        <f ca="1">Devis!G9</f>
        <v>Mme / Mr Patrick CROSNIER</v>
      </c>
      <c r="I9" s="47" t="s">
        <v>263</v>
      </c>
      <c r="J9" s="56">
        <f>Devis!G16</f>
        <v>0</v>
      </c>
      <c r="K9" s="46"/>
      <c r="L9" s="46"/>
    </row>
    <row r="10" spans="1:12" x14ac:dyDescent="0.25">
      <c r="A10" s="128"/>
      <c r="B10" s="128"/>
      <c r="C10" s="128"/>
      <c r="D10" s="128"/>
      <c r="F10" t="str">
        <f ca="1">Devis!G10</f>
        <v>4 av Félicité de Lamennais</v>
      </c>
      <c r="I10" s="47" t="s">
        <v>264</v>
      </c>
      <c r="J10" s="56" t="str">
        <f>Devis!G17</f>
        <v>XXX</v>
      </c>
      <c r="K10" s="46"/>
      <c r="L10" s="46"/>
    </row>
    <row r="11" spans="1:12" x14ac:dyDescent="0.25">
      <c r="A11" s="128"/>
      <c r="B11" s="128"/>
      <c r="C11" s="128"/>
      <c r="D11" s="128"/>
      <c r="F11" t="str">
        <f ca="1">Devis!G11</f>
        <v>35190 TINTENIAC</v>
      </c>
      <c r="I11" s="47" t="s">
        <v>265</v>
      </c>
      <c r="J11" s="56" t="str">
        <f>Devis!G18</f>
        <v>35000 ST GREGOIRE</v>
      </c>
      <c r="K11" s="46"/>
      <c r="L11" s="46"/>
    </row>
    <row r="12" spans="1:12" x14ac:dyDescent="0.25">
      <c r="A12" s="128"/>
      <c r="B12" s="128"/>
      <c r="C12" s="128"/>
      <c r="D12" s="128"/>
      <c r="F12" t="str">
        <f ca="1">Devis!G12</f>
        <v>02.99.68.04.71</v>
      </c>
      <c r="I12" s="47" t="s">
        <v>266</v>
      </c>
      <c r="J12" s="56" t="str">
        <f>Devis!G19</f>
        <v>XXXXXXXXXX</v>
      </c>
      <c r="K12" s="46"/>
      <c r="L12" s="46"/>
    </row>
    <row r="13" spans="1:12" ht="14.65" thickBot="1" x14ac:dyDescent="0.5">
      <c r="F13" t="str">
        <f ca="1">Devis!G13</f>
        <v/>
      </c>
    </row>
    <row r="14" spans="1:12" ht="16.5" thickBot="1" x14ac:dyDescent="0.3">
      <c r="A14" s="109" t="s">
        <v>250</v>
      </c>
      <c r="B14" s="110"/>
      <c r="C14" s="129"/>
      <c r="D14" s="130"/>
      <c r="E14" s="123"/>
      <c r="H14" s="98" t="s">
        <v>298</v>
      </c>
      <c r="I14" s="98"/>
      <c r="J14" s="71" t="e">
        <f>SUM(H19:H29)/60</f>
        <v>#N/A</v>
      </c>
    </row>
    <row r="15" spans="1:12" ht="16.5" thickBot="1" x14ac:dyDescent="0.3">
      <c r="D15" s="122"/>
      <c r="E15" s="123"/>
      <c r="G15" s="133" t="s">
        <v>260</v>
      </c>
      <c r="H15" s="133"/>
      <c r="I15" s="133"/>
    </row>
    <row r="16" spans="1:12" ht="14.65" thickBot="1" x14ac:dyDescent="0.5">
      <c r="G16" s="134" t="s">
        <v>261</v>
      </c>
      <c r="H16" s="134"/>
      <c r="I16" s="134"/>
    </row>
    <row r="17" spans="1:10" ht="48.75" customHeight="1" thickBot="1" x14ac:dyDescent="0.3">
      <c r="A17" s="49" t="s">
        <v>64</v>
      </c>
      <c r="B17" s="131" t="s">
        <v>276</v>
      </c>
      <c r="C17" s="132"/>
      <c r="D17" s="50" t="s">
        <v>59</v>
      </c>
      <c r="E17" s="51" t="s">
        <v>252</v>
      </c>
      <c r="F17" s="51" t="s">
        <v>253</v>
      </c>
      <c r="G17" s="51" t="s">
        <v>254</v>
      </c>
      <c r="H17" s="51" t="s">
        <v>271</v>
      </c>
      <c r="I17" s="54" t="s">
        <v>255</v>
      </c>
      <c r="J17" s="55" t="s">
        <v>256</v>
      </c>
    </row>
    <row r="18" spans="1:10" ht="15.75" x14ac:dyDescent="0.25">
      <c r="A18" s="81"/>
      <c r="B18" s="84" t="s">
        <v>380</v>
      </c>
      <c r="C18" s="84"/>
      <c r="D18" s="81"/>
      <c r="E18" s="81"/>
      <c r="F18" s="81"/>
      <c r="G18" s="81"/>
      <c r="H18" s="81"/>
      <c r="I18" s="81"/>
    </row>
    <row r="19" spans="1:10" ht="63" customHeight="1" x14ac:dyDescent="0.45">
      <c r="A19" s="7">
        <f>Devis!A23</f>
        <v>0</v>
      </c>
      <c r="B19" s="124" t="e">
        <f t="shared" ref="B19:B20" si="0">VLOOKUP(A19,Offre,2)</f>
        <v>#N/A</v>
      </c>
      <c r="C19" s="124"/>
      <c r="D19" s="7">
        <f>Devis!D23</f>
        <v>0</v>
      </c>
      <c r="E19" s="9"/>
      <c r="F19" s="8"/>
      <c r="G19" s="9"/>
      <c r="H19" s="60" t="e">
        <f t="shared" ref="H19:H20" si="1">VLOOKUP(A19,Offre,4)*D19</f>
        <v>#N/A</v>
      </c>
      <c r="I19" s="9"/>
      <c r="J19" s="9"/>
    </row>
    <row r="20" spans="1:10" ht="50.25" customHeight="1" x14ac:dyDescent="0.45">
      <c r="A20" s="7">
        <f>Devis!A24</f>
        <v>0</v>
      </c>
      <c r="B20" s="125" t="e">
        <f t="shared" si="0"/>
        <v>#N/A</v>
      </c>
      <c r="C20" s="125"/>
      <c r="D20" s="7">
        <f>Devis!D24</f>
        <v>0</v>
      </c>
      <c r="E20" s="9"/>
      <c r="F20" s="8"/>
      <c r="G20" s="9"/>
      <c r="H20" s="60" t="e">
        <f t="shared" si="1"/>
        <v>#N/A</v>
      </c>
      <c r="I20" s="9"/>
      <c r="J20" s="9"/>
    </row>
    <row r="21" spans="1:10" ht="15.75" x14ac:dyDescent="0.5">
      <c r="A21" s="81"/>
      <c r="B21" s="80" t="s">
        <v>382</v>
      </c>
      <c r="C21" s="80"/>
      <c r="D21" s="81"/>
      <c r="E21" s="81"/>
      <c r="F21" s="81"/>
      <c r="G21" s="81"/>
      <c r="H21" s="81"/>
      <c r="I21" s="81"/>
    </row>
    <row r="22" spans="1:10" ht="14.25" x14ac:dyDescent="0.45">
      <c r="A22" s="7">
        <f>Devis!A25</f>
        <v>0</v>
      </c>
      <c r="B22" s="125" t="e">
        <f t="shared" ref="B22:B29" si="2">VLOOKUP(A22,Offre,2)</f>
        <v>#N/A</v>
      </c>
      <c r="C22" s="125"/>
      <c r="D22" s="7">
        <f>Devis!D25</f>
        <v>0</v>
      </c>
      <c r="E22" s="9"/>
      <c r="F22" s="8"/>
      <c r="G22" s="9"/>
      <c r="H22" s="60" t="e">
        <f t="shared" ref="H22:H29" si="3">VLOOKUP(A22,Offre,4)*D22</f>
        <v>#N/A</v>
      </c>
      <c r="I22" s="9"/>
      <c r="J22" s="9"/>
    </row>
    <row r="23" spans="1:10" ht="14.25" x14ac:dyDescent="0.45">
      <c r="A23" s="7">
        <f>Devis!A26</f>
        <v>0</v>
      </c>
      <c r="B23" s="125" t="e">
        <f t="shared" si="2"/>
        <v>#N/A</v>
      </c>
      <c r="C23" s="125"/>
      <c r="D23" s="7">
        <f>Devis!D26</f>
        <v>0</v>
      </c>
      <c r="E23" s="9"/>
      <c r="F23" s="8"/>
      <c r="G23" s="9"/>
      <c r="H23" s="60" t="e">
        <f t="shared" si="3"/>
        <v>#N/A</v>
      </c>
      <c r="I23" s="9"/>
      <c r="J23" s="9"/>
    </row>
    <row r="24" spans="1:10" ht="14.25" x14ac:dyDescent="0.45">
      <c r="A24" s="7">
        <f>Devis!A27</f>
        <v>0</v>
      </c>
      <c r="B24" s="125" t="e">
        <f t="shared" si="2"/>
        <v>#N/A</v>
      </c>
      <c r="C24" s="125"/>
      <c r="D24" s="7">
        <f>Devis!D27</f>
        <v>0</v>
      </c>
      <c r="E24" s="9"/>
      <c r="F24" s="8"/>
      <c r="G24" s="9"/>
      <c r="H24" s="60" t="e">
        <f t="shared" si="3"/>
        <v>#N/A</v>
      </c>
      <c r="I24" s="9"/>
      <c r="J24" s="9"/>
    </row>
    <row r="25" spans="1:10" ht="14.25" x14ac:dyDescent="0.45">
      <c r="A25" s="7">
        <f>Devis!A28</f>
        <v>0</v>
      </c>
      <c r="B25" s="125" t="e">
        <f t="shared" si="2"/>
        <v>#N/A</v>
      </c>
      <c r="C25" s="125"/>
      <c r="D25" s="7">
        <f>Devis!D28</f>
        <v>0</v>
      </c>
      <c r="E25" s="9"/>
      <c r="F25" s="8"/>
      <c r="G25" s="9"/>
      <c r="H25" s="60" t="e">
        <f t="shared" si="3"/>
        <v>#N/A</v>
      </c>
      <c r="I25" s="9"/>
      <c r="J25" s="9"/>
    </row>
    <row r="26" spans="1:10" ht="14.25" x14ac:dyDescent="0.45">
      <c r="A26" s="7" t="e">
        <f>Devis!#REF!</f>
        <v>#REF!</v>
      </c>
      <c r="B26" s="125" t="e">
        <f t="shared" si="2"/>
        <v>#REF!</v>
      </c>
      <c r="C26" s="125"/>
      <c r="D26" s="7" t="e">
        <f>Devis!#REF!</f>
        <v>#REF!</v>
      </c>
      <c r="E26" s="9"/>
      <c r="F26" s="8"/>
      <c r="G26" s="9"/>
      <c r="H26" s="60" t="e">
        <f t="shared" si="3"/>
        <v>#REF!</v>
      </c>
      <c r="I26" s="9"/>
      <c r="J26" s="9"/>
    </row>
    <row r="27" spans="1:10" ht="14.25" x14ac:dyDescent="0.45">
      <c r="A27" s="7" t="e">
        <f>Devis!#REF!</f>
        <v>#REF!</v>
      </c>
      <c r="B27" s="125" t="e">
        <f t="shared" si="2"/>
        <v>#REF!</v>
      </c>
      <c r="C27" s="125"/>
      <c r="D27" s="7" t="e">
        <f>Devis!#REF!</f>
        <v>#REF!</v>
      </c>
      <c r="E27" s="9"/>
      <c r="F27" s="8"/>
      <c r="G27" s="9"/>
      <c r="H27" s="60" t="e">
        <f t="shared" si="3"/>
        <v>#REF!</v>
      </c>
      <c r="I27" s="9"/>
      <c r="J27" s="9"/>
    </row>
    <row r="28" spans="1:10" ht="14.25" x14ac:dyDescent="0.45">
      <c r="A28" s="7" t="e">
        <f>Devis!#REF!</f>
        <v>#REF!</v>
      </c>
      <c r="B28" s="125" t="e">
        <f t="shared" si="2"/>
        <v>#REF!</v>
      </c>
      <c r="C28" s="125"/>
      <c r="D28" s="7" t="e">
        <f>Devis!#REF!</f>
        <v>#REF!</v>
      </c>
      <c r="E28" s="9"/>
      <c r="F28" s="8"/>
      <c r="G28" s="9"/>
      <c r="H28" s="60" t="e">
        <f t="shared" si="3"/>
        <v>#REF!</v>
      </c>
      <c r="I28" s="9"/>
      <c r="J28" s="9"/>
    </row>
    <row r="29" spans="1:10" ht="14.25" x14ac:dyDescent="0.45">
      <c r="A29" s="7" t="e">
        <f>Devis!#REF!</f>
        <v>#REF!</v>
      </c>
      <c r="B29" s="125" t="e">
        <f t="shared" si="2"/>
        <v>#REF!</v>
      </c>
      <c r="C29" s="125"/>
      <c r="D29" s="7" t="e">
        <f>Devis!#REF!</f>
        <v>#REF!</v>
      </c>
      <c r="E29" s="9"/>
      <c r="F29" s="8"/>
      <c r="G29" s="9"/>
      <c r="H29" s="60" t="e">
        <f t="shared" si="3"/>
        <v>#REF!</v>
      </c>
      <c r="I29" s="9"/>
      <c r="J29" s="9"/>
    </row>
  </sheetData>
  <mergeCells count="22">
    <mergeCell ref="B27:C27"/>
    <mergeCell ref="B28:C28"/>
    <mergeCell ref="B29:C29"/>
    <mergeCell ref="B22:C22"/>
    <mergeCell ref="B23:C23"/>
    <mergeCell ref="B24:C24"/>
    <mergeCell ref="B25:C25"/>
    <mergeCell ref="B26:C26"/>
    <mergeCell ref="D15:E15"/>
    <mergeCell ref="B19:C19"/>
    <mergeCell ref="B20:C20"/>
    <mergeCell ref="H14:I14"/>
    <mergeCell ref="F2:J2"/>
    <mergeCell ref="C2:D2"/>
    <mergeCell ref="H4:I4"/>
    <mergeCell ref="F7:G7"/>
    <mergeCell ref="A8:D12"/>
    <mergeCell ref="A14:C14"/>
    <mergeCell ref="D14:E14"/>
    <mergeCell ref="B17:C17"/>
    <mergeCell ref="G15:I15"/>
    <mergeCell ref="G16:I16"/>
  </mergeCells>
  <dataValidations count="3">
    <dataValidation type="list" allowBlank="1" showInputMessage="1" showErrorMessage="1" sqref="H7">
      <formula1>Numéro_Prospect</formula1>
    </dataValidation>
    <dataValidation type="list" allowBlank="1" showInputMessage="1" showErrorMessage="1" sqref="A19:A20 A22:A29">
      <formula1>référence</formula1>
    </dataValidation>
    <dataValidation type="list" allowBlank="1" showInputMessage="1" showErrorMessage="1" sqref="F19:F20 F22:F29">
      <formula1>tva</formula1>
    </dataValidation>
  </dataValidations>
  <pageMargins left="0.23622047244094491" right="3.937007874015748E-2" top="0.35433070866141736" bottom="0.35433070866141736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4"/>
  <sheetViews>
    <sheetView workbookViewId="0">
      <pane ySplit="1" topLeftCell="A2" activePane="bottomLeft" state="frozen"/>
      <selection pane="bottomLeft" activeCell="G11" sqref="G11"/>
    </sheetView>
  </sheetViews>
  <sheetFormatPr baseColWidth="10" defaultRowHeight="15" x14ac:dyDescent="0.25"/>
  <cols>
    <col min="2" max="2" width="43.5703125" customWidth="1"/>
    <col min="4" max="4" width="13.7109375" customWidth="1"/>
  </cols>
  <sheetData>
    <row r="1" spans="1:4" x14ac:dyDescent="0.25">
      <c r="A1" s="45" t="s">
        <v>0</v>
      </c>
      <c r="B1" s="45" t="s">
        <v>1</v>
      </c>
      <c r="C1" s="45" t="s">
        <v>328</v>
      </c>
      <c r="D1" s="45" t="s">
        <v>292</v>
      </c>
    </row>
    <row r="2" spans="1:4" ht="18" x14ac:dyDescent="0.55000000000000004">
      <c r="A2" s="66"/>
      <c r="B2" s="68" t="s">
        <v>280</v>
      </c>
      <c r="C2" s="66"/>
      <c r="D2" s="66"/>
    </row>
    <row r="3" spans="1:4" ht="45" x14ac:dyDescent="0.25">
      <c r="A3">
        <v>1</v>
      </c>
      <c r="B3" s="10" t="s">
        <v>358</v>
      </c>
      <c r="C3">
        <v>19</v>
      </c>
      <c r="D3">
        <v>4</v>
      </c>
    </row>
    <row r="4" spans="1:4" ht="45" x14ac:dyDescent="0.25">
      <c r="A4">
        <v>2</v>
      </c>
      <c r="B4" s="10" t="s">
        <v>361</v>
      </c>
      <c r="C4">
        <v>17.5</v>
      </c>
      <c r="D4">
        <v>4</v>
      </c>
    </row>
    <row r="5" spans="1:4" ht="45" x14ac:dyDescent="0.25">
      <c r="A5">
        <v>3</v>
      </c>
      <c r="B5" s="10" t="s">
        <v>359</v>
      </c>
      <c r="C5">
        <v>26</v>
      </c>
      <c r="D5">
        <v>4</v>
      </c>
    </row>
    <row r="6" spans="1:4" ht="45" x14ac:dyDescent="0.25">
      <c r="A6">
        <v>4</v>
      </c>
      <c r="B6" s="10" t="s">
        <v>360</v>
      </c>
      <c r="C6">
        <v>35</v>
      </c>
      <c r="D6">
        <v>4</v>
      </c>
    </row>
    <row r="7" spans="1:4" ht="30" x14ac:dyDescent="0.25">
      <c r="A7">
        <v>5</v>
      </c>
      <c r="B7" s="10" t="s">
        <v>65</v>
      </c>
      <c r="C7">
        <v>9</v>
      </c>
      <c r="D7">
        <v>6</v>
      </c>
    </row>
    <row r="8" spans="1:4" ht="30" x14ac:dyDescent="0.25">
      <c r="A8">
        <v>6</v>
      </c>
      <c r="B8" s="10" t="s">
        <v>352</v>
      </c>
      <c r="C8">
        <v>40</v>
      </c>
      <c r="D8">
        <v>45</v>
      </c>
    </row>
    <row r="9" spans="1:4" ht="14.25" x14ac:dyDescent="0.45">
      <c r="A9">
        <v>7</v>
      </c>
      <c r="B9" s="10" t="s">
        <v>353</v>
      </c>
      <c r="C9">
        <v>52</v>
      </c>
      <c r="D9">
        <v>20</v>
      </c>
    </row>
    <row r="10" spans="1:4" ht="14.25" x14ac:dyDescent="0.45">
      <c r="A10">
        <v>8</v>
      </c>
      <c r="B10" s="10" t="s">
        <v>354</v>
      </c>
      <c r="C10">
        <v>35</v>
      </c>
      <c r="D10">
        <v>20</v>
      </c>
    </row>
    <row r="11" spans="1:4" x14ac:dyDescent="0.25">
      <c r="A11">
        <v>9</v>
      </c>
      <c r="B11" s="10" t="s">
        <v>362</v>
      </c>
      <c r="C11">
        <v>50</v>
      </c>
      <c r="D11">
        <v>40</v>
      </c>
    </row>
    <row r="12" spans="1:4" ht="14.25" x14ac:dyDescent="0.45">
      <c r="A12">
        <v>10</v>
      </c>
    </row>
    <row r="13" spans="1:4" ht="30" x14ac:dyDescent="0.25">
      <c r="A13">
        <v>11</v>
      </c>
      <c r="B13" s="10" t="s">
        <v>277</v>
      </c>
      <c r="C13">
        <v>30</v>
      </c>
      <c r="D13">
        <v>1</v>
      </c>
    </row>
    <row r="14" spans="1:4" x14ac:dyDescent="0.25">
      <c r="A14">
        <v>12</v>
      </c>
      <c r="B14" s="82" t="s">
        <v>372</v>
      </c>
      <c r="C14">
        <v>30</v>
      </c>
      <c r="D14">
        <v>12</v>
      </c>
    </row>
    <row r="15" spans="1:4" ht="30" x14ac:dyDescent="0.25">
      <c r="A15">
        <v>13</v>
      </c>
      <c r="B15" s="85" t="s">
        <v>373</v>
      </c>
      <c r="C15">
        <v>60</v>
      </c>
      <c r="D15">
        <v>30</v>
      </c>
    </row>
    <row r="16" spans="1:4" ht="14.25" x14ac:dyDescent="0.45">
      <c r="A16">
        <v>14</v>
      </c>
    </row>
    <row r="17" spans="1:4" ht="14.25" x14ac:dyDescent="0.45">
      <c r="A17">
        <v>15</v>
      </c>
    </row>
    <row r="18" spans="1:4" ht="14.25" x14ac:dyDescent="0.45">
      <c r="A18">
        <v>16</v>
      </c>
    </row>
    <row r="19" spans="1:4" ht="14.25" x14ac:dyDescent="0.45">
      <c r="A19">
        <v>17</v>
      </c>
    </row>
    <row r="20" spans="1:4" ht="14.25" x14ac:dyDescent="0.45">
      <c r="A20">
        <v>18</v>
      </c>
    </row>
    <row r="21" spans="1:4" ht="14.25" x14ac:dyDescent="0.45">
      <c r="A21">
        <v>19</v>
      </c>
    </row>
    <row r="22" spans="1:4" ht="14.25" x14ac:dyDescent="0.45">
      <c r="A22">
        <v>20</v>
      </c>
    </row>
    <row r="23" spans="1:4" ht="14.25" x14ac:dyDescent="0.45">
      <c r="A23">
        <v>21</v>
      </c>
    </row>
    <row r="24" spans="1:4" x14ac:dyDescent="0.25">
      <c r="A24">
        <v>22</v>
      </c>
    </row>
    <row r="25" spans="1:4" x14ac:dyDescent="0.25">
      <c r="A25">
        <v>23</v>
      </c>
    </row>
    <row r="26" spans="1:4" x14ac:dyDescent="0.25">
      <c r="A26">
        <v>24</v>
      </c>
    </row>
    <row r="27" spans="1:4" x14ac:dyDescent="0.25">
      <c r="A27">
        <v>25</v>
      </c>
    </row>
    <row r="28" spans="1:4" x14ac:dyDescent="0.25">
      <c r="A28">
        <v>26</v>
      </c>
    </row>
    <row r="29" spans="1:4" x14ac:dyDescent="0.25">
      <c r="A29">
        <v>27</v>
      </c>
    </row>
    <row r="30" spans="1:4" x14ac:dyDescent="0.25">
      <c r="A30">
        <v>28</v>
      </c>
    </row>
    <row r="31" spans="1:4" ht="18.75" x14ac:dyDescent="0.3">
      <c r="A31">
        <v>29</v>
      </c>
      <c r="B31" s="75" t="s">
        <v>331</v>
      </c>
    </row>
    <row r="32" spans="1:4" x14ac:dyDescent="0.25">
      <c r="A32">
        <v>30</v>
      </c>
      <c r="B32" t="s">
        <v>329</v>
      </c>
      <c r="C32">
        <v>12</v>
      </c>
      <c r="D32">
        <v>5</v>
      </c>
    </row>
    <row r="33" spans="1:4" x14ac:dyDescent="0.25">
      <c r="A33">
        <v>31</v>
      </c>
      <c r="B33" t="s">
        <v>330</v>
      </c>
      <c r="C33">
        <v>47</v>
      </c>
      <c r="D33">
        <v>25</v>
      </c>
    </row>
    <row r="34" spans="1:4" x14ac:dyDescent="0.25">
      <c r="A34">
        <v>32</v>
      </c>
      <c r="B34" t="s">
        <v>332</v>
      </c>
      <c r="C34">
        <v>9</v>
      </c>
      <c r="D34">
        <v>4</v>
      </c>
    </row>
    <row r="35" spans="1:4" x14ac:dyDescent="0.25">
      <c r="A35">
        <v>33</v>
      </c>
      <c r="B35" s="10" t="s">
        <v>333</v>
      </c>
      <c r="C35">
        <v>11</v>
      </c>
      <c r="D35">
        <v>2</v>
      </c>
    </row>
    <row r="36" spans="1:4" x14ac:dyDescent="0.25">
      <c r="A36">
        <v>34</v>
      </c>
      <c r="B36" t="s">
        <v>334</v>
      </c>
      <c r="C36">
        <v>21</v>
      </c>
      <c r="D36">
        <v>4</v>
      </c>
    </row>
    <row r="37" spans="1:4" x14ac:dyDescent="0.25">
      <c r="A37">
        <v>35</v>
      </c>
      <c r="B37" t="s">
        <v>335</v>
      </c>
      <c r="C37">
        <v>22</v>
      </c>
      <c r="D37">
        <v>3</v>
      </c>
    </row>
    <row r="38" spans="1:4" x14ac:dyDescent="0.25">
      <c r="A38">
        <v>36</v>
      </c>
      <c r="B38" t="s">
        <v>336</v>
      </c>
      <c r="C38">
        <v>25</v>
      </c>
      <c r="D38">
        <v>5</v>
      </c>
    </row>
    <row r="39" spans="1:4" ht="30" x14ac:dyDescent="0.25">
      <c r="A39">
        <v>37</v>
      </c>
      <c r="B39" s="10" t="s">
        <v>337</v>
      </c>
      <c r="C39">
        <v>21</v>
      </c>
      <c r="D39">
        <v>4</v>
      </c>
    </row>
    <row r="40" spans="1:4" ht="30" x14ac:dyDescent="0.25">
      <c r="A40">
        <v>38</v>
      </c>
      <c r="B40" s="10" t="s">
        <v>363</v>
      </c>
      <c r="C40">
        <v>47.3</v>
      </c>
      <c r="D40">
        <v>30</v>
      </c>
    </row>
    <row r="41" spans="1:4" x14ac:dyDescent="0.25">
      <c r="A41">
        <v>39</v>
      </c>
      <c r="B41" t="s">
        <v>370</v>
      </c>
      <c r="C41">
        <v>19</v>
      </c>
      <c r="D41">
        <v>30</v>
      </c>
    </row>
    <row r="42" spans="1:4" x14ac:dyDescent="0.25">
      <c r="A42">
        <v>40</v>
      </c>
      <c r="B42" t="s">
        <v>371</v>
      </c>
      <c r="C42">
        <v>25</v>
      </c>
      <c r="D42">
        <v>5</v>
      </c>
    </row>
    <row r="43" spans="1:4" x14ac:dyDescent="0.25">
      <c r="A43">
        <v>41</v>
      </c>
      <c r="B43" t="s">
        <v>381</v>
      </c>
      <c r="C43">
        <v>21</v>
      </c>
      <c r="D43">
        <v>35</v>
      </c>
    </row>
    <row r="44" spans="1:4" x14ac:dyDescent="0.25">
      <c r="A44">
        <v>42</v>
      </c>
    </row>
    <row r="45" spans="1:4" x14ac:dyDescent="0.25">
      <c r="A45">
        <v>43</v>
      </c>
    </row>
    <row r="46" spans="1:4" x14ac:dyDescent="0.25">
      <c r="A46">
        <v>44</v>
      </c>
    </row>
    <row r="47" spans="1:4" x14ac:dyDescent="0.25">
      <c r="A47">
        <v>45</v>
      </c>
    </row>
    <row r="48" spans="1:4" x14ac:dyDescent="0.25">
      <c r="A48">
        <v>46</v>
      </c>
    </row>
    <row r="49" spans="1:4" x14ac:dyDescent="0.25">
      <c r="A49">
        <v>47</v>
      </c>
    </row>
    <row r="50" spans="1:4" x14ac:dyDescent="0.25">
      <c r="A50">
        <v>48</v>
      </c>
    </row>
    <row r="51" spans="1:4" x14ac:dyDescent="0.25">
      <c r="A51">
        <v>49</v>
      </c>
    </row>
    <row r="52" spans="1:4" ht="18.75" x14ac:dyDescent="0.3">
      <c r="A52">
        <v>50</v>
      </c>
      <c r="B52" s="67" t="s">
        <v>297</v>
      </c>
    </row>
    <row r="53" spans="1:4" x14ac:dyDescent="0.25">
      <c r="A53">
        <v>51</v>
      </c>
      <c r="B53" t="s">
        <v>326</v>
      </c>
      <c r="C53">
        <v>18</v>
      </c>
      <c r="D53">
        <v>3</v>
      </c>
    </row>
    <row r="54" spans="1:4" x14ac:dyDescent="0.25">
      <c r="A54">
        <v>52</v>
      </c>
      <c r="B54" t="s">
        <v>327</v>
      </c>
      <c r="C54">
        <v>22</v>
      </c>
      <c r="D54">
        <v>4</v>
      </c>
    </row>
    <row r="55" spans="1:4" ht="30" x14ac:dyDescent="0.25">
      <c r="A55">
        <v>53</v>
      </c>
      <c r="B55" s="10" t="s">
        <v>338</v>
      </c>
      <c r="C55">
        <v>27</v>
      </c>
      <c r="D55">
        <v>5</v>
      </c>
    </row>
    <row r="56" spans="1:4" x14ac:dyDescent="0.25">
      <c r="A56">
        <v>54</v>
      </c>
      <c r="B56" t="s">
        <v>339</v>
      </c>
      <c r="C56">
        <v>10</v>
      </c>
      <c r="D56">
        <v>7</v>
      </c>
    </row>
    <row r="57" spans="1:4" x14ac:dyDescent="0.25">
      <c r="A57">
        <v>55</v>
      </c>
      <c r="B57" t="s">
        <v>281</v>
      </c>
      <c r="C57">
        <v>42</v>
      </c>
      <c r="D57">
        <v>3</v>
      </c>
    </row>
    <row r="58" spans="1:4" x14ac:dyDescent="0.25">
      <c r="A58">
        <v>56</v>
      </c>
      <c r="B58" t="s">
        <v>282</v>
      </c>
      <c r="C58">
        <v>39</v>
      </c>
      <c r="D58">
        <v>0</v>
      </c>
    </row>
    <row r="59" spans="1:4" x14ac:dyDescent="0.25">
      <c r="A59">
        <v>57</v>
      </c>
      <c r="B59" t="s">
        <v>283</v>
      </c>
      <c r="C59">
        <v>5</v>
      </c>
      <c r="D59">
        <v>2</v>
      </c>
    </row>
    <row r="60" spans="1:4" x14ac:dyDescent="0.25">
      <c r="A60">
        <v>58</v>
      </c>
      <c r="B60" t="s">
        <v>293</v>
      </c>
      <c r="C60">
        <v>9</v>
      </c>
      <c r="D60">
        <v>0</v>
      </c>
    </row>
    <row r="61" spans="1:4" x14ac:dyDescent="0.25">
      <c r="A61">
        <v>59</v>
      </c>
      <c r="B61" t="s">
        <v>284</v>
      </c>
      <c r="C61">
        <v>5</v>
      </c>
      <c r="D61">
        <v>5</v>
      </c>
    </row>
    <row r="62" spans="1:4" x14ac:dyDescent="0.25">
      <c r="A62">
        <v>60</v>
      </c>
      <c r="B62" t="s">
        <v>294</v>
      </c>
      <c r="C62">
        <v>18</v>
      </c>
      <c r="D62">
        <v>6</v>
      </c>
    </row>
    <row r="63" spans="1:4" x14ac:dyDescent="0.25">
      <c r="A63">
        <v>61</v>
      </c>
      <c r="B63" t="s">
        <v>285</v>
      </c>
      <c r="C63">
        <v>39</v>
      </c>
      <c r="D63">
        <v>3</v>
      </c>
    </row>
    <row r="64" spans="1:4" x14ac:dyDescent="0.25">
      <c r="A64">
        <v>62</v>
      </c>
      <c r="B64" t="s">
        <v>286</v>
      </c>
      <c r="C64">
        <v>33.4</v>
      </c>
      <c r="D64">
        <v>0</v>
      </c>
    </row>
    <row r="65" spans="1:4" x14ac:dyDescent="0.25">
      <c r="A65">
        <v>63</v>
      </c>
      <c r="B65" t="s">
        <v>287</v>
      </c>
      <c r="C65">
        <v>35</v>
      </c>
      <c r="D65">
        <v>4</v>
      </c>
    </row>
    <row r="66" spans="1:4" x14ac:dyDescent="0.25">
      <c r="A66">
        <v>64</v>
      </c>
      <c r="B66" t="s">
        <v>288</v>
      </c>
      <c r="C66">
        <v>35</v>
      </c>
      <c r="D66">
        <v>0</v>
      </c>
    </row>
    <row r="67" spans="1:4" x14ac:dyDescent="0.25">
      <c r="A67">
        <v>65</v>
      </c>
      <c r="B67" t="s">
        <v>289</v>
      </c>
      <c r="C67">
        <v>25</v>
      </c>
      <c r="D67">
        <v>3</v>
      </c>
    </row>
    <row r="68" spans="1:4" x14ac:dyDescent="0.25">
      <c r="A68">
        <v>66</v>
      </c>
      <c r="B68" t="s">
        <v>290</v>
      </c>
      <c r="C68">
        <v>23</v>
      </c>
      <c r="D68">
        <v>0</v>
      </c>
    </row>
    <row r="69" spans="1:4" x14ac:dyDescent="0.25">
      <c r="A69">
        <v>67</v>
      </c>
      <c r="B69" t="s">
        <v>2</v>
      </c>
      <c r="C69">
        <v>25</v>
      </c>
      <c r="D69">
        <v>3</v>
      </c>
    </row>
    <row r="70" spans="1:4" x14ac:dyDescent="0.25">
      <c r="A70">
        <v>68</v>
      </c>
      <c r="B70" t="s">
        <v>291</v>
      </c>
      <c r="C70">
        <v>29</v>
      </c>
      <c r="D70">
        <v>0</v>
      </c>
    </row>
    <row r="71" spans="1:4" x14ac:dyDescent="0.25">
      <c r="A71">
        <v>69</v>
      </c>
      <c r="B71" t="s">
        <v>369</v>
      </c>
      <c r="C71">
        <v>7.2</v>
      </c>
      <c r="D71">
        <v>2</v>
      </c>
    </row>
    <row r="72" spans="1:4" x14ac:dyDescent="0.25">
      <c r="A72">
        <v>70</v>
      </c>
      <c r="B72" t="s">
        <v>383</v>
      </c>
      <c r="C72">
        <v>18</v>
      </c>
      <c r="D72">
        <v>4</v>
      </c>
    </row>
    <row r="73" spans="1:4" x14ac:dyDescent="0.25">
      <c r="A73">
        <v>71</v>
      </c>
    </row>
    <row r="74" spans="1:4" x14ac:dyDescent="0.25">
      <c r="A74">
        <v>72</v>
      </c>
    </row>
    <row r="75" spans="1:4" x14ac:dyDescent="0.25">
      <c r="A75">
        <v>73</v>
      </c>
    </row>
    <row r="76" spans="1:4" x14ac:dyDescent="0.25">
      <c r="A76">
        <v>74</v>
      </c>
    </row>
    <row r="77" spans="1:4" x14ac:dyDescent="0.25">
      <c r="A77">
        <v>75</v>
      </c>
    </row>
    <row r="78" spans="1:4" x14ac:dyDescent="0.25">
      <c r="A78">
        <v>76</v>
      </c>
    </row>
    <row r="79" spans="1:4" x14ac:dyDescent="0.25">
      <c r="A79">
        <v>77</v>
      </c>
    </row>
    <row r="80" spans="1:4" x14ac:dyDescent="0.25">
      <c r="A80">
        <v>78</v>
      </c>
    </row>
    <row r="81" spans="1:1" x14ac:dyDescent="0.25">
      <c r="A81">
        <v>79</v>
      </c>
    </row>
    <row r="82" spans="1:1" x14ac:dyDescent="0.25">
      <c r="A82">
        <v>80</v>
      </c>
    </row>
    <row r="83" spans="1:1" x14ac:dyDescent="0.25">
      <c r="A83">
        <v>81</v>
      </c>
    </row>
    <row r="84" spans="1:1" x14ac:dyDescent="0.25">
      <c r="A84">
        <v>82</v>
      </c>
    </row>
    <row r="85" spans="1:1" x14ac:dyDescent="0.25">
      <c r="A85">
        <v>83</v>
      </c>
    </row>
    <row r="86" spans="1:1" x14ac:dyDescent="0.25">
      <c r="A86">
        <v>84</v>
      </c>
    </row>
    <row r="87" spans="1:1" x14ac:dyDescent="0.25">
      <c r="A87">
        <v>85</v>
      </c>
    </row>
    <row r="88" spans="1:1" x14ac:dyDescent="0.25">
      <c r="A88">
        <v>86</v>
      </c>
    </row>
    <row r="89" spans="1:1" x14ac:dyDescent="0.25">
      <c r="A89">
        <v>87</v>
      </c>
    </row>
    <row r="90" spans="1:1" x14ac:dyDescent="0.25">
      <c r="A90">
        <v>88</v>
      </c>
    </row>
    <row r="91" spans="1:1" x14ac:dyDescent="0.25">
      <c r="A91">
        <v>89</v>
      </c>
    </row>
    <row r="92" spans="1:1" x14ac:dyDescent="0.25">
      <c r="A92">
        <v>90</v>
      </c>
    </row>
    <row r="93" spans="1:1" x14ac:dyDescent="0.25">
      <c r="A93">
        <v>91</v>
      </c>
    </row>
    <row r="94" spans="1:1" x14ac:dyDescent="0.25">
      <c r="A94">
        <v>92</v>
      </c>
    </row>
    <row r="95" spans="1:1" x14ac:dyDescent="0.25">
      <c r="A95">
        <v>93</v>
      </c>
    </row>
    <row r="96" spans="1:1" x14ac:dyDescent="0.25">
      <c r="A96">
        <v>94</v>
      </c>
    </row>
    <row r="97" spans="1:2" x14ac:dyDescent="0.25">
      <c r="A97">
        <v>95</v>
      </c>
    </row>
    <row r="98" spans="1:2" x14ac:dyDescent="0.25">
      <c r="A98">
        <v>96</v>
      </c>
    </row>
    <row r="99" spans="1:2" x14ac:dyDescent="0.25">
      <c r="A99">
        <v>97</v>
      </c>
    </row>
    <row r="100" spans="1:2" x14ac:dyDescent="0.25">
      <c r="A100">
        <v>98</v>
      </c>
    </row>
    <row r="101" spans="1:2" x14ac:dyDescent="0.25">
      <c r="A101">
        <v>99</v>
      </c>
    </row>
    <row r="102" spans="1:2" x14ac:dyDescent="0.25">
      <c r="A102">
        <v>100</v>
      </c>
    </row>
    <row r="103" spans="1:2" ht="18.75" x14ac:dyDescent="0.3">
      <c r="A103">
        <v>101</v>
      </c>
      <c r="B103" s="69" t="s">
        <v>296</v>
      </c>
    </row>
    <row r="104" spans="1:2" x14ac:dyDescent="0.25">
      <c r="A104">
        <v>102</v>
      </c>
    </row>
    <row r="105" spans="1:2" x14ac:dyDescent="0.25">
      <c r="A105">
        <v>103</v>
      </c>
    </row>
    <row r="106" spans="1:2" x14ac:dyDescent="0.25">
      <c r="A106">
        <v>104</v>
      </c>
    </row>
    <row r="107" spans="1:2" x14ac:dyDescent="0.25">
      <c r="A107">
        <v>105</v>
      </c>
    </row>
    <row r="108" spans="1:2" x14ac:dyDescent="0.25">
      <c r="A108">
        <v>106</v>
      </c>
    </row>
    <row r="109" spans="1:2" x14ac:dyDescent="0.25">
      <c r="A109">
        <v>107</v>
      </c>
    </row>
    <row r="110" spans="1:2" x14ac:dyDescent="0.25">
      <c r="A110">
        <v>108</v>
      </c>
    </row>
    <row r="111" spans="1:2" x14ac:dyDescent="0.25">
      <c r="A111">
        <v>109</v>
      </c>
    </row>
    <row r="112" spans="1:2" x14ac:dyDescent="0.25">
      <c r="A112">
        <v>110</v>
      </c>
    </row>
    <row r="113" spans="1:1" x14ac:dyDescent="0.25">
      <c r="A113">
        <v>111</v>
      </c>
    </row>
    <row r="114" spans="1:1" x14ac:dyDescent="0.25">
      <c r="A114">
        <v>112</v>
      </c>
    </row>
    <row r="115" spans="1:1" x14ac:dyDescent="0.25">
      <c r="A115">
        <v>113</v>
      </c>
    </row>
    <row r="116" spans="1:1" x14ac:dyDescent="0.25">
      <c r="A116">
        <v>114</v>
      </c>
    </row>
    <row r="117" spans="1:1" x14ac:dyDescent="0.25">
      <c r="A117">
        <v>115</v>
      </c>
    </row>
    <row r="118" spans="1:1" x14ac:dyDescent="0.25">
      <c r="A118">
        <v>116</v>
      </c>
    </row>
    <row r="119" spans="1:1" x14ac:dyDescent="0.25">
      <c r="A119">
        <v>117</v>
      </c>
    </row>
    <row r="120" spans="1:1" x14ac:dyDescent="0.25">
      <c r="A120">
        <v>118</v>
      </c>
    </row>
    <row r="121" spans="1:1" x14ac:dyDescent="0.25">
      <c r="A121">
        <v>119</v>
      </c>
    </row>
    <row r="122" spans="1:1" x14ac:dyDescent="0.25">
      <c r="A122">
        <v>120</v>
      </c>
    </row>
    <row r="123" spans="1:1" x14ac:dyDescent="0.25">
      <c r="A123">
        <v>121</v>
      </c>
    </row>
    <row r="124" spans="1:1" x14ac:dyDescent="0.25">
      <c r="A124">
        <v>122</v>
      </c>
    </row>
    <row r="125" spans="1:1" x14ac:dyDescent="0.25">
      <c r="A125">
        <v>123</v>
      </c>
    </row>
    <row r="126" spans="1:1" x14ac:dyDescent="0.25">
      <c r="A126">
        <v>124</v>
      </c>
    </row>
    <row r="127" spans="1:1" x14ac:dyDescent="0.25">
      <c r="A127">
        <v>125</v>
      </c>
    </row>
    <row r="128" spans="1:1" x14ac:dyDescent="0.25">
      <c r="A128">
        <v>126</v>
      </c>
    </row>
    <row r="129" spans="1:1" x14ac:dyDescent="0.25">
      <c r="A129">
        <v>127</v>
      </c>
    </row>
    <row r="130" spans="1:1" x14ac:dyDescent="0.25">
      <c r="A130">
        <v>128</v>
      </c>
    </row>
    <row r="131" spans="1:1" x14ac:dyDescent="0.25">
      <c r="A131">
        <v>129</v>
      </c>
    </row>
    <row r="132" spans="1:1" x14ac:dyDescent="0.25">
      <c r="A132">
        <v>130</v>
      </c>
    </row>
    <row r="133" spans="1:1" x14ac:dyDescent="0.25">
      <c r="A133">
        <v>131</v>
      </c>
    </row>
    <row r="134" spans="1:1" x14ac:dyDescent="0.25">
      <c r="A134">
        <v>132</v>
      </c>
    </row>
    <row r="135" spans="1:1" x14ac:dyDescent="0.25">
      <c r="A135">
        <v>133</v>
      </c>
    </row>
    <row r="136" spans="1:1" x14ac:dyDescent="0.25">
      <c r="A136">
        <v>134</v>
      </c>
    </row>
    <row r="137" spans="1:1" x14ac:dyDescent="0.25">
      <c r="A137">
        <v>135</v>
      </c>
    </row>
    <row r="138" spans="1:1" x14ac:dyDescent="0.25">
      <c r="A138">
        <v>136</v>
      </c>
    </row>
    <row r="139" spans="1:1" x14ac:dyDescent="0.25">
      <c r="A139">
        <v>137</v>
      </c>
    </row>
    <row r="140" spans="1:1" x14ac:dyDescent="0.25">
      <c r="A140">
        <v>138</v>
      </c>
    </row>
    <row r="141" spans="1:1" x14ac:dyDescent="0.25">
      <c r="A141">
        <v>139</v>
      </c>
    </row>
    <row r="142" spans="1:1" x14ac:dyDescent="0.25">
      <c r="A142">
        <v>140</v>
      </c>
    </row>
    <row r="143" spans="1:1" x14ac:dyDescent="0.25">
      <c r="A143">
        <v>141</v>
      </c>
    </row>
    <row r="144" spans="1:1" x14ac:dyDescent="0.25">
      <c r="A144">
        <v>142</v>
      </c>
    </row>
    <row r="145" spans="1:4" x14ac:dyDescent="0.25">
      <c r="A145">
        <v>143</v>
      </c>
    </row>
    <row r="146" spans="1:4" x14ac:dyDescent="0.25">
      <c r="A146">
        <v>144</v>
      </c>
    </row>
    <row r="147" spans="1:4" x14ac:dyDescent="0.25">
      <c r="A147">
        <v>145</v>
      </c>
    </row>
    <row r="148" spans="1:4" x14ac:dyDescent="0.25">
      <c r="A148">
        <v>146</v>
      </c>
    </row>
    <row r="149" spans="1:4" x14ac:dyDescent="0.25">
      <c r="A149">
        <v>147</v>
      </c>
    </row>
    <row r="150" spans="1:4" x14ac:dyDescent="0.25">
      <c r="A150">
        <v>148</v>
      </c>
    </row>
    <row r="151" spans="1:4" x14ac:dyDescent="0.25">
      <c r="A151">
        <v>149</v>
      </c>
    </row>
    <row r="152" spans="1:4" x14ac:dyDescent="0.25">
      <c r="A152">
        <v>150</v>
      </c>
    </row>
    <row r="153" spans="1:4" x14ac:dyDescent="0.25">
      <c r="A153">
        <v>151</v>
      </c>
    </row>
    <row r="154" spans="1:4" ht="18.75" x14ac:dyDescent="0.3">
      <c r="A154">
        <v>152</v>
      </c>
      <c r="B154" s="70" t="s">
        <v>295</v>
      </c>
    </row>
    <row r="155" spans="1:4" x14ac:dyDescent="0.25">
      <c r="A155">
        <v>153</v>
      </c>
      <c r="B155" t="s">
        <v>384</v>
      </c>
      <c r="C155">
        <v>55</v>
      </c>
      <c r="D155">
        <v>60</v>
      </c>
    </row>
    <row r="156" spans="1:4" x14ac:dyDescent="0.25">
      <c r="A156">
        <v>154</v>
      </c>
    </row>
    <row r="157" spans="1:4" x14ac:dyDescent="0.25">
      <c r="A157">
        <v>155</v>
      </c>
    </row>
    <row r="158" spans="1:4" x14ac:dyDescent="0.25">
      <c r="A158">
        <v>156</v>
      </c>
    </row>
    <row r="159" spans="1:4" x14ac:dyDescent="0.25">
      <c r="A159">
        <v>157</v>
      </c>
    </row>
    <row r="160" spans="1:4" x14ac:dyDescent="0.25">
      <c r="A160">
        <v>158</v>
      </c>
    </row>
    <row r="161" spans="1:1" x14ac:dyDescent="0.25">
      <c r="A161">
        <v>159</v>
      </c>
    </row>
    <row r="162" spans="1:1" x14ac:dyDescent="0.25">
      <c r="A162">
        <v>160</v>
      </c>
    </row>
    <row r="163" spans="1:1" x14ac:dyDescent="0.25">
      <c r="A163">
        <v>161</v>
      </c>
    </row>
    <row r="164" spans="1:1" x14ac:dyDescent="0.25">
      <c r="A164">
        <v>162</v>
      </c>
    </row>
    <row r="165" spans="1:1" x14ac:dyDescent="0.25">
      <c r="A165">
        <v>163</v>
      </c>
    </row>
    <row r="166" spans="1:1" x14ac:dyDescent="0.25">
      <c r="A166">
        <v>164</v>
      </c>
    </row>
    <row r="167" spans="1:1" x14ac:dyDescent="0.25">
      <c r="A167">
        <v>165</v>
      </c>
    </row>
    <row r="168" spans="1:1" x14ac:dyDescent="0.25">
      <c r="A168">
        <v>166</v>
      </c>
    </row>
    <row r="169" spans="1:1" x14ac:dyDescent="0.25">
      <c r="A169">
        <v>167</v>
      </c>
    </row>
    <row r="170" spans="1:1" x14ac:dyDescent="0.25">
      <c r="A170">
        <v>168</v>
      </c>
    </row>
    <row r="171" spans="1:1" x14ac:dyDescent="0.25">
      <c r="A171">
        <v>169</v>
      </c>
    </row>
    <row r="172" spans="1:1" x14ac:dyDescent="0.25">
      <c r="A172">
        <v>170</v>
      </c>
    </row>
    <row r="173" spans="1:1" x14ac:dyDescent="0.25">
      <c r="A173">
        <v>171</v>
      </c>
    </row>
    <row r="174" spans="1:1" x14ac:dyDescent="0.25">
      <c r="A174">
        <v>172</v>
      </c>
    </row>
    <row r="175" spans="1:1" x14ac:dyDescent="0.25">
      <c r="A175">
        <v>173</v>
      </c>
    </row>
    <row r="176" spans="1:1" x14ac:dyDescent="0.25">
      <c r="A176">
        <v>174</v>
      </c>
    </row>
    <row r="177" spans="1:1" x14ac:dyDescent="0.25">
      <c r="A177">
        <v>175</v>
      </c>
    </row>
    <row r="178" spans="1:1" x14ac:dyDescent="0.25">
      <c r="A178">
        <v>176</v>
      </c>
    </row>
    <row r="179" spans="1:1" x14ac:dyDescent="0.25">
      <c r="A179">
        <v>177</v>
      </c>
    </row>
    <row r="180" spans="1:1" x14ac:dyDescent="0.25">
      <c r="A180">
        <v>178</v>
      </c>
    </row>
    <row r="181" spans="1:1" x14ac:dyDescent="0.25">
      <c r="A181">
        <v>179</v>
      </c>
    </row>
    <row r="182" spans="1:1" x14ac:dyDescent="0.25">
      <c r="A182">
        <v>180</v>
      </c>
    </row>
    <row r="183" spans="1:1" x14ac:dyDescent="0.25">
      <c r="A183">
        <v>181</v>
      </c>
    </row>
    <row r="184" spans="1:1" x14ac:dyDescent="0.25">
      <c r="A184">
        <v>182</v>
      </c>
    </row>
    <row r="185" spans="1:1" x14ac:dyDescent="0.25">
      <c r="A185">
        <v>183</v>
      </c>
    </row>
    <row r="186" spans="1:1" x14ac:dyDescent="0.25">
      <c r="A186">
        <v>184</v>
      </c>
    </row>
    <row r="187" spans="1:1" x14ac:dyDescent="0.25">
      <c r="A187">
        <v>185</v>
      </c>
    </row>
    <row r="188" spans="1:1" x14ac:dyDescent="0.25">
      <c r="A188">
        <v>186</v>
      </c>
    </row>
    <row r="189" spans="1:1" x14ac:dyDescent="0.25">
      <c r="A189">
        <v>187</v>
      </c>
    </row>
    <row r="190" spans="1:1" x14ac:dyDescent="0.25">
      <c r="A190">
        <v>188</v>
      </c>
    </row>
    <row r="191" spans="1:1" x14ac:dyDescent="0.25">
      <c r="A191">
        <v>189</v>
      </c>
    </row>
    <row r="192" spans="1:1" x14ac:dyDescent="0.25">
      <c r="A192">
        <v>190</v>
      </c>
    </row>
    <row r="193" spans="1:3" x14ac:dyDescent="0.25">
      <c r="A193">
        <v>191</v>
      </c>
    </row>
    <row r="194" spans="1:3" x14ac:dyDescent="0.25">
      <c r="A194">
        <v>192</v>
      </c>
    </row>
    <row r="195" spans="1:3" x14ac:dyDescent="0.25">
      <c r="A195">
        <v>193</v>
      </c>
    </row>
    <row r="196" spans="1:3" x14ac:dyDescent="0.25">
      <c r="A196">
        <v>194</v>
      </c>
    </row>
    <row r="197" spans="1:3" x14ac:dyDescent="0.25">
      <c r="A197">
        <v>195</v>
      </c>
    </row>
    <row r="198" spans="1:3" x14ac:dyDescent="0.25">
      <c r="A198">
        <v>196</v>
      </c>
    </row>
    <row r="199" spans="1:3" x14ac:dyDescent="0.25">
      <c r="A199">
        <v>197</v>
      </c>
    </row>
    <row r="200" spans="1:3" x14ac:dyDescent="0.25">
      <c r="A200">
        <v>198</v>
      </c>
    </row>
    <row r="201" spans="1:3" x14ac:dyDescent="0.25">
      <c r="A201">
        <v>199</v>
      </c>
    </row>
    <row r="202" spans="1:3" x14ac:dyDescent="0.25">
      <c r="A202">
        <v>200</v>
      </c>
      <c r="B202" s="89" t="s">
        <v>385</v>
      </c>
    </row>
    <row r="203" spans="1:3" x14ac:dyDescent="0.25">
      <c r="A203">
        <v>201</v>
      </c>
      <c r="B203" t="s">
        <v>386</v>
      </c>
      <c r="C203">
        <v>40</v>
      </c>
    </row>
    <row r="204" spans="1:3" x14ac:dyDescent="0.25">
      <c r="A204">
        <v>202</v>
      </c>
      <c r="B204" t="s">
        <v>387</v>
      </c>
      <c r="C204">
        <v>35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01"/>
  <sheetViews>
    <sheetView topLeftCell="A2" workbookViewId="0">
      <selection activeCell="B3" sqref="B3"/>
    </sheetView>
  </sheetViews>
  <sheetFormatPr baseColWidth="10" defaultRowHeight="15" x14ac:dyDescent="0.25"/>
  <cols>
    <col min="1" max="1" width="16.42578125" customWidth="1"/>
    <col min="2" max="2" width="14" customWidth="1"/>
    <col min="6" max="6" width="21.5703125" bestFit="1" customWidth="1"/>
    <col min="8" max="8" width="12.85546875" bestFit="1" customWidth="1"/>
    <col min="9" max="9" width="13.28515625" bestFit="1" customWidth="1"/>
    <col min="10" max="10" width="24.28515625" bestFit="1" customWidth="1"/>
  </cols>
  <sheetData>
    <row r="1" spans="1:11" x14ac:dyDescent="0.25">
      <c r="A1" s="44" t="s">
        <v>57</v>
      </c>
      <c r="B1" s="44" t="s">
        <v>51</v>
      </c>
      <c r="C1" s="44" t="s">
        <v>3</v>
      </c>
      <c r="D1" s="44" t="s">
        <v>4</v>
      </c>
      <c r="E1" s="44" t="s">
        <v>5</v>
      </c>
      <c r="F1" s="44" t="s">
        <v>6</v>
      </c>
      <c r="G1" s="44" t="s">
        <v>9</v>
      </c>
      <c r="H1" s="44" t="s">
        <v>7</v>
      </c>
      <c r="I1" s="44" t="s">
        <v>8</v>
      </c>
      <c r="J1" s="44" t="s">
        <v>10</v>
      </c>
      <c r="K1" t="s">
        <v>299</v>
      </c>
    </row>
    <row r="2" spans="1:11" ht="14.25" x14ac:dyDescent="0.45">
      <c r="A2" t="s">
        <v>37</v>
      </c>
      <c r="B2" s="42" t="s">
        <v>52</v>
      </c>
      <c r="C2" s="42" t="s">
        <v>25</v>
      </c>
      <c r="D2" s="42" t="s">
        <v>26</v>
      </c>
      <c r="E2" s="42" t="s">
        <v>27</v>
      </c>
      <c r="F2" s="42" t="s">
        <v>28</v>
      </c>
      <c r="G2" s="42">
        <v>35150</v>
      </c>
      <c r="H2" s="42" t="s">
        <v>29</v>
      </c>
      <c r="I2" s="42" t="s">
        <v>30</v>
      </c>
      <c r="J2" s="43" t="s">
        <v>31</v>
      </c>
    </row>
    <row r="3" spans="1:11" x14ac:dyDescent="0.25">
      <c r="A3" s="42" t="s">
        <v>38</v>
      </c>
      <c r="B3" s="42" t="s">
        <v>53</v>
      </c>
      <c r="C3" s="42" t="s">
        <v>32</v>
      </c>
      <c r="D3" s="42" t="s">
        <v>33</v>
      </c>
      <c r="E3" s="42" t="s">
        <v>34</v>
      </c>
      <c r="F3" s="42" t="s">
        <v>28</v>
      </c>
      <c r="G3" s="42">
        <v>35151</v>
      </c>
      <c r="H3" s="42" t="s">
        <v>29</v>
      </c>
      <c r="I3" s="42" t="s">
        <v>35</v>
      </c>
      <c r="J3" s="43" t="s">
        <v>36</v>
      </c>
    </row>
    <row r="4" spans="1:11" ht="14.25" x14ac:dyDescent="0.45">
      <c r="A4" s="42" t="s">
        <v>39</v>
      </c>
      <c r="B4" s="42"/>
      <c r="C4" s="42"/>
      <c r="D4" s="42"/>
      <c r="E4" s="42"/>
      <c r="F4" s="42"/>
      <c r="G4" s="42"/>
      <c r="H4" s="42"/>
      <c r="I4" s="42"/>
      <c r="J4" s="43"/>
    </row>
    <row r="5" spans="1:11" x14ac:dyDescent="0.25">
      <c r="A5" s="42" t="s">
        <v>40</v>
      </c>
      <c r="B5" s="42" t="s">
        <v>341</v>
      </c>
      <c r="C5" s="42" t="s">
        <v>25</v>
      </c>
      <c r="D5" s="42" t="s">
        <v>342</v>
      </c>
      <c r="E5" s="42" t="s">
        <v>343</v>
      </c>
      <c r="F5" s="42" t="s">
        <v>345</v>
      </c>
      <c r="G5" s="42">
        <v>35400</v>
      </c>
      <c r="H5" s="42" t="s">
        <v>344</v>
      </c>
      <c r="I5" s="42" t="s">
        <v>346</v>
      </c>
      <c r="J5" s="43" t="s">
        <v>347</v>
      </c>
    </row>
    <row r="6" spans="1:11" x14ac:dyDescent="0.25">
      <c r="A6" s="42" t="s">
        <v>41</v>
      </c>
      <c r="B6" s="42"/>
      <c r="C6" s="42" t="s">
        <v>32</v>
      </c>
      <c r="D6" s="42" t="s">
        <v>348</v>
      </c>
      <c r="E6" s="42" t="s">
        <v>349</v>
      </c>
      <c r="F6" s="42" t="s">
        <v>350</v>
      </c>
      <c r="G6" s="42">
        <v>92500</v>
      </c>
      <c r="H6" s="42" t="s">
        <v>351</v>
      </c>
      <c r="I6" s="42"/>
      <c r="J6" s="42"/>
    </row>
    <row r="7" spans="1:11" ht="14.25" x14ac:dyDescent="0.45">
      <c r="A7" s="42" t="s">
        <v>42</v>
      </c>
      <c r="B7" s="42" t="s">
        <v>364</v>
      </c>
      <c r="C7" s="42"/>
      <c r="D7" s="42"/>
      <c r="E7" s="42"/>
      <c r="F7" s="42" t="s">
        <v>365</v>
      </c>
      <c r="G7" s="42">
        <v>35000</v>
      </c>
      <c r="H7" s="42" t="s">
        <v>366</v>
      </c>
      <c r="I7" s="42"/>
      <c r="J7" s="42"/>
    </row>
    <row r="8" spans="1:11" ht="14.25" x14ac:dyDescent="0.45">
      <c r="A8" s="42" t="s">
        <v>43</v>
      </c>
      <c r="B8" s="42"/>
      <c r="C8" s="42" t="s">
        <v>25</v>
      </c>
      <c r="D8" s="42" t="s">
        <v>367</v>
      </c>
      <c r="E8" s="42" t="s">
        <v>368</v>
      </c>
      <c r="F8" s="42"/>
      <c r="G8" s="42"/>
      <c r="H8" s="42"/>
      <c r="I8" s="42"/>
      <c r="J8" s="42"/>
    </row>
    <row r="9" spans="1:11" ht="14.25" x14ac:dyDescent="0.45">
      <c r="A9" s="42" t="s">
        <v>44</v>
      </c>
      <c r="B9" s="42" t="s">
        <v>375</v>
      </c>
      <c r="C9" s="42" t="s">
        <v>32</v>
      </c>
      <c r="D9" s="42" t="s">
        <v>376</v>
      </c>
      <c r="E9" s="42" t="s">
        <v>377</v>
      </c>
      <c r="F9" s="42"/>
      <c r="G9" s="42"/>
      <c r="H9" s="42" t="s">
        <v>378</v>
      </c>
      <c r="I9" s="42"/>
      <c r="J9" s="42"/>
    </row>
    <row r="10" spans="1:11" x14ac:dyDescent="0.25">
      <c r="A10" s="42" t="s">
        <v>45</v>
      </c>
      <c r="B10" s="42"/>
      <c r="C10" s="42" t="s">
        <v>390</v>
      </c>
      <c r="D10" s="42" t="s">
        <v>391</v>
      </c>
      <c r="E10" s="42" t="s">
        <v>392</v>
      </c>
      <c r="F10" s="42" t="s">
        <v>393</v>
      </c>
      <c r="G10" s="42">
        <v>35000</v>
      </c>
      <c r="H10" s="42" t="s">
        <v>366</v>
      </c>
      <c r="I10" s="42" t="s">
        <v>394</v>
      </c>
      <c r="J10" s="42"/>
    </row>
    <row r="11" spans="1:11" x14ac:dyDescent="0.25">
      <c r="A11" s="42" t="s">
        <v>46</v>
      </c>
      <c r="B11" s="42"/>
      <c r="C11" s="42" t="s">
        <v>390</v>
      </c>
      <c r="D11" s="42" t="s">
        <v>396</v>
      </c>
      <c r="E11" s="42" t="s">
        <v>395</v>
      </c>
      <c r="F11" s="42" t="s">
        <v>397</v>
      </c>
      <c r="G11" s="42">
        <v>35190</v>
      </c>
      <c r="H11" s="42" t="s">
        <v>398</v>
      </c>
      <c r="I11" s="42" t="s">
        <v>399</v>
      </c>
      <c r="J11" s="43"/>
    </row>
    <row r="12" spans="1:11" ht="14.25" x14ac:dyDescent="0.45">
      <c r="A12" s="42" t="s">
        <v>47</v>
      </c>
      <c r="B12" s="42"/>
      <c r="C12" s="42"/>
      <c r="D12" s="42"/>
      <c r="E12" s="42"/>
      <c r="F12" s="42"/>
      <c r="G12" s="42"/>
      <c r="H12" s="42"/>
      <c r="I12" s="42"/>
      <c r="J12" s="42"/>
    </row>
    <row r="13" spans="1:11" ht="14.25" x14ac:dyDescent="0.45">
      <c r="A13" s="42" t="s">
        <v>48</v>
      </c>
      <c r="B13" s="42"/>
      <c r="C13" s="42"/>
      <c r="D13" s="42"/>
      <c r="E13" s="42"/>
      <c r="F13" s="42"/>
      <c r="G13" s="42"/>
      <c r="H13" s="42"/>
      <c r="I13" s="42"/>
      <c r="J13" s="42"/>
    </row>
    <row r="14" spans="1:11" ht="14.25" x14ac:dyDescent="0.45">
      <c r="A14" s="42" t="s">
        <v>49</v>
      </c>
      <c r="B14" s="42"/>
      <c r="C14" s="42"/>
      <c r="D14" s="42"/>
      <c r="E14" s="42"/>
      <c r="F14" s="42"/>
      <c r="G14" s="42"/>
      <c r="H14" s="42"/>
      <c r="I14" s="42"/>
      <c r="J14" s="42"/>
    </row>
    <row r="15" spans="1:11" ht="14.25" x14ac:dyDescent="0.45">
      <c r="A15" s="42" t="s">
        <v>50</v>
      </c>
      <c r="B15" s="42"/>
      <c r="C15" s="42"/>
      <c r="D15" s="42"/>
      <c r="E15" s="42"/>
      <c r="F15" s="42"/>
      <c r="G15" s="42"/>
      <c r="H15" s="42"/>
      <c r="I15" s="42"/>
      <c r="J15" s="42"/>
    </row>
    <row r="16" spans="1:11" ht="14.25" x14ac:dyDescent="0.45">
      <c r="A16" s="42" t="s">
        <v>73</v>
      </c>
      <c r="B16" s="42"/>
      <c r="C16" s="42"/>
      <c r="D16" s="42"/>
      <c r="E16" s="42"/>
      <c r="F16" s="42"/>
      <c r="G16" s="42"/>
      <c r="H16" s="42"/>
      <c r="I16" s="42"/>
      <c r="J16" s="42"/>
    </row>
    <row r="17" spans="1:10" ht="14.25" x14ac:dyDescent="0.45">
      <c r="A17" s="42" t="s">
        <v>74</v>
      </c>
      <c r="B17" s="42"/>
      <c r="C17" s="42"/>
      <c r="D17" s="42"/>
      <c r="E17" s="42"/>
      <c r="F17" s="42"/>
      <c r="G17" s="42"/>
      <c r="H17" s="42"/>
      <c r="I17" s="42"/>
      <c r="J17" s="42"/>
    </row>
    <row r="18" spans="1:10" ht="14.25" x14ac:dyDescent="0.45">
      <c r="A18" s="42" t="s">
        <v>75</v>
      </c>
      <c r="B18" s="42"/>
      <c r="C18" s="42"/>
      <c r="D18" s="42"/>
      <c r="E18" s="42"/>
      <c r="F18" s="42"/>
      <c r="G18" s="42"/>
      <c r="H18" s="42"/>
      <c r="I18" s="42"/>
      <c r="J18" s="42"/>
    </row>
    <row r="19" spans="1:10" ht="14.25" x14ac:dyDescent="0.45">
      <c r="A19" s="42" t="s">
        <v>76</v>
      </c>
      <c r="B19" s="42"/>
      <c r="C19" s="42"/>
      <c r="D19" s="42"/>
      <c r="E19" s="42"/>
      <c r="F19" s="42"/>
      <c r="G19" s="42"/>
      <c r="H19" s="42"/>
      <c r="I19" s="42"/>
      <c r="J19" s="42"/>
    </row>
    <row r="20" spans="1:10" ht="14.25" x14ac:dyDescent="0.45">
      <c r="A20" s="42" t="s">
        <v>77</v>
      </c>
      <c r="B20" s="42"/>
      <c r="C20" s="42"/>
      <c r="D20" s="42"/>
      <c r="E20" s="42"/>
      <c r="F20" s="42"/>
      <c r="G20" s="42"/>
      <c r="H20" s="42"/>
      <c r="I20" s="42"/>
      <c r="J20" s="42"/>
    </row>
    <row r="21" spans="1:10" ht="14.25" x14ac:dyDescent="0.45">
      <c r="A21" s="42" t="s">
        <v>78</v>
      </c>
      <c r="B21" s="42"/>
      <c r="C21" s="42"/>
      <c r="D21" s="42"/>
      <c r="E21" s="42"/>
      <c r="F21" s="42"/>
      <c r="G21" s="42"/>
      <c r="H21" s="42"/>
      <c r="I21" s="42"/>
      <c r="J21" s="42"/>
    </row>
    <row r="22" spans="1:10" ht="14.25" x14ac:dyDescent="0.45">
      <c r="A22" s="42" t="s">
        <v>79</v>
      </c>
      <c r="B22" s="42"/>
      <c r="C22" s="42"/>
      <c r="D22" s="42"/>
      <c r="E22" s="42"/>
      <c r="F22" s="42"/>
      <c r="G22" s="42"/>
      <c r="H22" s="42"/>
      <c r="I22" s="42"/>
      <c r="J22" s="42"/>
    </row>
    <row r="23" spans="1:10" ht="14.25" x14ac:dyDescent="0.45">
      <c r="A23" s="42" t="s">
        <v>80</v>
      </c>
      <c r="B23" s="42"/>
      <c r="C23" s="42"/>
      <c r="D23" s="42"/>
      <c r="E23" s="42"/>
      <c r="F23" s="42"/>
      <c r="G23" s="42"/>
      <c r="H23" s="42"/>
      <c r="I23" s="42"/>
      <c r="J23" s="42"/>
    </row>
    <row r="24" spans="1:10" ht="14.25" x14ac:dyDescent="0.45">
      <c r="A24" s="42" t="s">
        <v>81</v>
      </c>
      <c r="B24" s="42"/>
      <c r="C24" s="42"/>
      <c r="D24" s="42"/>
      <c r="E24" s="42"/>
      <c r="F24" s="42"/>
      <c r="G24" s="42"/>
      <c r="H24" s="42"/>
      <c r="I24" s="42"/>
      <c r="J24" s="42"/>
    </row>
    <row r="25" spans="1:10" ht="14.25" x14ac:dyDescent="0.45">
      <c r="A25" s="42" t="s">
        <v>82</v>
      </c>
      <c r="B25" s="42"/>
      <c r="C25" s="42"/>
      <c r="D25" s="42"/>
      <c r="E25" s="42"/>
      <c r="F25" s="42"/>
      <c r="G25" s="42"/>
      <c r="H25" s="42"/>
      <c r="I25" s="42"/>
      <c r="J25" s="42"/>
    </row>
    <row r="26" spans="1:10" ht="14.25" x14ac:dyDescent="0.45">
      <c r="A26" s="42" t="s">
        <v>83</v>
      </c>
      <c r="B26" s="42"/>
      <c r="C26" s="42"/>
      <c r="D26" s="42"/>
      <c r="E26" s="42"/>
      <c r="F26" s="42"/>
      <c r="G26" s="42"/>
      <c r="H26" s="42"/>
      <c r="I26" s="42"/>
      <c r="J26" s="42"/>
    </row>
    <row r="27" spans="1:10" ht="14.25" x14ac:dyDescent="0.45">
      <c r="A27" s="42" t="s">
        <v>84</v>
      </c>
      <c r="B27" s="42"/>
      <c r="C27" s="42"/>
      <c r="D27" s="42"/>
      <c r="E27" s="42"/>
      <c r="F27" s="42"/>
      <c r="G27" s="42"/>
      <c r="H27" s="42"/>
      <c r="I27" s="42"/>
      <c r="J27" s="42"/>
    </row>
    <row r="28" spans="1:10" ht="14.25" x14ac:dyDescent="0.45">
      <c r="A28" s="42" t="s">
        <v>85</v>
      </c>
      <c r="B28" s="42"/>
      <c r="C28" s="42"/>
      <c r="D28" s="42"/>
      <c r="E28" s="42"/>
      <c r="F28" s="42"/>
      <c r="G28" s="42"/>
      <c r="H28" s="42"/>
      <c r="I28" s="42"/>
      <c r="J28" s="42"/>
    </row>
    <row r="29" spans="1:10" ht="14.25" x14ac:dyDescent="0.45">
      <c r="A29" s="42" t="s">
        <v>86</v>
      </c>
      <c r="B29" s="42"/>
      <c r="C29" s="42"/>
      <c r="D29" s="42"/>
      <c r="E29" s="42"/>
      <c r="F29" s="42"/>
      <c r="G29" s="42"/>
      <c r="H29" s="42"/>
      <c r="I29" s="42"/>
      <c r="J29" s="42"/>
    </row>
    <row r="30" spans="1:10" ht="14.25" x14ac:dyDescent="0.45">
      <c r="A30" s="42" t="s">
        <v>87</v>
      </c>
      <c r="B30" s="42"/>
      <c r="C30" s="42"/>
      <c r="D30" s="42"/>
      <c r="E30" s="42"/>
      <c r="F30" s="42"/>
      <c r="G30" s="42"/>
      <c r="H30" s="42"/>
      <c r="I30" s="42"/>
      <c r="J30" s="42"/>
    </row>
    <row r="31" spans="1:10" ht="14.25" x14ac:dyDescent="0.45">
      <c r="A31" s="42" t="s">
        <v>88</v>
      </c>
      <c r="B31" s="42"/>
      <c r="C31" s="42"/>
      <c r="D31" s="42"/>
      <c r="E31" s="42"/>
      <c r="F31" s="42"/>
      <c r="G31" s="42"/>
      <c r="H31" s="42"/>
      <c r="I31" s="42"/>
      <c r="J31" s="42"/>
    </row>
    <row r="32" spans="1:10" ht="14.25" x14ac:dyDescent="0.45">
      <c r="A32" s="42" t="s">
        <v>89</v>
      </c>
      <c r="B32" s="42"/>
      <c r="C32" s="42"/>
      <c r="D32" s="42"/>
      <c r="E32" s="42"/>
      <c r="F32" s="42"/>
      <c r="G32" s="42"/>
      <c r="H32" s="42"/>
      <c r="I32" s="42"/>
      <c r="J32" s="42"/>
    </row>
    <row r="33" spans="1:10" ht="14.25" x14ac:dyDescent="0.45">
      <c r="A33" s="42" t="s">
        <v>90</v>
      </c>
      <c r="B33" s="42"/>
      <c r="C33" s="42"/>
      <c r="D33" s="42"/>
      <c r="E33" s="42"/>
      <c r="F33" s="42"/>
      <c r="G33" s="42"/>
      <c r="H33" s="42"/>
      <c r="I33" s="42"/>
      <c r="J33" s="42"/>
    </row>
    <row r="34" spans="1:10" x14ac:dyDescent="0.25">
      <c r="A34" s="42" t="s">
        <v>91</v>
      </c>
      <c r="B34" s="42"/>
      <c r="C34" s="42"/>
      <c r="D34" s="42"/>
      <c r="E34" s="42"/>
      <c r="F34" s="42"/>
      <c r="G34" s="42"/>
      <c r="H34" s="42"/>
      <c r="I34" s="42"/>
      <c r="J34" s="42"/>
    </row>
    <row r="35" spans="1:10" x14ac:dyDescent="0.25">
      <c r="A35" s="42" t="s">
        <v>92</v>
      </c>
      <c r="B35" s="42"/>
      <c r="C35" s="42"/>
      <c r="D35" s="42"/>
      <c r="E35" s="42"/>
      <c r="F35" s="42"/>
      <c r="G35" s="42"/>
      <c r="H35" s="42"/>
      <c r="I35" s="42"/>
      <c r="J35" s="42"/>
    </row>
    <row r="36" spans="1:10" x14ac:dyDescent="0.25">
      <c r="A36" s="42" t="s">
        <v>93</v>
      </c>
      <c r="B36" s="42"/>
      <c r="C36" s="42"/>
      <c r="D36" s="42"/>
      <c r="E36" s="42"/>
      <c r="F36" s="42"/>
      <c r="G36" s="42"/>
      <c r="H36" s="42"/>
      <c r="I36" s="42"/>
      <c r="J36" s="42"/>
    </row>
    <row r="37" spans="1:10" x14ac:dyDescent="0.25">
      <c r="A37" s="42" t="s">
        <v>94</v>
      </c>
      <c r="B37" s="42"/>
      <c r="C37" s="42"/>
      <c r="D37" s="42"/>
      <c r="E37" s="42"/>
      <c r="F37" s="42"/>
      <c r="G37" s="42"/>
      <c r="H37" s="42"/>
      <c r="I37" s="42"/>
      <c r="J37" s="42"/>
    </row>
    <row r="38" spans="1:10" x14ac:dyDescent="0.25">
      <c r="A38" s="42" t="s">
        <v>95</v>
      </c>
      <c r="B38" s="42"/>
      <c r="C38" s="42"/>
      <c r="D38" s="42"/>
      <c r="E38" s="42"/>
      <c r="F38" s="42"/>
      <c r="G38" s="42"/>
      <c r="H38" s="42"/>
      <c r="I38" s="42"/>
      <c r="J38" s="42"/>
    </row>
    <row r="39" spans="1:10" x14ac:dyDescent="0.25">
      <c r="A39" s="42" t="s">
        <v>96</v>
      </c>
      <c r="B39" s="42"/>
      <c r="C39" s="42"/>
      <c r="D39" s="42"/>
      <c r="E39" s="42"/>
      <c r="F39" s="42"/>
      <c r="G39" s="42"/>
      <c r="H39" s="42"/>
      <c r="I39" s="42"/>
      <c r="J39" s="42"/>
    </row>
    <row r="40" spans="1:10" x14ac:dyDescent="0.25">
      <c r="A40" s="42" t="s">
        <v>97</v>
      </c>
      <c r="B40" s="42"/>
      <c r="C40" s="42"/>
      <c r="D40" s="42"/>
      <c r="E40" s="42"/>
      <c r="F40" s="42"/>
      <c r="G40" s="42"/>
      <c r="H40" s="42"/>
      <c r="I40" s="42"/>
      <c r="J40" s="42"/>
    </row>
    <row r="41" spans="1:10" x14ac:dyDescent="0.25">
      <c r="A41" s="42" t="s">
        <v>98</v>
      </c>
      <c r="B41" s="42"/>
      <c r="C41" s="42"/>
      <c r="D41" s="42"/>
      <c r="E41" s="42"/>
      <c r="F41" s="42"/>
      <c r="G41" s="42"/>
      <c r="H41" s="42"/>
      <c r="I41" s="42"/>
      <c r="J41" s="42"/>
    </row>
    <row r="42" spans="1:10" x14ac:dyDescent="0.25">
      <c r="A42" s="42" t="s">
        <v>99</v>
      </c>
      <c r="B42" s="42"/>
      <c r="C42" s="42"/>
      <c r="D42" s="42"/>
      <c r="E42" s="42"/>
      <c r="F42" s="42"/>
      <c r="G42" s="42"/>
      <c r="H42" s="42"/>
      <c r="I42" s="42"/>
      <c r="J42" s="42"/>
    </row>
    <row r="43" spans="1:10" x14ac:dyDescent="0.25">
      <c r="A43" s="42" t="s">
        <v>100</v>
      </c>
      <c r="B43" s="42"/>
      <c r="C43" s="42"/>
      <c r="D43" s="42"/>
      <c r="E43" s="42"/>
      <c r="F43" s="42"/>
      <c r="G43" s="42"/>
      <c r="H43" s="42"/>
      <c r="I43" s="42"/>
      <c r="J43" s="42"/>
    </row>
    <row r="44" spans="1:10" x14ac:dyDescent="0.25">
      <c r="A44" s="42" t="s">
        <v>101</v>
      </c>
      <c r="B44" s="42"/>
      <c r="C44" s="42"/>
      <c r="D44" s="42"/>
      <c r="E44" s="42"/>
      <c r="F44" s="42"/>
      <c r="G44" s="42"/>
      <c r="H44" s="42"/>
      <c r="I44" s="42"/>
      <c r="J44" s="42"/>
    </row>
    <row r="45" spans="1:10" x14ac:dyDescent="0.25">
      <c r="A45" s="42" t="s">
        <v>102</v>
      </c>
      <c r="B45" s="42"/>
      <c r="C45" s="42"/>
      <c r="D45" s="42"/>
      <c r="E45" s="42"/>
      <c r="F45" s="42"/>
      <c r="G45" s="42"/>
      <c r="H45" s="42"/>
      <c r="I45" s="42"/>
      <c r="J45" s="42"/>
    </row>
    <row r="46" spans="1:10" x14ac:dyDescent="0.25">
      <c r="A46" s="42" t="s">
        <v>103</v>
      </c>
      <c r="B46" s="42"/>
      <c r="C46" s="42"/>
      <c r="D46" s="42"/>
      <c r="E46" s="42"/>
      <c r="F46" s="42"/>
      <c r="G46" s="42"/>
      <c r="H46" s="42"/>
      <c r="I46" s="42"/>
      <c r="J46" s="42"/>
    </row>
    <row r="47" spans="1:10" x14ac:dyDescent="0.25">
      <c r="A47" s="42" t="s">
        <v>104</v>
      </c>
      <c r="B47" s="42"/>
      <c r="C47" s="42"/>
      <c r="D47" s="42"/>
      <c r="E47" s="42"/>
      <c r="F47" s="42"/>
      <c r="G47" s="42"/>
      <c r="H47" s="42"/>
      <c r="I47" s="42"/>
      <c r="J47" s="42"/>
    </row>
    <row r="48" spans="1:10" x14ac:dyDescent="0.25">
      <c r="A48" s="42" t="s">
        <v>105</v>
      </c>
      <c r="B48" s="42"/>
      <c r="C48" s="42"/>
      <c r="D48" s="42"/>
      <c r="E48" s="42"/>
      <c r="F48" s="42"/>
      <c r="G48" s="42"/>
      <c r="H48" s="42"/>
      <c r="I48" s="42"/>
      <c r="J48" s="42"/>
    </row>
    <row r="49" spans="1:10" x14ac:dyDescent="0.25">
      <c r="A49" s="42" t="s">
        <v>106</v>
      </c>
      <c r="B49" s="42"/>
      <c r="C49" s="42"/>
      <c r="D49" s="42"/>
      <c r="E49" s="42"/>
      <c r="F49" s="42"/>
      <c r="G49" s="42"/>
      <c r="H49" s="42"/>
      <c r="I49" s="42"/>
      <c r="J49" s="42"/>
    </row>
    <row r="50" spans="1:10" x14ac:dyDescent="0.25">
      <c r="A50" s="42" t="s">
        <v>107</v>
      </c>
      <c r="B50" s="42"/>
      <c r="C50" s="42"/>
      <c r="D50" s="42"/>
      <c r="E50" s="42"/>
      <c r="F50" s="42"/>
      <c r="G50" s="42"/>
      <c r="H50" s="42"/>
      <c r="I50" s="42"/>
      <c r="J50" s="42"/>
    </row>
    <row r="51" spans="1:10" x14ac:dyDescent="0.25">
      <c r="A51" s="42" t="s">
        <v>108</v>
      </c>
      <c r="B51" s="42"/>
      <c r="C51" s="42"/>
      <c r="D51" s="42"/>
      <c r="E51" s="42"/>
      <c r="F51" s="42"/>
      <c r="G51" s="42"/>
      <c r="H51" s="42"/>
      <c r="I51" s="42"/>
      <c r="J51" s="42"/>
    </row>
    <row r="52" spans="1:10" x14ac:dyDescent="0.25">
      <c r="A52" s="42" t="s">
        <v>109</v>
      </c>
      <c r="B52" s="42"/>
      <c r="C52" s="42"/>
      <c r="D52" s="42"/>
      <c r="E52" s="42"/>
      <c r="F52" s="42"/>
      <c r="G52" s="42"/>
      <c r="H52" s="42"/>
      <c r="I52" s="42"/>
      <c r="J52" s="42"/>
    </row>
    <row r="53" spans="1:10" x14ac:dyDescent="0.25">
      <c r="A53" s="42" t="s">
        <v>110</v>
      </c>
      <c r="B53" s="42"/>
      <c r="C53" s="42"/>
      <c r="D53" s="42"/>
      <c r="E53" s="42"/>
      <c r="F53" s="42"/>
      <c r="G53" s="42"/>
      <c r="H53" s="42"/>
      <c r="I53" s="42"/>
      <c r="J53" s="42"/>
    </row>
    <row r="54" spans="1:10" x14ac:dyDescent="0.25">
      <c r="A54" s="42" t="s">
        <v>111</v>
      </c>
      <c r="B54" s="42"/>
      <c r="C54" s="42"/>
      <c r="D54" s="42"/>
      <c r="E54" s="42"/>
      <c r="F54" s="42"/>
      <c r="G54" s="42"/>
      <c r="H54" s="42"/>
      <c r="I54" s="42"/>
      <c r="J54" s="42"/>
    </row>
    <row r="55" spans="1:10" x14ac:dyDescent="0.25">
      <c r="A55" s="42" t="s">
        <v>112</v>
      </c>
      <c r="B55" s="42"/>
      <c r="C55" s="42"/>
      <c r="D55" s="42"/>
      <c r="E55" s="42"/>
      <c r="F55" s="42"/>
      <c r="G55" s="42"/>
      <c r="H55" s="42"/>
      <c r="I55" s="42"/>
      <c r="J55" s="42"/>
    </row>
    <row r="56" spans="1:10" x14ac:dyDescent="0.25">
      <c r="A56" s="42" t="s">
        <v>113</v>
      </c>
      <c r="B56" s="42"/>
      <c r="C56" s="42"/>
      <c r="D56" s="42"/>
      <c r="E56" s="42"/>
      <c r="F56" s="42"/>
      <c r="G56" s="42"/>
      <c r="H56" s="42"/>
      <c r="I56" s="42"/>
      <c r="J56" s="42"/>
    </row>
    <row r="57" spans="1:10" x14ac:dyDescent="0.25">
      <c r="A57" s="42" t="s">
        <v>114</v>
      </c>
      <c r="B57" s="42"/>
      <c r="C57" s="42"/>
      <c r="D57" s="42"/>
      <c r="E57" s="42"/>
      <c r="F57" s="42"/>
      <c r="G57" s="42"/>
      <c r="H57" s="42"/>
      <c r="I57" s="42"/>
      <c r="J57" s="42"/>
    </row>
    <row r="58" spans="1:10" x14ac:dyDescent="0.25">
      <c r="A58" s="42" t="s">
        <v>115</v>
      </c>
      <c r="B58" s="42"/>
      <c r="C58" s="42"/>
      <c r="D58" s="42"/>
      <c r="E58" s="42"/>
      <c r="F58" s="42"/>
      <c r="G58" s="42"/>
      <c r="H58" s="42"/>
      <c r="I58" s="42"/>
      <c r="J58" s="42"/>
    </row>
    <row r="59" spans="1:10" x14ac:dyDescent="0.25">
      <c r="A59" s="42" t="s">
        <v>116</v>
      </c>
      <c r="B59" s="42"/>
      <c r="C59" s="42"/>
      <c r="D59" s="42"/>
      <c r="E59" s="42"/>
      <c r="F59" s="42"/>
      <c r="G59" s="42"/>
      <c r="H59" s="42"/>
      <c r="I59" s="42"/>
      <c r="J59" s="42"/>
    </row>
    <row r="60" spans="1:10" x14ac:dyDescent="0.25">
      <c r="A60" s="42" t="s">
        <v>117</v>
      </c>
      <c r="B60" s="42"/>
      <c r="C60" s="42"/>
      <c r="D60" s="42"/>
      <c r="E60" s="42"/>
      <c r="F60" s="42"/>
      <c r="G60" s="42"/>
      <c r="H60" s="42"/>
      <c r="I60" s="42"/>
      <c r="J60" s="42"/>
    </row>
    <row r="61" spans="1:10" x14ac:dyDescent="0.25">
      <c r="A61" s="42" t="s">
        <v>118</v>
      </c>
      <c r="B61" s="42"/>
      <c r="C61" s="42"/>
      <c r="D61" s="42"/>
      <c r="E61" s="42"/>
      <c r="F61" s="42"/>
      <c r="G61" s="42"/>
      <c r="H61" s="42"/>
      <c r="I61" s="42"/>
      <c r="J61" s="42"/>
    </row>
    <row r="62" spans="1:10" x14ac:dyDescent="0.25">
      <c r="A62" s="42" t="s">
        <v>119</v>
      </c>
      <c r="B62" s="42"/>
      <c r="C62" s="42"/>
      <c r="D62" s="42"/>
      <c r="E62" s="42"/>
      <c r="F62" s="42"/>
      <c r="G62" s="42"/>
      <c r="H62" s="42"/>
      <c r="I62" s="42"/>
      <c r="J62" s="42"/>
    </row>
    <row r="63" spans="1:10" x14ac:dyDescent="0.25">
      <c r="A63" s="42" t="s">
        <v>120</v>
      </c>
      <c r="B63" s="42"/>
      <c r="C63" s="42"/>
      <c r="D63" s="42"/>
      <c r="E63" s="42"/>
      <c r="F63" s="42"/>
      <c r="G63" s="42"/>
      <c r="H63" s="42"/>
      <c r="I63" s="42"/>
      <c r="J63" s="42"/>
    </row>
    <row r="64" spans="1:10" x14ac:dyDescent="0.25">
      <c r="A64" s="42" t="s">
        <v>121</v>
      </c>
      <c r="B64" s="42"/>
      <c r="C64" s="42"/>
      <c r="D64" s="42"/>
      <c r="E64" s="42"/>
      <c r="F64" s="42"/>
      <c r="G64" s="42"/>
      <c r="H64" s="42"/>
      <c r="I64" s="42"/>
      <c r="J64" s="42"/>
    </row>
    <row r="65" spans="1:10" x14ac:dyDescent="0.25">
      <c r="A65" s="42" t="s">
        <v>122</v>
      </c>
      <c r="B65" s="42"/>
      <c r="C65" s="42"/>
      <c r="D65" s="42"/>
      <c r="E65" s="42"/>
      <c r="F65" s="42"/>
      <c r="G65" s="42"/>
      <c r="H65" s="42"/>
      <c r="I65" s="42"/>
      <c r="J65" s="42"/>
    </row>
    <row r="66" spans="1:10" x14ac:dyDescent="0.25">
      <c r="A66" s="42" t="s">
        <v>123</v>
      </c>
      <c r="B66" s="42"/>
      <c r="C66" s="42"/>
      <c r="D66" s="42"/>
      <c r="E66" s="42"/>
      <c r="F66" s="42"/>
      <c r="G66" s="42"/>
      <c r="H66" s="42"/>
      <c r="I66" s="42"/>
      <c r="J66" s="42"/>
    </row>
    <row r="67" spans="1:10" x14ac:dyDescent="0.25">
      <c r="A67" s="42" t="s">
        <v>124</v>
      </c>
      <c r="B67" s="42"/>
      <c r="C67" s="42"/>
      <c r="D67" s="42"/>
      <c r="E67" s="42"/>
      <c r="F67" s="42"/>
      <c r="G67" s="42"/>
      <c r="H67" s="42"/>
      <c r="I67" s="42"/>
      <c r="J67" s="42"/>
    </row>
    <row r="68" spans="1:10" x14ac:dyDescent="0.25">
      <c r="A68" s="42" t="s">
        <v>125</v>
      </c>
      <c r="B68" s="42"/>
      <c r="C68" s="42"/>
      <c r="D68" s="42"/>
      <c r="E68" s="42"/>
      <c r="F68" s="42"/>
      <c r="G68" s="42"/>
      <c r="H68" s="42"/>
      <c r="I68" s="42"/>
      <c r="J68" s="42"/>
    </row>
    <row r="69" spans="1:10" x14ac:dyDescent="0.25">
      <c r="A69" s="42" t="s">
        <v>126</v>
      </c>
      <c r="B69" s="42"/>
      <c r="C69" s="42"/>
      <c r="D69" s="42"/>
      <c r="E69" s="42"/>
      <c r="F69" s="42"/>
      <c r="G69" s="42"/>
      <c r="H69" s="42"/>
      <c r="I69" s="42"/>
      <c r="J69" s="42"/>
    </row>
    <row r="70" spans="1:10" x14ac:dyDescent="0.25">
      <c r="A70" s="42" t="s">
        <v>127</v>
      </c>
      <c r="B70" s="42"/>
      <c r="C70" s="42"/>
      <c r="D70" s="42"/>
      <c r="E70" s="42"/>
      <c r="F70" s="42"/>
      <c r="G70" s="42"/>
      <c r="H70" s="42"/>
      <c r="I70" s="42"/>
      <c r="J70" s="42"/>
    </row>
    <row r="71" spans="1:10" x14ac:dyDescent="0.25">
      <c r="A71" s="42" t="s">
        <v>128</v>
      </c>
      <c r="B71" s="42"/>
      <c r="C71" s="42"/>
      <c r="D71" s="42"/>
      <c r="E71" s="42"/>
      <c r="F71" s="42"/>
      <c r="G71" s="42"/>
      <c r="H71" s="42"/>
      <c r="I71" s="42"/>
      <c r="J71" s="42"/>
    </row>
    <row r="72" spans="1:10" x14ac:dyDescent="0.25">
      <c r="A72" s="42" t="s">
        <v>129</v>
      </c>
      <c r="B72" s="42"/>
      <c r="C72" s="42"/>
      <c r="D72" s="42"/>
      <c r="E72" s="42"/>
      <c r="F72" s="42"/>
      <c r="G72" s="42"/>
      <c r="H72" s="42"/>
      <c r="I72" s="42"/>
      <c r="J72" s="42"/>
    </row>
    <row r="73" spans="1:10" x14ac:dyDescent="0.25">
      <c r="A73" s="42" t="s">
        <v>130</v>
      </c>
      <c r="B73" s="42"/>
      <c r="C73" s="42"/>
      <c r="D73" s="42"/>
      <c r="E73" s="42"/>
      <c r="F73" s="42"/>
      <c r="G73" s="42"/>
      <c r="H73" s="42"/>
      <c r="I73" s="42"/>
      <c r="J73" s="42"/>
    </row>
    <row r="74" spans="1:10" x14ac:dyDescent="0.25">
      <c r="A74" s="42" t="s">
        <v>131</v>
      </c>
      <c r="B74" s="42"/>
      <c r="C74" s="42"/>
      <c r="D74" s="42"/>
      <c r="E74" s="42"/>
      <c r="F74" s="42"/>
      <c r="G74" s="42"/>
      <c r="H74" s="42"/>
      <c r="I74" s="42"/>
      <c r="J74" s="42"/>
    </row>
    <row r="75" spans="1:10" x14ac:dyDescent="0.25">
      <c r="A75" s="42" t="s">
        <v>132</v>
      </c>
      <c r="B75" s="42"/>
      <c r="C75" s="42"/>
      <c r="D75" s="42"/>
      <c r="E75" s="42"/>
      <c r="F75" s="42"/>
      <c r="G75" s="42"/>
      <c r="H75" s="42"/>
      <c r="I75" s="42"/>
      <c r="J75" s="42"/>
    </row>
    <row r="76" spans="1:10" x14ac:dyDescent="0.25">
      <c r="A76" s="42" t="s">
        <v>133</v>
      </c>
      <c r="B76" s="42"/>
      <c r="C76" s="42"/>
      <c r="D76" s="42"/>
      <c r="E76" s="42"/>
      <c r="F76" s="42"/>
      <c r="G76" s="42"/>
      <c r="H76" s="42"/>
      <c r="I76" s="42"/>
      <c r="J76" s="42"/>
    </row>
    <row r="77" spans="1:10" x14ac:dyDescent="0.25">
      <c r="A77" s="42" t="s">
        <v>134</v>
      </c>
      <c r="B77" s="42"/>
      <c r="C77" s="42"/>
      <c r="D77" s="42"/>
      <c r="E77" s="42"/>
      <c r="F77" s="42"/>
      <c r="G77" s="42"/>
      <c r="H77" s="42"/>
      <c r="I77" s="42"/>
      <c r="J77" s="42"/>
    </row>
    <row r="78" spans="1:10" x14ac:dyDescent="0.25">
      <c r="A78" s="42" t="s">
        <v>135</v>
      </c>
      <c r="B78" s="42"/>
      <c r="C78" s="42"/>
      <c r="D78" s="42"/>
      <c r="E78" s="42"/>
      <c r="F78" s="42"/>
      <c r="G78" s="42"/>
      <c r="H78" s="42"/>
      <c r="I78" s="42"/>
      <c r="J78" s="42"/>
    </row>
    <row r="79" spans="1:10" x14ac:dyDescent="0.25">
      <c r="A79" s="42" t="s">
        <v>136</v>
      </c>
      <c r="B79" s="42"/>
      <c r="C79" s="42"/>
      <c r="D79" s="42"/>
      <c r="E79" s="42"/>
      <c r="F79" s="42"/>
      <c r="G79" s="42"/>
      <c r="H79" s="42"/>
      <c r="I79" s="42"/>
      <c r="J79" s="42"/>
    </row>
    <row r="80" spans="1:10" x14ac:dyDescent="0.25">
      <c r="A80" s="42" t="s">
        <v>137</v>
      </c>
      <c r="B80" s="42"/>
      <c r="C80" s="42"/>
      <c r="D80" s="42"/>
      <c r="E80" s="42"/>
      <c r="F80" s="42"/>
      <c r="G80" s="42"/>
      <c r="H80" s="42"/>
      <c r="I80" s="42"/>
      <c r="J80" s="42"/>
    </row>
    <row r="81" spans="1:10" x14ac:dyDescent="0.25">
      <c r="A81" s="42" t="s">
        <v>138</v>
      </c>
      <c r="B81" s="42"/>
      <c r="C81" s="42"/>
      <c r="D81" s="42"/>
      <c r="E81" s="42"/>
      <c r="F81" s="42"/>
      <c r="G81" s="42"/>
      <c r="H81" s="42"/>
      <c r="I81" s="42"/>
      <c r="J81" s="42"/>
    </row>
    <row r="82" spans="1:10" x14ac:dyDescent="0.25">
      <c r="A82" s="42" t="s">
        <v>139</v>
      </c>
      <c r="B82" s="42"/>
      <c r="C82" s="42"/>
      <c r="D82" s="42"/>
      <c r="E82" s="42"/>
      <c r="F82" s="42"/>
      <c r="G82" s="42"/>
      <c r="H82" s="42"/>
      <c r="I82" s="42"/>
      <c r="J82" s="42"/>
    </row>
    <row r="83" spans="1:10" x14ac:dyDescent="0.25">
      <c r="A83" s="42" t="s">
        <v>140</v>
      </c>
      <c r="B83" s="42"/>
      <c r="C83" s="42"/>
      <c r="D83" s="42"/>
      <c r="E83" s="42"/>
      <c r="F83" s="42"/>
      <c r="G83" s="42"/>
      <c r="H83" s="42"/>
      <c r="I83" s="42"/>
      <c r="J83" s="42"/>
    </row>
    <row r="84" spans="1:10" x14ac:dyDescent="0.25">
      <c r="A84" s="42" t="s">
        <v>141</v>
      </c>
      <c r="B84" s="42"/>
      <c r="C84" s="42"/>
      <c r="D84" s="42"/>
      <c r="E84" s="42"/>
      <c r="F84" s="42"/>
      <c r="G84" s="42"/>
      <c r="H84" s="42"/>
      <c r="I84" s="42"/>
      <c r="J84" s="42"/>
    </row>
    <row r="85" spans="1:10" x14ac:dyDescent="0.25">
      <c r="A85" s="42" t="s">
        <v>142</v>
      </c>
      <c r="B85" s="42"/>
      <c r="C85" s="42"/>
      <c r="D85" s="42"/>
      <c r="E85" s="42"/>
      <c r="F85" s="42"/>
      <c r="G85" s="42"/>
      <c r="H85" s="42"/>
      <c r="I85" s="42"/>
      <c r="J85" s="42"/>
    </row>
    <row r="86" spans="1:10" x14ac:dyDescent="0.25">
      <c r="A86" s="42" t="s">
        <v>143</v>
      </c>
      <c r="B86" s="42"/>
      <c r="C86" s="42"/>
      <c r="D86" s="42"/>
      <c r="E86" s="42"/>
      <c r="F86" s="42"/>
      <c r="G86" s="42"/>
      <c r="H86" s="42"/>
      <c r="I86" s="42"/>
      <c r="J86" s="42"/>
    </row>
    <row r="87" spans="1:10" x14ac:dyDescent="0.25">
      <c r="A87" s="42" t="s">
        <v>144</v>
      </c>
      <c r="B87" s="42"/>
      <c r="C87" s="42"/>
      <c r="D87" s="42"/>
      <c r="E87" s="42"/>
      <c r="F87" s="42"/>
      <c r="G87" s="42"/>
      <c r="H87" s="42"/>
      <c r="I87" s="42"/>
      <c r="J87" s="42"/>
    </row>
    <row r="88" spans="1:10" x14ac:dyDescent="0.25">
      <c r="A88" s="42" t="s">
        <v>145</v>
      </c>
      <c r="B88" s="42"/>
      <c r="C88" s="42"/>
      <c r="D88" s="42"/>
      <c r="E88" s="42"/>
      <c r="F88" s="42"/>
      <c r="G88" s="42"/>
      <c r="H88" s="42"/>
      <c r="I88" s="42"/>
      <c r="J88" s="42"/>
    </row>
    <row r="89" spans="1:10" x14ac:dyDescent="0.25">
      <c r="A89" s="42" t="s">
        <v>146</v>
      </c>
      <c r="B89" s="42"/>
      <c r="C89" s="42"/>
      <c r="D89" s="42"/>
      <c r="E89" s="42"/>
      <c r="F89" s="42"/>
      <c r="G89" s="42"/>
      <c r="H89" s="42"/>
      <c r="I89" s="42"/>
      <c r="J89" s="42"/>
    </row>
    <row r="90" spans="1:10" x14ac:dyDescent="0.25">
      <c r="A90" s="42" t="s">
        <v>147</v>
      </c>
      <c r="B90" s="42"/>
      <c r="C90" s="42"/>
      <c r="D90" s="42"/>
      <c r="E90" s="42"/>
      <c r="F90" s="42"/>
      <c r="G90" s="42"/>
      <c r="H90" s="42"/>
      <c r="I90" s="42"/>
      <c r="J90" s="42"/>
    </row>
    <row r="91" spans="1:10" x14ac:dyDescent="0.25">
      <c r="A91" s="42" t="s">
        <v>148</v>
      </c>
      <c r="B91" s="42"/>
      <c r="C91" s="42"/>
      <c r="D91" s="42"/>
      <c r="E91" s="42"/>
      <c r="F91" s="42"/>
      <c r="G91" s="42"/>
      <c r="H91" s="42"/>
      <c r="I91" s="42"/>
      <c r="J91" s="42"/>
    </row>
    <row r="92" spans="1:10" x14ac:dyDescent="0.25">
      <c r="A92" s="42" t="s">
        <v>149</v>
      </c>
      <c r="B92" s="42"/>
      <c r="C92" s="42"/>
      <c r="D92" s="42"/>
      <c r="E92" s="42"/>
      <c r="F92" s="42"/>
      <c r="G92" s="42"/>
      <c r="H92" s="42"/>
      <c r="I92" s="42"/>
      <c r="J92" s="42"/>
    </row>
    <row r="93" spans="1:10" x14ac:dyDescent="0.25">
      <c r="A93" s="42" t="s">
        <v>150</v>
      </c>
      <c r="B93" s="42"/>
      <c r="C93" s="42"/>
      <c r="D93" s="42"/>
      <c r="E93" s="42"/>
      <c r="F93" s="42"/>
      <c r="G93" s="42"/>
      <c r="H93" s="42"/>
      <c r="I93" s="42"/>
      <c r="J93" s="42"/>
    </row>
    <row r="94" spans="1:10" x14ac:dyDescent="0.25">
      <c r="A94" s="42" t="s">
        <v>151</v>
      </c>
      <c r="B94" s="42"/>
      <c r="C94" s="42"/>
      <c r="D94" s="42"/>
      <c r="E94" s="42"/>
      <c r="F94" s="42"/>
      <c r="G94" s="42"/>
      <c r="H94" s="42"/>
      <c r="I94" s="42"/>
      <c r="J94" s="42"/>
    </row>
    <row r="95" spans="1:10" x14ac:dyDescent="0.25">
      <c r="A95" s="42" t="s">
        <v>152</v>
      </c>
      <c r="B95" s="42"/>
      <c r="C95" s="42"/>
      <c r="D95" s="42"/>
      <c r="E95" s="42"/>
      <c r="F95" s="42"/>
      <c r="G95" s="42"/>
      <c r="H95" s="42"/>
      <c r="I95" s="42"/>
      <c r="J95" s="42"/>
    </row>
    <row r="96" spans="1:10" x14ac:dyDescent="0.25">
      <c r="A96" s="42" t="s">
        <v>153</v>
      </c>
      <c r="B96" s="42"/>
      <c r="C96" s="42"/>
      <c r="D96" s="42"/>
      <c r="E96" s="42"/>
      <c r="F96" s="42"/>
      <c r="G96" s="42"/>
      <c r="H96" s="42"/>
      <c r="I96" s="42"/>
      <c r="J96" s="42"/>
    </row>
    <row r="97" spans="1:10" x14ac:dyDescent="0.25">
      <c r="A97" s="42" t="s">
        <v>154</v>
      </c>
      <c r="B97" s="42"/>
      <c r="C97" s="42"/>
      <c r="D97" s="42"/>
      <c r="E97" s="42"/>
      <c r="F97" s="42"/>
      <c r="G97" s="42"/>
      <c r="H97" s="42"/>
      <c r="I97" s="42"/>
      <c r="J97" s="42"/>
    </row>
    <row r="98" spans="1:10" x14ac:dyDescent="0.25">
      <c r="A98" s="42" t="s">
        <v>155</v>
      </c>
      <c r="B98" s="42"/>
      <c r="C98" s="42"/>
      <c r="D98" s="42"/>
      <c r="E98" s="42"/>
      <c r="F98" s="42"/>
      <c r="G98" s="42"/>
      <c r="H98" s="42"/>
      <c r="I98" s="42"/>
      <c r="J98" s="42"/>
    </row>
    <row r="99" spans="1:10" x14ac:dyDescent="0.25">
      <c r="A99" s="42" t="s">
        <v>156</v>
      </c>
      <c r="B99" s="42"/>
      <c r="C99" s="42"/>
      <c r="D99" s="42"/>
      <c r="E99" s="42"/>
      <c r="F99" s="42"/>
      <c r="G99" s="42"/>
      <c r="H99" s="42"/>
      <c r="I99" s="42"/>
      <c r="J99" s="42"/>
    </row>
    <row r="100" spans="1:10" x14ac:dyDescent="0.25">
      <c r="A100" s="42" t="s">
        <v>157</v>
      </c>
      <c r="B100" s="42"/>
      <c r="C100" s="42"/>
      <c r="D100" s="42"/>
      <c r="E100" s="42"/>
      <c r="F100" s="42"/>
      <c r="G100" s="42"/>
      <c r="H100" s="42"/>
      <c r="I100" s="42"/>
      <c r="J100" s="42"/>
    </row>
    <row r="101" spans="1:10" x14ac:dyDescent="0.25">
      <c r="A101" s="42" t="s">
        <v>158</v>
      </c>
      <c r="B101" s="42"/>
      <c r="C101" s="42"/>
      <c r="D101" s="42"/>
      <c r="E101" s="42"/>
      <c r="F101" s="42"/>
      <c r="G101" s="42"/>
      <c r="H101" s="42"/>
      <c r="I101" s="42"/>
      <c r="J101" s="42"/>
    </row>
  </sheetData>
  <hyperlinks>
    <hyperlink ref="J3" r:id="rId1"/>
    <hyperlink ref="J2" r:id="rId2"/>
    <hyperlink ref="J5" r:id="rId3"/>
  </hyperlinks>
  <pageMargins left="0.7" right="0.7" top="0.75" bottom="0.75" header="0.3" footer="0.3"/>
  <pageSetup paperSize="0" orientation="portrait" horizontalDpi="0" verticalDpi="0" copies="0"/>
  <legacyDrawing r:id="rId4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workbookViewId="0">
      <selection activeCell="J14" sqref="J14"/>
    </sheetView>
  </sheetViews>
  <sheetFormatPr baseColWidth="10" defaultRowHeight="15" x14ac:dyDescent="0.25"/>
  <cols>
    <col min="2" max="2" width="13.7109375" customWidth="1"/>
    <col min="4" max="4" width="10.7109375" customWidth="1"/>
    <col min="5" max="5" width="1" customWidth="1"/>
    <col min="6" max="6" width="16.140625" customWidth="1"/>
  </cols>
  <sheetData>
    <row r="2" spans="1:9" ht="21" x14ac:dyDescent="0.65">
      <c r="C2" s="106"/>
      <c r="D2" s="106"/>
      <c r="E2" s="62"/>
      <c r="G2" s="74" t="s">
        <v>56</v>
      </c>
      <c r="H2" s="98"/>
      <c r="I2" s="98"/>
    </row>
    <row r="3" spans="1:9" ht="15.75" x14ac:dyDescent="0.5">
      <c r="C3" s="2"/>
    </row>
    <row r="4" spans="1:9" ht="15.75" customHeight="1" x14ac:dyDescent="0.25">
      <c r="C4" s="2"/>
      <c r="F4" s="137" t="s">
        <v>300</v>
      </c>
      <c r="G4" s="137"/>
      <c r="H4" s="137"/>
      <c r="I4" s="137"/>
    </row>
    <row r="5" spans="1:9" ht="15.75" customHeight="1" x14ac:dyDescent="0.25">
      <c r="C5" s="2"/>
      <c r="F5" s="137"/>
      <c r="G5" s="137"/>
      <c r="H5" s="137"/>
      <c r="I5" s="137"/>
    </row>
    <row r="6" spans="1:9" ht="15.75" x14ac:dyDescent="0.5">
      <c r="C6" s="2"/>
    </row>
    <row r="7" spans="1:9" ht="14.25" x14ac:dyDescent="0.45">
      <c r="F7" s="65" t="s">
        <v>301</v>
      </c>
      <c r="G7" s="98"/>
      <c r="H7" s="98"/>
      <c r="I7" s="98"/>
    </row>
    <row r="8" spans="1:9" ht="14.25" customHeight="1" x14ac:dyDescent="0.55000000000000004">
      <c r="A8" s="72"/>
      <c r="B8" s="72"/>
      <c r="C8" s="72"/>
      <c r="D8" s="72"/>
      <c r="E8" s="72"/>
      <c r="F8" s="65" t="s">
        <v>302</v>
      </c>
      <c r="G8" s="98"/>
      <c r="H8" s="98"/>
      <c r="I8" s="98"/>
    </row>
    <row r="9" spans="1:9" ht="14.25" customHeight="1" x14ac:dyDescent="0.55000000000000004">
      <c r="A9" s="72"/>
      <c r="B9" s="72"/>
      <c r="C9" s="72"/>
      <c r="D9" s="72"/>
      <c r="E9" s="72"/>
      <c r="F9" s="65" t="s">
        <v>303</v>
      </c>
      <c r="G9" s="98"/>
      <c r="H9" s="98"/>
      <c r="I9" s="98"/>
    </row>
    <row r="10" spans="1:9" ht="14.25" customHeight="1" x14ac:dyDescent="0.55000000000000004">
      <c r="A10" s="72"/>
      <c r="B10" s="72"/>
      <c r="C10" s="72"/>
      <c r="D10" s="72"/>
      <c r="E10" s="72"/>
      <c r="F10" s="65" t="s">
        <v>304</v>
      </c>
      <c r="G10" s="98"/>
      <c r="H10" s="98"/>
      <c r="I10" s="98"/>
    </row>
    <row r="11" spans="1:9" ht="14.25" customHeight="1" x14ac:dyDescent="0.55000000000000004">
      <c r="A11" s="72"/>
      <c r="B11" s="72"/>
      <c r="C11" s="72"/>
      <c r="D11" s="72"/>
      <c r="E11" s="72"/>
    </row>
    <row r="12" spans="1:9" ht="14.25" customHeight="1" x14ac:dyDescent="0.55000000000000004">
      <c r="A12" s="72"/>
      <c r="B12" s="72"/>
      <c r="C12" s="72"/>
      <c r="D12" s="72"/>
      <c r="E12" s="72"/>
    </row>
    <row r="13" spans="1:9" ht="14.25" customHeight="1" x14ac:dyDescent="0.55000000000000004">
      <c r="A13" s="135" t="s">
        <v>311</v>
      </c>
      <c r="B13" s="135"/>
      <c r="C13" s="72"/>
      <c r="D13" s="72"/>
      <c r="E13" s="72"/>
      <c r="F13" s="135" t="s">
        <v>312</v>
      </c>
      <c r="G13" s="135"/>
    </row>
    <row r="14" spans="1:9" ht="14.25" customHeight="1" x14ac:dyDescent="0.55000000000000004">
      <c r="A14" s="72"/>
      <c r="B14" s="72"/>
      <c r="C14" s="72"/>
      <c r="F14" s="72"/>
      <c r="G14" s="72"/>
    </row>
    <row r="16" spans="1:9" ht="14.25" x14ac:dyDescent="0.45">
      <c r="A16" s="63" t="s">
        <v>305</v>
      </c>
      <c r="B16" s="63"/>
      <c r="C16" s="63"/>
      <c r="F16" s="63" t="s">
        <v>305</v>
      </c>
      <c r="G16" s="63"/>
      <c r="H16" s="63"/>
    </row>
    <row r="17" spans="1:9" x14ac:dyDescent="0.25">
      <c r="A17" t="s">
        <v>308</v>
      </c>
      <c r="B17" s="98"/>
      <c r="C17" s="98"/>
      <c r="F17" t="s">
        <v>308</v>
      </c>
      <c r="G17" s="98"/>
      <c r="H17" s="98"/>
    </row>
    <row r="18" spans="1:9" ht="14.25" x14ac:dyDescent="0.45">
      <c r="A18" t="s">
        <v>310</v>
      </c>
      <c r="B18" s="98"/>
      <c r="C18" s="98"/>
      <c r="F18" t="s">
        <v>310</v>
      </c>
      <c r="G18" s="98"/>
      <c r="H18" s="98"/>
    </row>
    <row r="19" spans="1:9" ht="14.25" x14ac:dyDescent="0.45">
      <c r="A19" t="s">
        <v>309</v>
      </c>
      <c r="B19" s="98"/>
      <c r="C19" s="98"/>
      <c r="D19" s="98"/>
      <c r="E19" s="64"/>
      <c r="F19" t="s">
        <v>309</v>
      </c>
      <c r="G19" s="98"/>
      <c r="H19" s="98"/>
      <c r="I19" s="98"/>
    </row>
    <row r="20" spans="1:9" x14ac:dyDescent="0.25">
      <c r="A20" s="63" t="s">
        <v>306</v>
      </c>
      <c r="B20" s="63"/>
      <c r="C20" s="63"/>
    </row>
    <row r="21" spans="1:9" x14ac:dyDescent="0.25">
      <c r="A21" t="s">
        <v>308</v>
      </c>
      <c r="B21" s="98"/>
      <c r="C21" s="98"/>
      <c r="F21" t="s">
        <v>313</v>
      </c>
    </row>
    <row r="22" spans="1:9" ht="14.25" x14ac:dyDescent="0.45">
      <c r="A22" t="s">
        <v>310</v>
      </c>
      <c r="B22" s="98"/>
      <c r="C22" s="98"/>
      <c r="F22" t="s">
        <v>314</v>
      </c>
    </row>
    <row r="23" spans="1:9" x14ac:dyDescent="0.25">
      <c r="A23" t="s">
        <v>309</v>
      </c>
      <c r="B23" s="98"/>
      <c r="C23" s="98"/>
      <c r="D23" s="98"/>
      <c r="E23" s="64"/>
      <c r="F23" t="s">
        <v>315</v>
      </c>
    </row>
    <row r="24" spans="1:9" ht="14.25" x14ac:dyDescent="0.45">
      <c r="A24" s="63" t="s">
        <v>307</v>
      </c>
      <c r="B24" s="63"/>
      <c r="C24" s="63"/>
    </row>
    <row r="25" spans="1:9" x14ac:dyDescent="0.25">
      <c r="A25" t="s">
        <v>308</v>
      </c>
      <c r="B25" s="98"/>
      <c r="C25" s="98"/>
      <c r="F25" t="s">
        <v>316</v>
      </c>
    </row>
    <row r="26" spans="1:9" ht="14.25" x14ac:dyDescent="0.45">
      <c r="A26" t="s">
        <v>310</v>
      </c>
      <c r="B26" s="98"/>
      <c r="C26" s="98"/>
      <c r="F26" t="s">
        <v>317</v>
      </c>
    </row>
    <row r="27" spans="1:9" ht="14.25" x14ac:dyDescent="0.45">
      <c r="A27" t="s">
        <v>309</v>
      </c>
      <c r="B27" s="98"/>
      <c r="C27" s="98"/>
      <c r="D27" s="98"/>
      <c r="E27" s="64"/>
    </row>
    <row r="28" spans="1:9" ht="14.25" x14ac:dyDescent="0.45">
      <c r="F28" t="s">
        <v>318</v>
      </c>
    </row>
    <row r="29" spans="1:9" x14ac:dyDescent="0.25">
      <c r="A29" t="s">
        <v>323</v>
      </c>
      <c r="F29" t="s">
        <v>317</v>
      </c>
    </row>
    <row r="30" spans="1:9" ht="14.25" x14ac:dyDescent="0.45">
      <c r="A30" t="s">
        <v>325</v>
      </c>
    </row>
    <row r="31" spans="1:9" ht="14.25" x14ac:dyDescent="0.45">
      <c r="A31" t="s">
        <v>320</v>
      </c>
      <c r="F31" t="s">
        <v>320</v>
      </c>
    </row>
    <row r="32" spans="1:9" ht="14.25" x14ac:dyDescent="0.45">
      <c r="A32" t="s">
        <v>321</v>
      </c>
      <c r="F32" t="s">
        <v>321</v>
      </c>
    </row>
    <row r="33" spans="1:9" ht="14.25" x14ac:dyDescent="0.45">
      <c r="A33" t="s">
        <v>319</v>
      </c>
      <c r="F33" t="s">
        <v>319</v>
      </c>
    </row>
    <row r="34" spans="1:9" x14ac:dyDescent="0.25">
      <c r="A34" t="s">
        <v>324</v>
      </c>
      <c r="F34" t="s">
        <v>324</v>
      </c>
    </row>
    <row r="36" spans="1:9" x14ac:dyDescent="0.25">
      <c r="A36" s="73" t="s">
        <v>322</v>
      </c>
      <c r="F36" s="73" t="s">
        <v>322</v>
      </c>
    </row>
    <row r="37" spans="1:9" x14ac:dyDescent="0.25">
      <c r="A37" s="136"/>
      <c r="B37" s="136"/>
      <c r="C37" s="136"/>
      <c r="D37" s="136"/>
      <c r="F37" s="136"/>
      <c r="G37" s="136"/>
      <c r="H37" s="136"/>
      <c r="I37" s="136"/>
    </row>
    <row r="38" spans="1:9" x14ac:dyDescent="0.25">
      <c r="A38" s="136"/>
      <c r="B38" s="136"/>
      <c r="C38" s="136"/>
      <c r="D38" s="136"/>
      <c r="F38" s="136"/>
      <c r="G38" s="136"/>
      <c r="H38" s="136"/>
      <c r="I38" s="136"/>
    </row>
    <row r="39" spans="1:9" x14ac:dyDescent="0.25">
      <c r="A39" s="136"/>
      <c r="B39" s="136"/>
      <c r="C39" s="136"/>
      <c r="D39" s="136"/>
      <c r="F39" s="136"/>
      <c r="G39" s="136"/>
      <c r="H39" s="136"/>
      <c r="I39" s="136"/>
    </row>
    <row r="40" spans="1:9" x14ac:dyDescent="0.25">
      <c r="A40" s="136"/>
      <c r="B40" s="136"/>
      <c r="C40" s="136"/>
      <c r="D40" s="136"/>
      <c r="F40" s="136"/>
      <c r="G40" s="136"/>
      <c r="H40" s="136"/>
      <c r="I40" s="136"/>
    </row>
    <row r="41" spans="1:9" x14ac:dyDescent="0.25">
      <c r="A41" s="136"/>
      <c r="B41" s="136"/>
      <c r="C41" s="136"/>
      <c r="D41" s="136"/>
      <c r="F41" s="136"/>
      <c r="G41" s="136"/>
      <c r="H41" s="136"/>
      <c r="I41" s="136"/>
    </row>
    <row r="42" spans="1:9" x14ac:dyDescent="0.25">
      <c r="A42" s="136"/>
      <c r="B42" s="136"/>
      <c r="C42" s="136"/>
      <c r="D42" s="136"/>
      <c r="F42" s="136"/>
      <c r="G42" s="136"/>
      <c r="H42" s="136"/>
      <c r="I42" s="136"/>
    </row>
    <row r="43" spans="1:9" x14ac:dyDescent="0.25">
      <c r="A43" s="136"/>
      <c r="B43" s="136"/>
      <c r="C43" s="136"/>
      <c r="D43" s="136"/>
      <c r="F43" s="136"/>
      <c r="G43" s="136"/>
      <c r="H43" s="136"/>
      <c r="I43" s="136"/>
    </row>
    <row r="44" spans="1:9" x14ac:dyDescent="0.25">
      <c r="A44" s="136"/>
      <c r="B44" s="136"/>
      <c r="C44" s="136"/>
      <c r="D44" s="136"/>
      <c r="F44" s="136"/>
      <c r="G44" s="136"/>
      <c r="H44" s="136"/>
      <c r="I44" s="136"/>
    </row>
    <row r="45" spans="1:9" x14ac:dyDescent="0.25">
      <c r="A45" s="136"/>
      <c r="B45" s="136"/>
      <c r="C45" s="136"/>
      <c r="D45" s="136"/>
      <c r="F45" s="136"/>
      <c r="G45" s="136"/>
      <c r="H45" s="136"/>
      <c r="I45" s="136"/>
    </row>
    <row r="46" spans="1:9" x14ac:dyDescent="0.25">
      <c r="A46" s="136"/>
      <c r="B46" s="136"/>
      <c r="C46" s="136"/>
      <c r="D46" s="136"/>
      <c r="F46" s="136"/>
      <c r="G46" s="136"/>
      <c r="H46" s="136"/>
      <c r="I46" s="136"/>
    </row>
    <row r="47" spans="1:9" x14ac:dyDescent="0.25">
      <c r="A47" s="136"/>
      <c r="B47" s="136"/>
      <c r="C47" s="136"/>
      <c r="D47" s="136"/>
      <c r="F47" s="136"/>
      <c r="G47" s="136"/>
      <c r="H47" s="136"/>
      <c r="I47" s="136"/>
    </row>
    <row r="48" spans="1:9" x14ac:dyDescent="0.25">
      <c r="A48" s="136"/>
      <c r="B48" s="136"/>
      <c r="C48" s="136"/>
      <c r="D48" s="136"/>
      <c r="F48" s="136"/>
      <c r="G48" s="136"/>
      <c r="H48" s="136"/>
      <c r="I48" s="136"/>
    </row>
    <row r="49" spans="1:9" x14ac:dyDescent="0.25">
      <c r="A49" s="136"/>
      <c r="B49" s="136"/>
      <c r="C49" s="136"/>
      <c r="D49" s="136"/>
      <c r="F49" s="136"/>
      <c r="G49" s="136"/>
      <c r="H49" s="136"/>
      <c r="I49" s="136"/>
    </row>
  </sheetData>
  <mergeCells count="23">
    <mergeCell ref="B25:C25"/>
    <mergeCell ref="C2:D2"/>
    <mergeCell ref="B18:C18"/>
    <mergeCell ref="B19:D19"/>
    <mergeCell ref="B21:C21"/>
    <mergeCell ref="B22:C22"/>
    <mergeCell ref="B23:D23"/>
    <mergeCell ref="H2:I2"/>
    <mergeCell ref="A13:B13"/>
    <mergeCell ref="F13:G13"/>
    <mergeCell ref="A37:D49"/>
    <mergeCell ref="F37:I49"/>
    <mergeCell ref="F4:I5"/>
    <mergeCell ref="G7:I7"/>
    <mergeCell ref="G8:I8"/>
    <mergeCell ref="G9:I9"/>
    <mergeCell ref="G10:I10"/>
    <mergeCell ref="B26:C26"/>
    <mergeCell ref="B27:D27"/>
    <mergeCell ref="G17:H17"/>
    <mergeCell ref="G18:H18"/>
    <mergeCell ref="G19:I19"/>
    <mergeCell ref="B17:C17"/>
  </mergeCells>
  <pageMargins left="0.31496062992125984" right="0.11811023622047245" top="0.74803149606299213" bottom="0.74803149606299213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23" r:id="rId4" name="Option Button 7">
              <controlPr defaultSize="0" autoFill="0" autoLine="0" autoPict="0">
                <anchor moveWithCells="1">
                  <from>
                    <xdr:col>0</xdr:col>
                    <xdr:colOff>28575</xdr:colOff>
                    <xdr:row>14</xdr:row>
                    <xdr:rowOff>9525</xdr:rowOff>
                  </from>
                  <to>
                    <xdr:col>1</xdr:col>
                    <xdr:colOff>266700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5" name="Option Button 9">
              <controlPr defaultSize="0" autoFill="0" autoLine="0" autoPict="0">
                <anchor moveWithCells="1">
                  <from>
                    <xdr:col>1</xdr:col>
                    <xdr:colOff>28575</xdr:colOff>
                    <xdr:row>14</xdr:row>
                    <xdr:rowOff>9525</xdr:rowOff>
                  </from>
                  <to>
                    <xdr:col>2</xdr:col>
                    <xdr:colOff>47625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6" name="Option Button 12">
              <controlPr defaultSize="0" autoFill="0" autoLine="0" autoPict="0">
                <anchor moveWithCells="1">
                  <from>
                    <xdr:col>5</xdr:col>
                    <xdr:colOff>28575</xdr:colOff>
                    <xdr:row>14</xdr:row>
                    <xdr:rowOff>9525</xdr:rowOff>
                  </from>
                  <to>
                    <xdr:col>5</xdr:col>
                    <xdr:colOff>1028700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7" name="Option Button 13">
              <controlPr defaultSize="0" autoFill="0" autoLine="0" autoPict="0">
                <anchor moveWithCells="1">
                  <from>
                    <xdr:col>6</xdr:col>
                    <xdr:colOff>28575</xdr:colOff>
                    <xdr:row>14</xdr:row>
                    <xdr:rowOff>9525</xdr:rowOff>
                  </from>
                  <to>
                    <xdr:col>7</xdr:col>
                    <xdr:colOff>266700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8" name="Option Button 14">
              <controlPr defaultSize="0" autoFill="0" autoLine="0" autoPict="0">
                <anchor moveWithCells="1">
                  <from>
                    <xdr:col>5</xdr:col>
                    <xdr:colOff>28575</xdr:colOff>
                    <xdr:row>14</xdr:row>
                    <xdr:rowOff>9525</xdr:rowOff>
                  </from>
                  <to>
                    <xdr:col>5</xdr:col>
                    <xdr:colOff>1028700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9" name="Option Button 15">
              <controlPr defaultSize="0" autoFill="0" autoLine="0" autoPict="0">
                <anchor moveWithCells="1">
                  <from>
                    <xdr:col>6</xdr:col>
                    <xdr:colOff>28575</xdr:colOff>
                    <xdr:row>14</xdr:row>
                    <xdr:rowOff>9525</xdr:rowOff>
                  </from>
                  <to>
                    <xdr:col>7</xdr:col>
                    <xdr:colOff>266700</xdr:colOff>
                    <xdr:row>15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workbookViewId="0">
      <selection activeCell="F15" sqref="F15"/>
    </sheetView>
  </sheetViews>
  <sheetFormatPr baseColWidth="10" defaultRowHeight="15" x14ac:dyDescent="0.25"/>
  <cols>
    <col min="1" max="1" width="17.140625" customWidth="1"/>
    <col min="6" max="6" width="21.5703125" bestFit="1" customWidth="1"/>
    <col min="8" max="8" width="12.85546875" bestFit="1" customWidth="1"/>
    <col min="9" max="9" width="13.28515625" bestFit="1" customWidth="1"/>
    <col min="10" max="10" width="24.28515625" bestFit="1" customWidth="1"/>
  </cols>
  <sheetData>
    <row r="1" spans="1:10" x14ac:dyDescent="0.25">
      <c r="A1" s="44" t="s">
        <v>58</v>
      </c>
      <c r="B1" s="44" t="s">
        <v>51</v>
      </c>
      <c r="C1" s="44" t="s">
        <v>3</v>
      </c>
      <c r="D1" s="44" t="s">
        <v>4</v>
      </c>
      <c r="E1" s="44" t="s">
        <v>5</v>
      </c>
      <c r="F1" s="44" t="s">
        <v>6</v>
      </c>
      <c r="G1" s="44" t="s">
        <v>9</v>
      </c>
      <c r="H1" s="44" t="s">
        <v>7</v>
      </c>
      <c r="I1" s="44" t="s">
        <v>8</v>
      </c>
      <c r="J1" s="44" t="s">
        <v>10</v>
      </c>
    </row>
    <row r="2" spans="1:10" ht="14.25" x14ac:dyDescent="0.45">
      <c r="A2" s="42" t="s">
        <v>11</v>
      </c>
      <c r="B2" s="42" t="s">
        <v>52</v>
      </c>
      <c r="C2" s="42" t="s">
        <v>25</v>
      </c>
      <c r="D2" s="42" t="s">
        <v>26</v>
      </c>
      <c r="E2" s="42" t="s">
        <v>27</v>
      </c>
      <c r="F2" s="42" t="s">
        <v>28</v>
      </c>
      <c r="G2" s="42">
        <v>35150</v>
      </c>
      <c r="H2" s="42" t="s">
        <v>29</v>
      </c>
      <c r="I2" s="42" t="s">
        <v>30</v>
      </c>
      <c r="J2" s="43" t="s">
        <v>31</v>
      </c>
    </row>
    <row r="3" spans="1:10" x14ac:dyDescent="0.25">
      <c r="A3" s="42" t="s">
        <v>12</v>
      </c>
      <c r="B3" s="42" t="s">
        <v>53</v>
      </c>
      <c r="C3" s="42" t="s">
        <v>32</v>
      </c>
      <c r="D3" s="42" t="s">
        <v>33</v>
      </c>
      <c r="E3" s="42" t="s">
        <v>34</v>
      </c>
      <c r="F3" s="42" t="s">
        <v>28</v>
      </c>
      <c r="G3" s="42">
        <v>35151</v>
      </c>
      <c r="H3" s="42" t="s">
        <v>29</v>
      </c>
      <c r="I3" s="42" t="s">
        <v>35</v>
      </c>
      <c r="J3" s="43" t="s">
        <v>36</v>
      </c>
    </row>
    <row r="4" spans="1:10" ht="14.25" x14ac:dyDescent="0.45">
      <c r="A4" s="42" t="s">
        <v>13</v>
      </c>
      <c r="B4" s="42" t="s">
        <v>52</v>
      </c>
      <c r="C4" s="42" t="s">
        <v>25</v>
      </c>
      <c r="D4" s="42" t="s">
        <v>26</v>
      </c>
      <c r="E4" s="42" t="s">
        <v>27</v>
      </c>
      <c r="F4" s="42" t="s">
        <v>28</v>
      </c>
      <c r="G4" s="42">
        <v>35150</v>
      </c>
      <c r="H4" s="42" t="s">
        <v>29</v>
      </c>
      <c r="I4" s="42" t="s">
        <v>30</v>
      </c>
      <c r="J4" s="43" t="s">
        <v>31</v>
      </c>
    </row>
    <row r="5" spans="1:10" x14ac:dyDescent="0.25">
      <c r="A5" s="42" t="s">
        <v>14</v>
      </c>
      <c r="B5" s="42" t="s">
        <v>341</v>
      </c>
      <c r="C5" s="42" t="s">
        <v>25</v>
      </c>
      <c r="D5" s="42" t="s">
        <v>342</v>
      </c>
      <c r="E5" s="42" t="s">
        <v>343</v>
      </c>
      <c r="F5" s="42" t="s">
        <v>345</v>
      </c>
      <c r="G5" s="42">
        <v>35400</v>
      </c>
      <c r="H5" s="42" t="s">
        <v>344</v>
      </c>
      <c r="I5" s="42" t="s">
        <v>346</v>
      </c>
      <c r="J5" s="43" t="s">
        <v>347</v>
      </c>
    </row>
    <row r="6" spans="1:10" x14ac:dyDescent="0.25">
      <c r="A6" s="42" t="s">
        <v>15</v>
      </c>
      <c r="B6" s="42"/>
      <c r="C6" s="42" t="s">
        <v>32</v>
      </c>
      <c r="D6" s="42" t="s">
        <v>348</v>
      </c>
      <c r="E6" s="42" t="s">
        <v>349</v>
      </c>
      <c r="F6" s="42" t="s">
        <v>350</v>
      </c>
      <c r="G6" s="42">
        <v>92500</v>
      </c>
      <c r="H6" s="42" t="s">
        <v>351</v>
      </c>
      <c r="I6" s="42"/>
      <c r="J6" s="42"/>
    </row>
    <row r="7" spans="1:10" ht="14.25" x14ac:dyDescent="0.45">
      <c r="A7" s="42" t="s">
        <v>16</v>
      </c>
      <c r="B7" s="42" t="s">
        <v>364</v>
      </c>
      <c r="C7" s="42"/>
      <c r="D7" s="42"/>
      <c r="E7" s="42"/>
      <c r="F7" s="42" t="s">
        <v>365</v>
      </c>
      <c r="G7" s="42">
        <v>35000</v>
      </c>
      <c r="H7" s="42" t="s">
        <v>366</v>
      </c>
      <c r="I7" s="42"/>
      <c r="J7" s="42"/>
    </row>
    <row r="8" spans="1:10" ht="14.25" x14ac:dyDescent="0.45">
      <c r="A8" s="42" t="s">
        <v>17</v>
      </c>
      <c r="B8" s="42"/>
      <c r="C8" s="42" t="s">
        <v>25</v>
      </c>
      <c r="D8" s="42" t="s">
        <v>367</v>
      </c>
      <c r="E8" s="42" t="s">
        <v>368</v>
      </c>
      <c r="F8" s="42"/>
      <c r="G8" s="42"/>
      <c r="H8" s="42"/>
      <c r="I8" s="42"/>
      <c r="J8" s="42"/>
    </row>
    <row r="9" spans="1:10" ht="14.25" x14ac:dyDescent="0.45">
      <c r="A9" s="42" t="s">
        <v>18</v>
      </c>
      <c r="B9" s="42" t="s">
        <v>375</v>
      </c>
      <c r="C9" s="42" t="s">
        <v>32</v>
      </c>
      <c r="D9" s="42" t="s">
        <v>376</v>
      </c>
      <c r="E9" s="42" t="s">
        <v>377</v>
      </c>
      <c r="F9" s="42"/>
      <c r="G9" s="42"/>
      <c r="H9" s="42" t="s">
        <v>378</v>
      </c>
      <c r="I9" s="42"/>
      <c r="J9" s="42"/>
    </row>
    <row r="10" spans="1:10" x14ac:dyDescent="0.25">
      <c r="A10" s="42" t="s">
        <v>19</v>
      </c>
      <c r="B10" s="42"/>
      <c r="C10" s="42" t="s">
        <v>390</v>
      </c>
      <c r="D10" s="42" t="s">
        <v>391</v>
      </c>
      <c r="E10" s="42" t="s">
        <v>392</v>
      </c>
      <c r="F10" s="42" t="s">
        <v>393</v>
      </c>
      <c r="G10" s="42">
        <v>35000</v>
      </c>
      <c r="H10" s="42" t="s">
        <v>366</v>
      </c>
      <c r="I10" s="42" t="s">
        <v>394</v>
      </c>
      <c r="J10" s="42"/>
    </row>
    <row r="11" spans="1:10" x14ac:dyDescent="0.25">
      <c r="A11" s="42" t="s">
        <v>20</v>
      </c>
      <c r="B11" s="42"/>
      <c r="C11" s="42" t="s">
        <v>390</v>
      </c>
      <c r="D11" s="42" t="s">
        <v>396</v>
      </c>
      <c r="E11" s="42" t="s">
        <v>395</v>
      </c>
      <c r="F11" s="42" t="s">
        <v>397</v>
      </c>
      <c r="G11" s="42">
        <v>35190</v>
      </c>
      <c r="H11" s="42" t="s">
        <v>398</v>
      </c>
      <c r="I11" s="42" t="s">
        <v>399</v>
      </c>
      <c r="J11" s="43"/>
    </row>
    <row r="12" spans="1:10" ht="14.25" x14ac:dyDescent="0.45">
      <c r="A12" s="42" t="s">
        <v>21</v>
      </c>
      <c r="B12" s="42"/>
      <c r="C12" s="42"/>
      <c r="D12" s="42"/>
      <c r="E12" s="42"/>
      <c r="F12" s="42"/>
      <c r="G12" s="42"/>
      <c r="H12" s="42"/>
      <c r="I12" s="42"/>
      <c r="J12" s="42"/>
    </row>
    <row r="13" spans="1:10" ht="14.25" x14ac:dyDescent="0.45">
      <c r="A13" s="42" t="s">
        <v>22</v>
      </c>
      <c r="B13" s="42"/>
      <c r="C13" s="42"/>
      <c r="D13" s="42"/>
      <c r="E13" s="42"/>
      <c r="F13" s="42"/>
      <c r="G13" s="42"/>
      <c r="H13" s="42"/>
      <c r="I13" s="42"/>
      <c r="J13" s="42"/>
    </row>
    <row r="14" spans="1:10" ht="14.25" x14ac:dyDescent="0.45">
      <c r="A14" s="42" t="s">
        <v>23</v>
      </c>
      <c r="B14" s="42"/>
      <c r="C14" s="42"/>
      <c r="D14" s="42"/>
      <c r="E14" s="42"/>
      <c r="F14" s="42"/>
      <c r="G14" s="42"/>
      <c r="H14" s="42"/>
      <c r="I14" s="42"/>
      <c r="J14" s="42"/>
    </row>
    <row r="15" spans="1:10" ht="14.25" x14ac:dyDescent="0.45">
      <c r="A15" s="42" t="s">
        <v>24</v>
      </c>
      <c r="B15" s="42"/>
      <c r="C15" s="42"/>
      <c r="D15" s="42"/>
      <c r="E15" s="42"/>
      <c r="F15" s="42"/>
      <c r="G15" s="42"/>
      <c r="H15" s="42"/>
      <c r="I15" s="42"/>
      <c r="J15" s="42"/>
    </row>
    <row r="16" spans="1:10" ht="14.25" x14ac:dyDescent="0.45">
      <c r="A16" s="42" t="s">
        <v>159</v>
      </c>
      <c r="B16" s="42"/>
      <c r="C16" s="42"/>
      <c r="D16" s="42"/>
      <c r="E16" s="42"/>
      <c r="F16" s="42"/>
      <c r="G16" s="42"/>
      <c r="H16" s="42"/>
      <c r="I16" s="42"/>
      <c r="J16" s="42"/>
    </row>
    <row r="17" spans="1:10" ht="14.25" x14ac:dyDescent="0.45">
      <c r="A17" s="42" t="s">
        <v>160</v>
      </c>
      <c r="B17" s="42"/>
      <c r="C17" s="42"/>
      <c r="D17" s="42"/>
      <c r="E17" s="42"/>
      <c r="F17" s="42"/>
      <c r="G17" s="42"/>
      <c r="H17" s="42"/>
      <c r="I17" s="42"/>
      <c r="J17" s="42"/>
    </row>
    <row r="18" spans="1:10" ht="14.25" x14ac:dyDescent="0.45">
      <c r="A18" s="42" t="s">
        <v>161</v>
      </c>
      <c r="B18" s="42"/>
      <c r="C18" s="42"/>
      <c r="D18" s="42"/>
      <c r="E18" s="42"/>
      <c r="F18" s="42"/>
      <c r="G18" s="42"/>
      <c r="H18" s="42"/>
      <c r="I18" s="42"/>
      <c r="J18" s="42"/>
    </row>
    <row r="19" spans="1:10" ht="14.25" x14ac:dyDescent="0.45">
      <c r="A19" s="42" t="s">
        <v>162</v>
      </c>
      <c r="B19" s="42"/>
      <c r="C19" s="42"/>
      <c r="D19" s="42"/>
      <c r="E19" s="42"/>
      <c r="F19" s="42"/>
      <c r="G19" s="42"/>
      <c r="H19" s="42"/>
      <c r="I19" s="42"/>
      <c r="J19" s="42"/>
    </row>
    <row r="20" spans="1:10" ht="14.25" x14ac:dyDescent="0.45">
      <c r="A20" s="42" t="s">
        <v>163</v>
      </c>
      <c r="B20" s="42"/>
      <c r="C20" s="42"/>
      <c r="D20" s="42"/>
      <c r="E20" s="42"/>
      <c r="F20" s="42"/>
      <c r="G20" s="42"/>
      <c r="H20" s="42"/>
      <c r="I20" s="42"/>
      <c r="J20" s="42"/>
    </row>
    <row r="21" spans="1:10" ht="14.25" x14ac:dyDescent="0.45">
      <c r="A21" s="42" t="s">
        <v>164</v>
      </c>
      <c r="B21" s="42"/>
      <c r="C21" s="42"/>
      <c r="D21" s="42"/>
      <c r="E21" s="42"/>
      <c r="F21" s="42"/>
      <c r="G21" s="42"/>
      <c r="H21" s="42"/>
      <c r="I21" s="42"/>
      <c r="J21" s="42"/>
    </row>
    <row r="22" spans="1:10" ht="14.25" x14ac:dyDescent="0.45">
      <c r="A22" s="42" t="s">
        <v>165</v>
      </c>
      <c r="B22" s="42"/>
      <c r="C22" s="42"/>
      <c r="D22" s="42"/>
      <c r="E22" s="42"/>
      <c r="F22" s="42"/>
      <c r="G22" s="42"/>
      <c r="H22" s="42"/>
      <c r="I22" s="42"/>
      <c r="J22" s="42"/>
    </row>
    <row r="23" spans="1:10" ht="14.25" x14ac:dyDescent="0.45">
      <c r="A23" s="42" t="s">
        <v>166</v>
      </c>
      <c r="B23" s="42"/>
      <c r="C23" s="42"/>
      <c r="D23" s="42"/>
      <c r="E23" s="42"/>
      <c r="F23" s="42"/>
      <c r="G23" s="42"/>
      <c r="H23" s="42"/>
      <c r="I23" s="42"/>
      <c r="J23" s="42"/>
    </row>
    <row r="24" spans="1:10" ht="14.25" x14ac:dyDescent="0.45">
      <c r="A24" s="42" t="s">
        <v>167</v>
      </c>
      <c r="B24" s="42"/>
      <c r="C24" s="42"/>
      <c r="D24" s="42"/>
      <c r="E24" s="42"/>
      <c r="F24" s="42"/>
      <c r="G24" s="42"/>
      <c r="H24" s="42"/>
      <c r="I24" s="42"/>
      <c r="J24" s="42"/>
    </row>
    <row r="25" spans="1:10" ht="14.25" x14ac:dyDescent="0.45">
      <c r="A25" s="42" t="s">
        <v>168</v>
      </c>
      <c r="B25" s="42"/>
      <c r="C25" s="42"/>
      <c r="D25" s="42"/>
      <c r="E25" s="42"/>
      <c r="F25" s="42"/>
      <c r="G25" s="42"/>
      <c r="H25" s="42"/>
      <c r="I25" s="42"/>
      <c r="J25" s="42"/>
    </row>
    <row r="26" spans="1:10" ht="14.25" x14ac:dyDescent="0.45">
      <c r="A26" s="42" t="s">
        <v>169</v>
      </c>
      <c r="B26" s="42"/>
      <c r="C26" s="42"/>
      <c r="D26" s="42"/>
      <c r="E26" s="42"/>
      <c r="F26" s="42"/>
      <c r="G26" s="42"/>
      <c r="H26" s="42"/>
      <c r="I26" s="42"/>
      <c r="J26" s="42"/>
    </row>
    <row r="27" spans="1:10" ht="14.25" x14ac:dyDescent="0.45">
      <c r="A27" s="42" t="s">
        <v>170</v>
      </c>
      <c r="B27" s="42"/>
      <c r="C27" s="42"/>
      <c r="D27" s="42"/>
      <c r="E27" s="42"/>
      <c r="F27" s="42"/>
      <c r="G27" s="42"/>
      <c r="H27" s="42"/>
      <c r="I27" s="42"/>
      <c r="J27" s="42"/>
    </row>
    <row r="28" spans="1:10" ht="14.25" x14ac:dyDescent="0.45">
      <c r="A28" s="42" t="s">
        <v>171</v>
      </c>
      <c r="B28" s="42"/>
      <c r="C28" s="42"/>
      <c r="D28" s="42"/>
      <c r="E28" s="42"/>
      <c r="F28" s="42"/>
      <c r="G28" s="42"/>
      <c r="H28" s="42"/>
      <c r="I28" s="42"/>
      <c r="J28" s="42"/>
    </row>
    <row r="29" spans="1:10" ht="14.25" x14ac:dyDescent="0.45">
      <c r="A29" s="42" t="s">
        <v>172</v>
      </c>
      <c r="B29" s="42"/>
      <c r="C29" s="42"/>
      <c r="D29" s="42"/>
      <c r="E29" s="42"/>
      <c r="F29" s="42"/>
      <c r="G29" s="42"/>
      <c r="H29" s="42"/>
      <c r="I29" s="42"/>
      <c r="J29" s="42"/>
    </row>
    <row r="30" spans="1:10" ht="14.25" x14ac:dyDescent="0.45">
      <c r="A30" s="42" t="s">
        <v>173</v>
      </c>
      <c r="B30" s="42"/>
      <c r="C30" s="42"/>
      <c r="D30" s="42"/>
      <c r="E30" s="42"/>
      <c r="F30" s="42"/>
      <c r="G30" s="42"/>
      <c r="H30" s="42"/>
      <c r="I30" s="42"/>
      <c r="J30" s="42"/>
    </row>
    <row r="31" spans="1:10" ht="14.25" x14ac:dyDescent="0.45">
      <c r="A31" s="42" t="s">
        <v>174</v>
      </c>
      <c r="B31" s="42"/>
      <c r="C31" s="42"/>
      <c r="D31" s="42"/>
      <c r="E31" s="42"/>
      <c r="F31" s="42"/>
      <c r="G31" s="42"/>
      <c r="H31" s="42"/>
      <c r="I31" s="42"/>
      <c r="J31" s="42"/>
    </row>
    <row r="32" spans="1:10" ht="14.25" x14ac:dyDescent="0.45">
      <c r="A32" s="42" t="s">
        <v>175</v>
      </c>
      <c r="B32" s="42"/>
      <c r="C32" s="42"/>
      <c r="D32" s="42"/>
      <c r="E32" s="42"/>
      <c r="F32" s="42"/>
      <c r="G32" s="42"/>
      <c r="H32" s="42"/>
      <c r="I32" s="42"/>
      <c r="J32" s="42"/>
    </row>
    <row r="33" spans="1:10" ht="14.25" x14ac:dyDescent="0.45">
      <c r="A33" s="42" t="s">
        <v>176</v>
      </c>
      <c r="B33" s="42"/>
      <c r="C33" s="42"/>
      <c r="D33" s="42"/>
      <c r="E33" s="42"/>
      <c r="F33" s="42"/>
      <c r="G33" s="42"/>
      <c r="H33" s="42"/>
      <c r="I33" s="42"/>
      <c r="J33" s="42"/>
    </row>
    <row r="34" spans="1:10" x14ac:dyDescent="0.25">
      <c r="A34" s="42" t="s">
        <v>177</v>
      </c>
      <c r="B34" s="42"/>
      <c r="C34" s="42"/>
      <c r="D34" s="42"/>
      <c r="E34" s="42"/>
      <c r="F34" s="42"/>
      <c r="G34" s="42"/>
      <c r="H34" s="42"/>
      <c r="I34" s="42"/>
      <c r="J34" s="42"/>
    </row>
    <row r="35" spans="1:10" x14ac:dyDescent="0.25">
      <c r="A35" s="42" t="s">
        <v>178</v>
      </c>
      <c r="B35" s="42"/>
      <c r="C35" s="42"/>
      <c r="D35" s="42"/>
      <c r="E35" s="42"/>
      <c r="F35" s="42"/>
      <c r="G35" s="42"/>
      <c r="H35" s="42"/>
      <c r="I35" s="42"/>
      <c r="J35" s="42"/>
    </row>
    <row r="36" spans="1:10" x14ac:dyDescent="0.25">
      <c r="A36" s="42" t="s">
        <v>179</v>
      </c>
      <c r="B36" s="42"/>
      <c r="C36" s="42"/>
      <c r="D36" s="42"/>
      <c r="E36" s="42"/>
      <c r="F36" s="42"/>
      <c r="G36" s="42"/>
      <c r="H36" s="42"/>
      <c r="I36" s="42"/>
      <c r="J36" s="42"/>
    </row>
    <row r="37" spans="1:10" x14ac:dyDescent="0.25">
      <c r="A37" s="42" t="s">
        <v>180</v>
      </c>
      <c r="B37" s="42"/>
      <c r="C37" s="42"/>
      <c r="D37" s="42"/>
      <c r="E37" s="42"/>
      <c r="F37" s="42"/>
      <c r="G37" s="42"/>
      <c r="H37" s="42"/>
      <c r="I37" s="42"/>
      <c r="J37" s="42"/>
    </row>
    <row r="38" spans="1:10" x14ac:dyDescent="0.25">
      <c r="A38" s="42" t="s">
        <v>181</v>
      </c>
      <c r="B38" s="42"/>
      <c r="C38" s="42"/>
      <c r="D38" s="42"/>
      <c r="E38" s="42"/>
      <c r="F38" s="42"/>
      <c r="G38" s="42"/>
      <c r="H38" s="42"/>
      <c r="I38" s="42"/>
      <c r="J38" s="42"/>
    </row>
    <row r="39" spans="1:10" x14ac:dyDescent="0.25">
      <c r="A39" s="42" t="s">
        <v>182</v>
      </c>
      <c r="B39" s="42"/>
      <c r="C39" s="42"/>
      <c r="D39" s="42"/>
      <c r="E39" s="42"/>
      <c r="F39" s="42"/>
      <c r="G39" s="42"/>
      <c r="H39" s="42"/>
      <c r="I39" s="42"/>
      <c r="J39" s="42"/>
    </row>
    <row r="40" spans="1:10" x14ac:dyDescent="0.25">
      <c r="A40" s="42" t="s">
        <v>183</v>
      </c>
      <c r="B40" s="42"/>
      <c r="C40" s="42"/>
      <c r="D40" s="42"/>
      <c r="E40" s="42"/>
      <c r="F40" s="42"/>
      <c r="G40" s="42"/>
      <c r="H40" s="42"/>
      <c r="I40" s="42"/>
      <c r="J40" s="42"/>
    </row>
    <row r="41" spans="1:10" x14ac:dyDescent="0.25">
      <c r="A41" s="42" t="s">
        <v>184</v>
      </c>
      <c r="B41" s="42"/>
      <c r="C41" s="42"/>
      <c r="D41" s="42"/>
      <c r="E41" s="42"/>
      <c r="F41" s="42"/>
      <c r="G41" s="42"/>
      <c r="H41" s="42"/>
      <c r="I41" s="42"/>
      <c r="J41" s="42"/>
    </row>
    <row r="42" spans="1:10" x14ac:dyDescent="0.25">
      <c r="A42" s="42" t="s">
        <v>185</v>
      </c>
      <c r="B42" s="42"/>
      <c r="C42" s="42"/>
      <c r="D42" s="42"/>
      <c r="E42" s="42"/>
      <c r="F42" s="42"/>
      <c r="G42" s="42"/>
      <c r="H42" s="42"/>
      <c r="I42" s="42"/>
      <c r="J42" s="42"/>
    </row>
    <row r="43" spans="1:10" x14ac:dyDescent="0.25">
      <c r="A43" s="42" t="s">
        <v>186</v>
      </c>
      <c r="B43" s="42"/>
      <c r="C43" s="42"/>
      <c r="D43" s="42"/>
      <c r="E43" s="42"/>
      <c r="F43" s="42"/>
      <c r="G43" s="42"/>
      <c r="H43" s="42"/>
      <c r="I43" s="42"/>
      <c r="J43" s="42"/>
    </row>
    <row r="44" spans="1:10" x14ac:dyDescent="0.25">
      <c r="A44" s="42" t="s">
        <v>187</v>
      </c>
      <c r="B44" s="42"/>
      <c r="C44" s="42"/>
      <c r="D44" s="42"/>
      <c r="E44" s="42"/>
      <c r="F44" s="42"/>
      <c r="G44" s="42"/>
      <c r="H44" s="42"/>
      <c r="I44" s="42"/>
      <c r="J44" s="42"/>
    </row>
    <row r="45" spans="1:10" x14ac:dyDescent="0.25">
      <c r="A45" s="42" t="s">
        <v>188</v>
      </c>
      <c r="B45" s="42"/>
      <c r="C45" s="42"/>
      <c r="D45" s="42"/>
      <c r="E45" s="42"/>
      <c r="F45" s="42"/>
      <c r="G45" s="42"/>
      <c r="H45" s="42"/>
      <c r="I45" s="42"/>
      <c r="J45" s="42"/>
    </row>
    <row r="46" spans="1:10" x14ac:dyDescent="0.25">
      <c r="A46" s="42" t="s">
        <v>189</v>
      </c>
      <c r="B46" s="42"/>
      <c r="C46" s="42"/>
      <c r="D46" s="42"/>
      <c r="E46" s="42"/>
      <c r="F46" s="42"/>
      <c r="G46" s="42"/>
      <c r="H46" s="42"/>
      <c r="I46" s="42"/>
      <c r="J46" s="42"/>
    </row>
    <row r="47" spans="1:10" x14ac:dyDescent="0.25">
      <c r="A47" s="42" t="s">
        <v>190</v>
      </c>
      <c r="B47" s="42"/>
      <c r="C47" s="42"/>
      <c r="D47" s="42"/>
      <c r="E47" s="42"/>
      <c r="F47" s="42"/>
      <c r="G47" s="42"/>
      <c r="H47" s="42"/>
      <c r="I47" s="42"/>
      <c r="J47" s="42"/>
    </row>
    <row r="48" spans="1:10" x14ac:dyDescent="0.25">
      <c r="A48" s="42" t="s">
        <v>191</v>
      </c>
      <c r="B48" s="42"/>
      <c r="C48" s="42"/>
      <c r="D48" s="42"/>
      <c r="E48" s="42"/>
      <c r="F48" s="42"/>
      <c r="G48" s="42"/>
      <c r="H48" s="42"/>
      <c r="I48" s="42"/>
      <c r="J48" s="42"/>
    </row>
    <row r="49" spans="1:10" x14ac:dyDescent="0.25">
      <c r="A49" s="42" t="s">
        <v>192</v>
      </c>
      <c r="B49" s="42"/>
      <c r="C49" s="42"/>
      <c r="D49" s="42"/>
      <c r="E49" s="42"/>
      <c r="F49" s="42"/>
      <c r="G49" s="42"/>
      <c r="H49" s="42"/>
      <c r="I49" s="42"/>
      <c r="J49" s="42"/>
    </row>
    <row r="50" spans="1:10" x14ac:dyDescent="0.25">
      <c r="A50" s="42" t="s">
        <v>193</v>
      </c>
      <c r="B50" s="42"/>
      <c r="C50" s="42"/>
      <c r="D50" s="42"/>
      <c r="E50" s="42"/>
      <c r="F50" s="42"/>
      <c r="G50" s="42"/>
      <c r="H50" s="42"/>
      <c r="I50" s="42"/>
      <c r="J50" s="42"/>
    </row>
    <row r="51" spans="1:10" x14ac:dyDescent="0.25">
      <c r="A51" s="42" t="s">
        <v>194</v>
      </c>
      <c r="B51" s="42"/>
      <c r="C51" s="42"/>
      <c r="D51" s="42"/>
      <c r="E51" s="42"/>
      <c r="F51" s="42"/>
      <c r="G51" s="42"/>
      <c r="H51" s="42"/>
      <c r="I51" s="42"/>
      <c r="J51" s="42"/>
    </row>
    <row r="52" spans="1:10" x14ac:dyDescent="0.25">
      <c r="A52" s="42" t="s">
        <v>195</v>
      </c>
      <c r="B52" s="42"/>
      <c r="C52" s="42"/>
      <c r="D52" s="42"/>
      <c r="E52" s="42"/>
      <c r="F52" s="42"/>
      <c r="G52" s="42"/>
      <c r="H52" s="42"/>
      <c r="I52" s="42"/>
      <c r="J52" s="42"/>
    </row>
    <row r="53" spans="1:10" x14ac:dyDescent="0.25">
      <c r="A53" s="42" t="s">
        <v>196</v>
      </c>
      <c r="B53" s="42"/>
      <c r="C53" s="42"/>
      <c r="D53" s="42"/>
      <c r="E53" s="42"/>
      <c r="F53" s="42"/>
      <c r="G53" s="42"/>
      <c r="H53" s="42"/>
      <c r="I53" s="42"/>
      <c r="J53" s="42"/>
    </row>
    <row r="54" spans="1:10" x14ac:dyDescent="0.25">
      <c r="A54" s="42" t="s">
        <v>197</v>
      </c>
      <c r="B54" s="42"/>
      <c r="C54" s="42"/>
      <c r="D54" s="42"/>
      <c r="E54" s="42"/>
      <c r="F54" s="42"/>
      <c r="G54" s="42"/>
      <c r="H54" s="42"/>
      <c r="I54" s="42"/>
      <c r="J54" s="42"/>
    </row>
    <row r="55" spans="1:10" x14ac:dyDescent="0.25">
      <c r="A55" s="42" t="s">
        <v>198</v>
      </c>
      <c r="B55" s="42"/>
      <c r="C55" s="42"/>
      <c r="D55" s="42"/>
      <c r="E55" s="42"/>
      <c r="F55" s="42"/>
      <c r="G55" s="42"/>
      <c r="H55" s="42"/>
      <c r="I55" s="42"/>
      <c r="J55" s="42"/>
    </row>
    <row r="56" spans="1:10" x14ac:dyDescent="0.25">
      <c r="A56" s="42" t="s">
        <v>199</v>
      </c>
      <c r="B56" s="42"/>
      <c r="C56" s="42"/>
      <c r="D56" s="42"/>
      <c r="E56" s="42"/>
      <c r="F56" s="42"/>
      <c r="G56" s="42"/>
      <c r="H56" s="42"/>
      <c r="I56" s="42"/>
      <c r="J56" s="42"/>
    </row>
    <row r="57" spans="1:10" x14ac:dyDescent="0.25">
      <c r="A57" s="42" t="s">
        <v>200</v>
      </c>
      <c r="B57" s="42"/>
      <c r="C57" s="42"/>
      <c r="D57" s="42"/>
      <c r="E57" s="42"/>
      <c r="F57" s="42"/>
      <c r="G57" s="42"/>
      <c r="H57" s="42"/>
      <c r="I57" s="42"/>
      <c r="J57" s="42"/>
    </row>
    <row r="58" spans="1:10" x14ac:dyDescent="0.25">
      <c r="A58" s="42" t="s">
        <v>201</v>
      </c>
      <c r="B58" s="42"/>
      <c r="C58" s="42"/>
      <c r="D58" s="42"/>
      <c r="E58" s="42"/>
      <c r="F58" s="42"/>
      <c r="G58" s="42"/>
      <c r="H58" s="42"/>
      <c r="I58" s="42"/>
      <c r="J58" s="42"/>
    </row>
    <row r="59" spans="1:10" x14ac:dyDescent="0.25">
      <c r="A59" s="42" t="s">
        <v>202</v>
      </c>
      <c r="B59" s="42"/>
      <c r="C59" s="42"/>
      <c r="D59" s="42"/>
      <c r="E59" s="42"/>
      <c r="F59" s="42"/>
      <c r="G59" s="42"/>
      <c r="H59" s="42"/>
      <c r="I59" s="42"/>
      <c r="J59" s="42"/>
    </row>
    <row r="60" spans="1:10" x14ac:dyDescent="0.25">
      <c r="A60" s="42" t="s">
        <v>203</v>
      </c>
      <c r="B60" s="42"/>
      <c r="C60" s="42"/>
      <c r="D60" s="42"/>
      <c r="E60" s="42"/>
      <c r="F60" s="42"/>
      <c r="G60" s="42"/>
      <c r="H60" s="42"/>
      <c r="I60" s="42"/>
      <c r="J60" s="42"/>
    </row>
    <row r="61" spans="1:10" x14ac:dyDescent="0.25">
      <c r="A61" s="42" t="s">
        <v>204</v>
      </c>
      <c r="B61" s="42"/>
      <c r="C61" s="42"/>
      <c r="D61" s="42"/>
      <c r="E61" s="42"/>
      <c r="F61" s="42"/>
      <c r="G61" s="42"/>
      <c r="H61" s="42"/>
      <c r="I61" s="42"/>
      <c r="J61" s="42"/>
    </row>
    <row r="62" spans="1:10" x14ac:dyDescent="0.25">
      <c r="A62" s="42" t="s">
        <v>205</v>
      </c>
      <c r="B62" s="42"/>
      <c r="C62" s="42"/>
      <c r="D62" s="42"/>
      <c r="E62" s="42"/>
      <c r="F62" s="42"/>
      <c r="G62" s="42"/>
      <c r="H62" s="42"/>
      <c r="I62" s="42"/>
      <c r="J62" s="42"/>
    </row>
    <row r="63" spans="1:10" x14ac:dyDescent="0.25">
      <c r="A63" s="42" t="s">
        <v>206</v>
      </c>
      <c r="B63" s="42"/>
      <c r="C63" s="42"/>
      <c r="D63" s="42"/>
      <c r="E63" s="42"/>
      <c r="F63" s="42"/>
      <c r="G63" s="42"/>
      <c r="H63" s="42"/>
      <c r="I63" s="42"/>
      <c r="J63" s="42"/>
    </row>
    <row r="64" spans="1:10" x14ac:dyDescent="0.25">
      <c r="A64" s="42" t="s">
        <v>207</v>
      </c>
      <c r="B64" s="42"/>
      <c r="C64" s="42"/>
      <c r="D64" s="42"/>
      <c r="E64" s="42"/>
      <c r="F64" s="42"/>
      <c r="G64" s="42"/>
      <c r="H64" s="42"/>
      <c r="I64" s="42"/>
      <c r="J64" s="42"/>
    </row>
    <row r="65" spans="1:10" x14ac:dyDescent="0.25">
      <c r="A65" s="42" t="s">
        <v>208</v>
      </c>
      <c r="B65" s="42"/>
      <c r="C65" s="42"/>
      <c r="D65" s="42"/>
      <c r="E65" s="42"/>
      <c r="F65" s="42"/>
      <c r="G65" s="42"/>
      <c r="H65" s="42"/>
      <c r="I65" s="42"/>
      <c r="J65" s="42"/>
    </row>
    <row r="66" spans="1:10" x14ac:dyDescent="0.25">
      <c r="A66" s="42" t="s">
        <v>209</v>
      </c>
      <c r="B66" s="42"/>
      <c r="C66" s="42"/>
      <c r="D66" s="42"/>
      <c r="E66" s="42"/>
      <c r="F66" s="42"/>
      <c r="G66" s="42"/>
      <c r="H66" s="42"/>
      <c r="I66" s="42"/>
      <c r="J66" s="42"/>
    </row>
    <row r="67" spans="1:10" x14ac:dyDescent="0.25">
      <c r="A67" s="42" t="s">
        <v>210</v>
      </c>
      <c r="B67" s="42"/>
      <c r="C67" s="42"/>
      <c r="D67" s="42"/>
      <c r="E67" s="42"/>
      <c r="F67" s="42"/>
      <c r="G67" s="42"/>
      <c r="H67" s="42"/>
      <c r="I67" s="42"/>
      <c r="J67" s="42"/>
    </row>
    <row r="68" spans="1:10" x14ac:dyDescent="0.25">
      <c r="A68" s="42" t="s">
        <v>211</v>
      </c>
      <c r="B68" s="42"/>
      <c r="C68" s="42"/>
      <c r="D68" s="42"/>
      <c r="E68" s="42"/>
      <c r="F68" s="42"/>
      <c r="G68" s="42"/>
      <c r="H68" s="42"/>
      <c r="I68" s="42"/>
      <c r="J68" s="42"/>
    </row>
    <row r="69" spans="1:10" x14ac:dyDescent="0.25">
      <c r="A69" s="42" t="s">
        <v>212</v>
      </c>
      <c r="B69" s="42"/>
      <c r="C69" s="42"/>
      <c r="D69" s="42"/>
      <c r="E69" s="42"/>
      <c r="F69" s="42"/>
      <c r="G69" s="42"/>
      <c r="H69" s="42"/>
      <c r="I69" s="42"/>
      <c r="J69" s="42"/>
    </row>
    <row r="70" spans="1:10" x14ac:dyDescent="0.25">
      <c r="A70" s="42" t="s">
        <v>213</v>
      </c>
      <c r="B70" s="42"/>
      <c r="C70" s="42"/>
      <c r="D70" s="42"/>
      <c r="E70" s="42"/>
      <c r="F70" s="42"/>
      <c r="G70" s="42"/>
      <c r="H70" s="42"/>
      <c r="I70" s="42"/>
      <c r="J70" s="42"/>
    </row>
    <row r="71" spans="1:10" x14ac:dyDescent="0.25">
      <c r="A71" s="42" t="s">
        <v>214</v>
      </c>
      <c r="B71" s="42"/>
      <c r="C71" s="42"/>
      <c r="D71" s="42"/>
      <c r="E71" s="42"/>
      <c r="F71" s="42"/>
      <c r="G71" s="42"/>
      <c r="H71" s="42"/>
      <c r="I71" s="42"/>
      <c r="J71" s="42"/>
    </row>
    <row r="72" spans="1:10" x14ac:dyDescent="0.25">
      <c r="A72" s="42" t="s">
        <v>215</v>
      </c>
      <c r="B72" s="42"/>
      <c r="C72" s="42"/>
      <c r="D72" s="42"/>
      <c r="E72" s="42"/>
      <c r="F72" s="42"/>
      <c r="G72" s="42"/>
      <c r="H72" s="42"/>
      <c r="I72" s="42"/>
      <c r="J72" s="42"/>
    </row>
    <row r="73" spans="1:10" x14ac:dyDescent="0.25">
      <c r="A73" s="42" t="s">
        <v>216</v>
      </c>
      <c r="B73" s="42"/>
      <c r="C73" s="42"/>
      <c r="D73" s="42"/>
      <c r="E73" s="42"/>
      <c r="F73" s="42"/>
      <c r="G73" s="42"/>
      <c r="H73" s="42"/>
      <c r="I73" s="42"/>
      <c r="J73" s="42"/>
    </row>
    <row r="74" spans="1:10" x14ac:dyDescent="0.25">
      <c r="A74" s="42" t="s">
        <v>217</v>
      </c>
      <c r="B74" s="42"/>
      <c r="C74" s="42"/>
      <c r="D74" s="42"/>
      <c r="E74" s="42"/>
      <c r="F74" s="42"/>
      <c r="G74" s="42"/>
      <c r="H74" s="42"/>
      <c r="I74" s="42"/>
      <c r="J74" s="42"/>
    </row>
    <row r="75" spans="1:10" x14ac:dyDescent="0.25">
      <c r="A75" s="42" t="s">
        <v>218</v>
      </c>
      <c r="B75" s="42"/>
      <c r="C75" s="42"/>
      <c r="D75" s="42"/>
      <c r="E75" s="42"/>
      <c r="F75" s="42"/>
      <c r="G75" s="42"/>
      <c r="H75" s="42"/>
      <c r="I75" s="42"/>
      <c r="J75" s="42"/>
    </row>
    <row r="76" spans="1:10" x14ac:dyDescent="0.25">
      <c r="A76" s="42" t="s">
        <v>219</v>
      </c>
      <c r="B76" s="42"/>
      <c r="C76" s="42"/>
      <c r="D76" s="42"/>
      <c r="E76" s="42"/>
      <c r="F76" s="42"/>
      <c r="G76" s="42"/>
      <c r="H76" s="42"/>
      <c r="I76" s="42"/>
      <c r="J76" s="42"/>
    </row>
    <row r="77" spans="1:10" x14ac:dyDescent="0.25">
      <c r="A77" s="42" t="s">
        <v>220</v>
      </c>
      <c r="B77" s="42"/>
      <c r="C77" s="42"/>
      <c r="D77" s="42"/>
      <c r="E77" s="42"/>
      <c r="F77" s="42"/>
      <c r="G77" s="42"/>
      <c r="H77" s="42"/>
      <c r="I77" s="42"/>
      <c r="J77" s="42"/>
    </row>
    <row r="78" spans="1:10" x14ac:dyDescent="0.25">
      <c r="A78" s="42" t="s">
        <v>221</v>
      </c>
      <c r="B78" s="42"/>
      <c r="C78" s="42"/>
      <c r="D78" s="42"/>
      <c r="E78" s="42"/>
      <c r="F78" s="42"/>
      <c r="G78" s="42"/>
      <c r="H78" s="42"/>
      <c r="I78" s="42"/>
      <c r="J78" s="42"/>
    </row>
    <row r="79" spans="1:10" x14ac:dyDescent="0.25">
      <c r="A79" s="42" t="s">
        <v>222</v>
      </c>
      <c r="B79" s="42"/>
      <c r="C79" s="42"/>
      <c r="D79" s="42"/>
      <c r="E79" s="42"/>
      <c r="F79" s="42"/>
      <c r="G79" s="42"/>
      <c r="H79" s="42"/>
      <c r="I79" s="42"/>
      <c r="J79" s="42"/>
    </row>
    <row r="80" spans="1:10" x14ac:dyDescent="0.25">
      <c r="A80" s="42" t="s">
        <v>223</v>
      </c>
      <c r="B80" s="42"/>
      <c r="C80" s="42"/>
      <c r="D80" s="42"/>
      <c r="E80" s="42"/>
      <c r="F80" s="42"/>
      <c r="G80" s="42"/>
      <c r="H80" s="42"/>
      <c r="I80" s="42"/>
      <c r="J80" s="42"/>
    </row>
    <row r="81" spans="1:10" x14ac:dyDescent="0.25">
      <c r="A81" s="42" t="s">
        <v>224</v>
      </c>
      <c r="B81" s="42"/>
      <c r="C81" s="42"/>
      <c r="D81" s="42"/>
      <c r="E81" s="42"/>
      <c r="F81" s="42"/>
      <c r="G81" s="42"/>
      <c r="H81" s="42"/>
      <c r="I81" s="42"/>
      <c r="J81" s="42"/>
    </row>
    <row r="82" spans="1:10" x14ac:dyDescent="0.25">
      <c r="A82" s="42" t="s">
        <v>225</v>
      </c>
      <c r="B82" s="42"/>
      <c r="C82" s="42"/>
      <c r="D82" s="42"/>
      <c r="E82" s="42"/>
      <c r="F82" s="42"/>
      <c r="G82" s="42"/>
      <c r="H82" s="42"/>
      <c r="I82" s="42"/>
      <c r="J82" s="42"/>
    </row>
    <row r="83" spans="1:10" x14ac:dyDescent="0.25">
      <c r="A83" s="42" t="s">
        <v>226</v>
      </c>
      <c r="B83" s="42"/>
      <c r="C83" s="42"/>
      <c r="D83" s="42"/>
      <c r="E83" s="42"/>
      <c r="F83" s="42"/>
      <c r="G83" s="42"/>
      <c r="H83" s="42"/>
      <c r="I83" s="42"/>
      <c r="J83" s="42"/>
    </row>
    <row r="84" spans="1:10" x14ac:dyDescent="0.25">
      <c r="A84" s="42" t="s">
        <v>227</v>
      </c>
      <c r="B84" s="42"/>
      <c r="C84" s="42"/>
      <c r="D84" s="42"/>
      <c r="E84" s="42"/>
      <c r="F84" s="42"/>
      <c r="G84" s="42"/>
      <c r="H84" s="42"/>
      <c r="I84" s="42"/>
      <c r="J84" s="42"/>
    </row>
    <row r="85" spans="1:10" x14ac:dyDescent="0.25">
      <c r="A85" s="42" t="s">
        <v>228</v>
      </c>
      <c r="B85" s="42"/>
      <c r="C85" s="42"/>
      <c r="D85" s="42"/>
      <c r="E85" s="42"/>
      <c r="F85" s="42"/>
      <c r="G85" s="42"/>
      <c r="H85" s="42"/>
      <c r="I85" s="42"/>
      <c r="J85" s="42"/>
    </row>
    <row r="86" spans="1:10" x14ac:dyDescent="0.25">
      <c r="A86" s="42" t="s">
        <v>229</v>
      </c>
      <c r="B86" s="42"/>
      <c r="C86" s="42"/>
      <c r="D86" s="42"/>
      <c r="E86" s="42"/>
      <c r="F86" s="42"/>
      <c r="G86" s="42"/>
      <c r="H86" s="42"/>
      <c r="I86" s="42"/>
      <c r="J86" s="42"/>
    </row>
    <row r="87" spans="1:10" x14ac:dyDescent="0.25">
      <c r="A87" s="42" t="s">
        <v>230</v>
      </c>
      <c r="B87" s="42"/>
      <c r="C87" s="42"/>
      <c r="D87" s="42"/>
      <c r="E87" s="42"/>
      <c r="F87" s="42"/>
      <c r="G87" s="42"/>
      <c r="H87" s="42"/>
      <c r="I87" s="42"/>
      <c r="J87" s="42"/>
    </row>
    <row r="88" spans="1:10" x14ac:dyDescent="0.25">
      <c r="A88" s="42" t="s">
        <v>231</v>
      </c>
      <c r="B88" s="42"/>
      <c r="C88" s="42"/>
      <c r="D88" s="42"/>
      <c r="E88" s="42"/>
      <c r="F88" s="42"/>
      <c r="G88" s="42"/>
      <c r="H88" s="42"/>
      <c r="I88" s="42"/>
      <c r="J88" s="42"/>
    </row>
    <row r="89" spans="1:10" x14ac:dyDescent="0.25">
      <c r="A89" s="42" t="s">
        <v>232</v>
      </c>
      <c r="B89" s="42"/>
      <c r="C89" s="42"/>
      <c r="D89" s="42"/>
      <c r="E89" s="42"/>
      <c r="F89" s="42"/>
      <c r="G89" s="42"/>
      <c r="H89" s="42"/>
      <c r="I89" s="42"/>
      <c r="J89" s="42"/>
    </row>
    <row r="90" spans="1:10" x14ac:dyDescent="0.25">
      <c r="A90" s="42" t="s">
        <v>233</v>
      </c>
      <c r="B90" s="42"/>
      <c r="C90" s="42"/>
      <c r="D90" s="42"/>
      <c r="E90" s="42"/>
      <c r="F90" s="42"/>
      <c r="G90" s="42"/>
      <c r="H90" s="42"/>
      <c r="I90" s="42"/>
      <c r="J90" s="42"/>
    </row>
    <row r="91" spans="1:10" x14ac:dyDescent="0.25">
      <c r="A91" s="42" t="s">
        <v>234</v>
      </c>
      <c r="B91" s="42"/>
      <c r="C91" s="42"/>
      <c r="D91" s="42"/>
      <c r="E91" s="42"/>
      <c r="F91" s="42"/>
      <c r="G91" s="42"/>
      <c r="H91" s="42"/>
      <c r="I91" s="42"/>
      <c r="J91" s="42"/>
    </row>
    <row r="92" spans="1:10" x14ac:dyDescent="0.25">
      <c r="A92" s="42" t="s">
        <v>235</v>
      </c>
      <c r="B92" s="42"/>
      <c r="C92" s="42"/>
      <c r="D92" s="42"/>
      <c r="E92" s="42"/>
      <c r="F92" s="42"/>
      <c r="G92" s="42"/>
      <c r="H92" s="42"/>
      <c r="I92" s="42"/>
      <c r="J92" s="42"/>
    </row>
    <row r="93" spans="1:10" x14ac:dyDescent="0.25">
      <c r="A93" s="42" t="s">
        <v>236</v>
      </c>
      <c r="B93" s="42"/>
      <c r="C93" s="42"/>
      <c r="D93" s="42"/>
      <c r="E93" s="42"/>
      <c r="F93" s="42"/>
      <c r="G93" s="42"/>
      <c r="H93" s="42"/>
      <c r="I93" s="42"/>
      <c r="J93" s="42"/>
    </row>
    <row r="94" spans="1:10" x14ac:dyDescent="0.25">
      <c r="A94" s="42" t="s">
        <v>237</v>
      </c>
      <c r="B94" s="42"/>
      <c r="C94" s="42"/>
      <c r="D94" s="42"/>
      <c r="E94" s="42"/>
      <c r="F94" s="42"/>
      <c r="G94" s="42"/>
      <c r="H94" s="42"/>
      <c r="I94" s="42"/>
      <c r="J94" s="42"/>
    </row>
    <row r="95" spans="1:10" x14ac:dyDescent="0.25">
      <c r="A95" s="42" t="s">
        <v>238</v>
      </c>
      <c r="B95" s="42"/>
      <c r="C95" s="42"/>
      <c r="D95" s="42"/>
      <c r="E95" s="42"/>
      <c r="F95" s="42"/>
      <c r="G95" s="42"/>
      <c r="H95" s="42"/>
      <c r="I95" s="42"/>
      <c r="J95" s="42"/>
    </row>
    <row r="96" spans="1:10" x14ac:dyDescent="0.25">
      <c r="A96" s="42" t="s">
        <v>239</v>
      </c>
      <c r="B96" s="42"/>
      <c r="C96" s="42"/>
      <c r="D96" s="42"/>
      <c r="E96" s="42"/>
      <c r="F96" s="42"/>
      <c r="G96" s="42"/>
      <c r="H96" s="42"/>
      <c r="I96" s="42"/>
      <c r="J96" s="42"/>
    </row>
    <row r="97" spans="1:10" x14ac:dyDescent="0.25">
      <c r="A97" s="42" t="s">
        <v>240</v>
      </c>
      <c r="B97" s="42"/>
      <c r="C97" s="42"/>
      <c r="D97" s="42"/>
      <c r="E97" s="42"/>
      <c r="F97" s="42"/>
      <c r="G97" s="42"/>
      <c r="H97" s="42"/>
      <c r="I97" s="42"/>
      <c r="J97" s="42"/>
    </row>
    <row r="98" spans="1:10" x14ac:dyDescent="0.25">
      <c r="A98" s="42" t="s">
        <v>241</v>
      </c>
      <c r="B98" s="42"/>
      <c r="C98" s="42"/>
      <c r="D98" s="42"/>
      <c r="E98" s="42"/>
      <c r="F98" s="42"/>
      <c r="G98" s="42"/>
      <c r="H98" s="42"/>
      <c r="I98" s="42"/>
      <c r="J98" s="42"/>
    </row>
    <row r="99" spans="1:10" x14ac:dyDescent="0.25">
      <c r="A99" s="42" t="s">
        <v>242</v>
      </c>
      <c r="B99" s="42"/>
      <c r="C99" s="42"/>
      <c r="D99" s="42"/>
      <c r="E99" s="42"/>
      <c r="F99" s="42"/>
      <c r="G99" s="42"/>
      <c r="H99" s="42"/>
      <c r="I99" s="42"/>
      <c r="J99" s="42"/>
    </row>
    <row r="100" spans="1:10" x14ac:dyDescent="0.25">
      <c r="A100" s="42" t="s">
        <v>243</v>
      </c>
      <c r="B100" s="42"/>
      <c r="C100" s="42"/>
      <c r="D100" s="42"/>
      <c r="E100" s="42"/>
      <c r="F100" s="42"/>
      <c r="G100" s="42"/>
      <c r="H100" s="42"/>
      <c r="I100" s="42"/>
      <c r="J100" s="42"/>
    </row>
    <row r="101" spans="1:10" x14ac:dyDescent="0.25">
      <c r="A101" s="42" t="s">
        <v>244</v>
      </c>
      <c r="B101" s="42"/>
      <c r="C101" s="42"/>
      <c r="D101" s="42"/>
      <c r="E101" s="42"/>
      <c r="F101" s="42"/>
      <c r="G101" s="42"/>
      <c r="H101" s="42"/>
      <c r="I101" s="42"/>
      <c r="J101" s="42"/>
    </row>
  </sheetData>
  <hyperlinks>
    <hyperlink ref="J4" r:id="rId1"/>
    <hyperlink ref="J3" r:id="rId2"/>
    <hyperlink ref="J2" r:id="rId3"/>
    <hyperlink ref="J5" r:id="rId4"/>
  </hyperlinks>
  <pageMargins left="0.7" right="0.7" top="0.75" bottom="0.75" header="0.3" footer="0.3"/>
  <pageSetup paperSize="0" orientation="portrait" horizontalDpi="0" verticalDpi="0" copie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"/>
  <sheetViews>
    <sheetView workbookViewId="0">
      <selection activeCell="B8" sqref="B8"/>
    </sheetView>
  </sheetViews>
  <sheetFormatPr baseColWidth="10" defaultRowHeight="15" x14ac:dyDescent="0.25"/>
  <cols>
    <col min="2" max="2" width="78.42578125" customWidth="1"/>
  </cols>
  <sheetData>
    <row r="1" spans="1:2" ht="29.25" customHeight="1" x14ac:dyDescent="0.45"/>
    <row r="2" spans="1:2" ht="24.95" customHeight="1" x14ac:dyDescent="0.25">
      <c r="A2" s="6">
        <v>0.2</v>
      </c>
      <c r="B2" s="4" t="s">
        <v>273</v>
      </c>
    </row>
    <row r="3" spans="1:2" ht="99" customHeight="1" x14ac:dyDescent="0.25">
      <c r="A3" s="6">
        <v>0.1</v>
      </c>
      <c r="B3" s="4" t="s">
        <v>274</v>
      </c>
    </row>
    <row r="4" spans="1:2" ht="57" customHeight="1" x14ac:dyDescent="0.25">
      <c r="A4" s="6">
        <v>5.5E-2</v>
      </c>
      <c r="B4" s="4" t="s">
        <v>275</v>
      </c>
    </row>
    <row r="5" spans="1:2" ht="24.95" customHeight="1" x14ac:dyDescent="0.45">
      <c r="A5" s="6"/>
      <c r="B5" s="5"/>
    </row>
    <row r="6" spans="1:2" ht="24.95" customHeight="1" x14ac:dyDescent="0.45">
      <c r="A6" s="6"/>
      <c r="B6" s="5"/>
    </row>
    <row r="7" spans="1:2" ht="24.95" customHeight="1" x14ac:dyDescent="0.45">
      <c r="A7" s="6"/>
      <c r="B7" s="5"/>
    </row>
    <row r="8" spans="1:2" ht="24.95" customHeight="1" x14ac:dyDescent="0.45">
      <c r="A8" s="6"/>
      <c r="B8" s="5"/>
    </row>
    <row r="9" spans="1:2" ht="24.95" customHeight="1" x14ac:dyDescent="0.45">
      <c r="A9" s="6"/>
      <c r="B9" s="5"/>
    </row>
    <row r="10" spans="1:2" ht="24.95" customHeight="1" x14ac:dyDescent="0.45">
      <c r="A10" s="6"/>
      <c r="B10" s="5"/>
    </row>
    <row r="11" spans="1:2" ht="18" customHeight="1" x14ac:dyDescent="0.45"/>
    <row r="12" spans="1:2" ht="18" customHeight="1" x14ac:dyDescent="0.45"/>
    <row r="13" spans="1:2" ht="18" customHeight="1" x14ac:dyDescent="0.45"/>
    <row r="14" spans="1:2" ht="18" customHeight="1" x14ac:dyDescent="0.45"/>
    <row r="15" spans="1:2" ht="18" customHeight="1" x14ac:dyDescent="0.45"/>
    <row r="16" spans="1:2" ht="18" customHeight="1" x14ac:dyDescent="0.45"/>
    <row r="17" ht="18" customHeight="1" x14ac:dyDescent="0.45"/>
    <row r="18" ht="18" customHeight="1" x14ac:dyDescent="0.45"/>
    <row r="19" ht="18" customHeight="1" x14ac:dyDescent="0.25"/>
    <row r="20" ht="18" customHeight="1" x14ac:dyDescent="0.25"/>
    <row r="21" ht="18" customHeight="1" x14ac:dyDescent="0.25"/>
    <row r="22" ht="18" customHeight="1" x14ac:dyDescent="0.25"/>
    <row r="23" ht="18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5</vt:i4>
      </vt:variant>
    </vt:vector>
  </HeadingPairs>
  <TitlesOfParts>
    <vt:vector size="13" baseType="lpstr">
      <vt:lpstr>Devis</vt:lpstr>
      <vt:lpstr>Facture</vt:lpstr>
      <vt:lpstr>Fiches de chantier</vt:lpstr>
      <vt:lpstr>Offre commerciale</vt:lpstr>
      <vt:lpstr>Prospect</vt:lpstr>
      <vt:lpstr>Fiche Prospect</vt:lpstr>
      <vt:lpstr>Client</vt:lpstr>
      <vt:lpstr>TVA</vt:lpstr>
      <vt:lpstr>Client</vt:lpstr>
      <vt:lpstr>Numéro_Client</vt:lpstr>
      <vt:lpstr>Offre</vt:lpstr>
      <vt:lpstr>tva</vt:lpstr>
      <vt:lpstr>Facture!Zone_d_impression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2016-09-08T15:12:24Z</dcterms:modified>
</cp:coreProperties>
</file>