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2" i="1" l="1"/>
  <c r="G27" i="1"/>
  <c r="G26" i="1"/>
  <c r="G25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1" i="1"/>
  <c r="G35" i="1" s="1" a="1"/>
  <c r="G35" i="1" s="1"/>
  <c r="G34" i="1" l="1" a="1"/>
  <c r="G34" i="1" s="1"/>
  <c r="C27" i="1"/>
  <c r="C26" i="1"/>
  <c r="C25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  <c r="C35" i="1" l="1" a="1"/>
  <c r="C35" i="1" s="1"/>
  <c r="C34" i="1" a="1"/>
  <c r="C34" i="1" s="1"/>
  <c r="C32" i="1"/>
</calcChain>
</file>

<file path=xl/sharedStrings.xml><?xml version="1.0" encoding="utf-8"?>
<sst xmlns="http://schemas.openxmlformats.org/spreadsheetml/2006/main" count="15" uniqueCount="12">
  <si>
    <t>TOTAL</t>
  </si>
  <si>
    <t>Moyenne dépense semaine</t>
  </si>
  <si>
    <t>Moyenne dépense week-end</t>
  </si>
  <si>
    <t>LUNDI</t>
  </si>
  <si>
    <t>MARDI</t>
  </si>
  <si>
    <t>MERCREDI</t>
  </si>
  <si>
    <t>JEUDI</t>
  </si>
  <si>
    <t>VENDREDI</t>
  </si>
  <si>
    <t>SAMEDI</t>
  </si>
  <si>
    <t>DIMANCHE</t>
  </si>
  <si>
    <t>en cas de texte</t>
  </si>
  <si>
    <t>en cas de date numériques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</si>
</sst>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77" formatCode="dddd\ dd/mm/yyyy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0" fontId="0" fillId="2" borderId="1" xfId="0" applyFont="1" applyFill="1" applyBorder="1"/>
    <xf numFmtId="43" fontId="3" fillId="2" borderId="1" xfId="1" applyNumberFormat="1" applyFont="1" applyFill="1" applyBorder="1" applyAlignment="1">
      <alignment horizontal="right"/>
    </xf>
    <xf numFmtId="0" fontId="0" fillId="3" borderId="0" xfId="0" applyFill="1"/>
    <xf numFmtId="2" fontId="2" fillId="4" borderId="1" xfId="0" applyNumberFormat="1" applyFont="1" applyFill="1" applyBorder="1" applyAlignment="1">
      <alignment horizontal="center" vertical="center"/>
    </xf>
    <xf numFmtId="2" fontId="2" fillId="5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77" fontId="0" fillId="2" borderId="1" xfId="0" applyNumberFormat="1" applyFont="1" applyFill="1" applyBorder="1"/>
    <xf numFmtId="0" fontId="4" fillId="0" borderId="1" xfId="0" applyFont="1" applyBorder="1" applyAlignment="1">
      <alignment horizontal="center" vertical="center"/>
    </xf>
    <xf numFmtId="0" fontId="0" fillId="5" borderId="0" xfId="0" applyFill="1"/>
    <xf numFmtId="0" fontId="0" fillId="4" borderId="0" xfId="0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5"/>
  <sheetViews>
    <sheetView tabSelected="1" workbookViewId="0">
      <selection activeCell="F1" sqref="F1"/>
    </sheetView>
  </sheetViews>
  <sheetFormatPr baseColWidth="10" defaultRowHeight="15" x14ac:dyDescent="0.25"/>
  <cols>
    <col min="1" max="1" width="1.7109375" customWidth="1"/>
    <col min="2" max="2" width="20.7109375" customWidth="1"/>
    <col min="3" max="3" width="12.7109375" customWidth="1"/>
    <col min="4" max="5" width="1.7109375" customWidth="1"/>
    <col min="6" max="6" width="20.7109375" customWidth="1"/>
    <col min="7" max="7" width="12.7109375" customWidth="1"/>
  </cols>
  <sheetData>
    <row r="1" spans="2:11" x14ac:dyDescent="0.25">
      <c r="B1" s="8">
        <v>42611</v>
      </c>
      <c r="C1" s="3">
        <v>20.350000000000001</v>
      </c>
      <c r="F1" s="2" t="str">
        <f>UPPER(TEXT(B1,"jjjj"))</f>
        <v>LUNDI</v>
      </c>
      <c r="G1" s="3">
        <v>20.350000000000001</v>
      </c>
      <c r="K1" s="4" t="s">
        <v>3</v>
      </c>
    </row>
    <row r="2" spans="2:11" x14ac:dyDescent="0.25">
      <c r="B2" s="8">
        <v>42612</v>
      </c>
      <c r="C2" s="3">
        <f>40+17.31</f>
        <v>57.31</v>
      </c>
      <c r="F2" s="2" t="str">
        <f t="shared" ref="F2:F31" si="0">UPPER(TEXT(B2,"jjjj"))</f>
        <v>MARDI</v>
      </c>
      <c r="G2" s="3">
        <f>40+17.31</f>
        <v>57.31</v>
      </c>
      <c r="K2" s="4" t="s">
        <v>4</v>
      </c>
    </row>
    <row r="3" spans="2:11" x14ac:dyDescent="0.25">
      <c r="B3" s="8">
        <v>42613</v>
      </c>
      <c r="C3" s="3">
        <f>15.31+10.72</f>
        <v>26.03</v>
      </c>
      <c r="F3" s="2" t="str">
        <f t="shared" si="0"/>
        <v>MERCREDI</v>
      </c>
      <c r="G3" s="3">
        <f>15.31+10.72</f>
        <v>26.03</v>
      </c>
      <c r="K3" s="4" t="s">
        <v>5</v>
      </c>
    </row>
    <row r="4" spans="2:11" x14ac:dyDescent="0.25">
      <c r="B4" s="8">
        <v>42614</v>
      </c>
      <c r="C4" s="3">
        <f>12.05+21.15</f>
        <v>33.200000000000003</v>
      </c>
      <c r="F4" s="2" t="str">
        <f t="shared" si="0"/>
        <v>JEUDI</v>
      </c>
      <c r="G4" s="3">
        <f>12.05+21.15</f>
        <v>33.200000000000003</v>
      </c>
      <c r="K4" s="4" t="s">
        <v>6</v>
      </c>
    </row>
    <row r="5" spans="2:11" x14ac:dyDescent="0.25">
      <c r="B5" s="8">
        <v>42615</v>
      </c>
      <c r="C5" s="3">
        <f>22.5+1.9+11.5+10.69</f>
        <v>46.589999999999996</v>
      </c>
      <c r="F5" s="2" t="str">
        <f t="shared" si="0"/>
        <v>VENDREDI</v>
      </c>
      <c r="G5" s="3">
        <f>22.5+1.9+11.5+10.69</f>
        <v>46.589999999999996</v>
      </c>
      <c r="K5" s="4" t="s">
        <v>7</v>
      </c>
    </row>
    <row r="6" spans="2:11" x14ac:dyDescent="0.25">
      <c r="B6" s="8">
        <v>42616</v>
      </c>
      <c r="C6" s="3">
        <f>2.6+3.25</f>
        <v>5.85</v>
      </c>
      <c r="F6" s="2" t="str">
        <f t="shared" si="0"/>
        <v>SAMEDI</v>
      </c>
      <c r="G6" s="3">
        <f>2.6+3.25</f>
        <v>5.85</v>
      </c>
      <c r="K6" s="4" t="s">
        <v>8</v>
      </c>
    </row>
    <row r="7" spans="2:11" x14ac:dyDescent="0.25">
      <c r="B7" s="8">
        <v>42617</v>
      </c>
      <c r="C7" s="3">
        <f>19.38</f>
        <v>19.38</v>
      </c>
      <c r="F7" s="2" t="str">
        <f t="shared" si="0"/>
        <v>DIMANCHE</v>
      </c>
      <c r="G7" s="3">
        <f>19.38</f>
        <v>19.38</v>
      </c>
      <c r="K7" s="4" t="s">
        <v>9</v>
      </c>
    </row>
    <row r="8" spans="2:11" x14ac:dyDescent="0.25">
      <c r="B8" s="8">
        <v>42618</v>
      </c>
      <c r="C8" s="3">
        <f>30.24</f>
        <v>30.24</v>
      </c>
      <c r="F8" s="2" t="str">
        <f t="shared" si="0"/>
        <v>LUNDI</v>
      </c>
      <c r="G8" s="3">
        <f>30.24</f>
        <v>30.24</v>
      </c>
    </row>
    <row r="9" spans="2:11" x14ac:dyDescent="0.25">
      <c r="B9" s="8">
        <v>42619</v>
      </c>
      <c r="C9" s="3">
        <f>34.99+43.31</f>
        <v>78.300000000000011</v>
      </c>
      <c r="F9" s="2" t="str">
        <f t="shared" si="0"/>
        <v>MARDI</v>
      </c>
      <c r="G9" s="3">
        <f>34.99+43.31</f>
        <v>78.300000000000011</v>
      </c>
    </row>
    <row r="10" spans="2:11" x14ac:dyDescent="0.25">
      <c r="B10" s="8">
        <v>42620</v>
      </c>
      <c r="C10" s="3">
        <f>22.04</f>
        <v>22.04</v>
      </c>
      <c r="F10" s="2" t="str">
        <f t="shared" si="0"/>
        <v>MERCREDI</v>
      </c>
      <c r="G10" s="3">
        <f>22.04</f>
        <v>22.04</v>
      </c>
    </row>
    <row r="11" spans="2:11" x14ac:dyDescent="0.25">
      <c r="B11" s="8">
        <v>42621</v>
      </c>
      <c r="C11" s="3">
        <f>23.51+10.88</f>
        <v>34.39</v>
      </c>
      <c r="F11" s="2" t="str">
        <f t="shared" si="0"/>
        <v>JEUDI</v>
      </c>
      <c r="G11" s="3">
        <f>23.51+10.88</f>
        <v>34.39</v>
      </c>
    </row>
    <row r="12" spans="2:11" x14ac:dyDescent="0.25">
      <c r="B12" s="8">
        <v>42622</v>
      </c>
      <c r="C12" s="3">
        <f>64.15</f>
        <v>64.150000000000006</v>
      </c>
      <c r="F12" s="2" t="str">
        <f t="shared" si="0"/>
        <v>VENDREDI</v>
      </c>
      <c r="G12" s="3">
        <f>64.15</f>
        <v>64.150000000000006</v>
      </c>
    </row>
    <row r="13" spans="2:11" x14ac:dyDescent="0.25">
      <c r="B13" s="8">
        <v>42623</v>
      </c>
      <c r="C13" s="3">
        <f>12.34+14.99+28.97+21.1+34.25+26.98</f>
        <v>138.63</v>
      </c>
      <c r="F13" s="2" t="str">
        <f t="shared" si="0"/>
        <v>SAMEDI</v>
      </c>
      <c r="G13" s="3">
        <f>12.34+14.99+28.97+21.1+34.25+26.98</f>
        <v>138.63</v>
      </c>
    </row>
    <row r="14" spans="2:11" x14ac:dyDescent="0.25">
      <c r="B14" s="8">
        <v>42624</v>
      </c>
      <c r="C14" s="3">
        <f>35.65</f>
        <v>35.65</v>
      </c>
      <c r="F14" s="2" t="str">
        <f t="shared" si="0"/>
        <v>DIMANCHE</v>
      </c>
      <c r="G14" s="3">
        <f>35.65</f>
        <v>35.65</v>
      </c>
    </row>
    <row r="15" spans="2:11" x14ac:dyDescent="0.25">
      <c r="B15" s="8">
        <v>42625</v>
      </c>
      <c r="C15" s="3">
        <f>21.42+8.2+31.59</f>
        <v>61.21</v>
      </c>
      <c r="F15" s="2" t="str">
        <f t="shared" si="0"/>
        <v>LUNDI</v>
      </c>
      <c r="G15" s="3">
        <f>21.42+8.2+31.59</f>
        <v>61.21</v>
      </c>
    </row>
    <row r="16" spans="2:11" x14ac:dyDescent="0.25">
      <c r="B16" s="8">
        <v>42626</v>
      </c>
      <c r="C16" s="3">
        <f>55.4+8.2</f>
        <v>63.599999999999994</v>
      </c>
      <c r="F16" s="2" t="str">
        <f t="shared" si="0"/>
        <v>MARDI</v>
      </c>
      <c r="G16" s="3">
        <f>55.4+8.2</f>
        <v>63.599999999999994</v>
      </c>
    </row>
    <row r="17" spans="2:11" x14ac:dyDescent="0.25">
      <c r="B17" s="8">
        <v>42627</v>
      </c>
      <c r="C17" s="3">
        <f>13.59+20.92</f>
        <v>34.510000000000005</v>
      </c>
      <c r="F17" s="2" t="str">
        <f t="shared" si="0"/>
        <v>MERCREDI</v>
      </c>
      <c r="G17" s="3">
        <f>13.59+20.92</f>
        <v>34.510000000000005</v>
      </c>
    </row>
    <row r="18" spans="2:11" x14ac:dyDescent="0.25">
      <c r="B18" s="8">
        <v>42628</v>
      </c>
      <c r="C18" s="3">
        <f>30.68</f>
        <v>30.68</v>
      </c>
      <c r="F18" s="2" t="str">
        <f t="shared" si="0"/>
        <v>JEUDI</v>
      </c>
      <c r="G18" s="3">
        <f>30.68</f>
        <v>30.68</v>
      </c>
    </row>
    <row r="19" spans="2:11" x14ac:dyDescent="0.25">
      <c r="B19" s="8">
        <v>42629</v>
      </c>
      <c r="C19" s="3">
        <f>22.85+49</f>
        <v>71.849999999999994</v>
      </c>
      <c r="F19" s="2" t="str">
        <f t="shared" si="0"/>
        <v>VENDREDI</v>
      </c>
      <c r="G19" s="3">
        <f>22.85+49</f>
        <v>71.849999999999994</v>
      </c>
    </row>
    <row r="20" spans="2:11" x14ac:dyDescent="0.25">
      <c r="B20" s="8">
        <v>42630</v>
      </c>
      <c r="C20" s="3">
        <f>2.1+24.64+1.74+133.88</f>
        <v>162.35999999999999</v>
      </c>
      <c r="F20" s="2" t="str">
        <f t="shared" si="0"/>
        <v>SAMEDI</v>
      </c>
      <c r="G20" s="3">
        <f>2.1+24.64+1.74+133.88</f>
        <v>162.35999999999999</v>
      </c>
      <c r="J20" s="11"/>
      <c r="K20" t="s">
        <v>11</v>
      </c>
    </row>
    <row r="21" spans="2:11" x14ac:dyDescent="0.25">
      <c r="B21" s="8">
        <v>42631</v>
      </c>
      <c r="C21" s="3">
        <f>16.9+8.6+29.1</f>
        <v>54.6</v>
      </c>
      <c r="F21" s="2" t="str">
        <f t="shared" si="0"/>
        <v>DIMANCHE</v>
      </c>
      <c r="G21" s="3">
        <f>16.9+8.6+29.1</f>
        <v>54.6</v>
      </c>
      <c r="J21" s="10"/>
      <c r="K21" t="s">
        <v>10</v>
      </c>
    </row>
    <row r="22" spans="2:11" x14ac:dyDescent="0.25">
      <c r="B22" s="8">
        <v>42632</v>
      </c>
      <c r="C22" s="3">
        <f>6.25</f>
        <v>6.25</v>
      </c>
      <c r="F22" s="2" t="str">
        <f t="shared" si="0"/>
        <v>LUNDI</v>
      </c>
      <c r="G22" s="3">
        <f>6.25</f>
        <v>6.25</v>
      </c>
    </row>
    <row r="23" spans="2:11" x14ac:dyDescent="0.25">
      <c r="B23" s="8">
        <v>42633</v>
      </c>
      <c r="C23" s="3">
        <f>8.31</f>
        <v>8.31</v>
      </c>
      <c r="F23" s="2" t="str">
        <f t="shared" si="0"/>
        <v>MARDI</v>
      </c>
      <c r="G23" s="3">
        <f>8.31</f>
        <v>8.31</v>
      </c>
    </row>
    <row r="24" spans="2:11" x14ac:dyDescent="0.25">
      <c r="B24" s="8">
        <v>42634</v>
      </c>
      <c r="C24" s="3"/>
      <c r="F24" s="2" t="str">
        <f t="shared" si="0"/>
        <v>MERCREDI</v>
      </c>
      <c r="G24" s="3"/>
    </row>
    <row r="25" spans="2:11" x14ac:dyDescent="0.25">
      <c r="B25" s="8">
        <v>42635</v>
      </c>
      <c r="C25" s="3">
        <f>8.5+8.83+7.9+8.5+8.4</f>
        <v>42.129999999999995</v>
      </c>
      <c r="F25" s="2" t="str">
        <f t="shared" si="0"/>
        <v>JEUDI</v>
      </c>
      <c r="G25" s="3">
        <f>8.5+8.83+7.9+8.5+8.4</f>
        <v>42.129999999999995</v>
      </c>
    </row>
    <row r="26" spans="2:11" x14ac:dyDescent="0.25">
      <c r="B26" s="8">
        <v>42636</v>
      </c>
      <c r="C26" s="3">
        <f>59.99+17.1</f>
        <v>77.09</v>
      </c>
      <c r="F26" s="2" t="str">
        <f t="shared" si="0"/>
        <v>VENDREDI</v>
      </c>
      <c r="G26" s="3">
        <f>59.99+17.1</f>
        <v>77.09</v>
      </c>
    </row>
    <row r="27" spans="2:11" x14ac:dyDescent="0.25">
      <c r="B27" s="8">
        <v>42637</v>
      </c>
      <c r="C27" s="3">
        <f>12.71+3+90.93+7.68+7+31.39+26.5+59.98+9.47+24.97+2.5+73</f>
        <v>349.13</v>
      </c>
      <c r="F27" s="2" t="str">
        <f t="shared" si="0"/>
        <v>SAMEDI</v>
      </c>
      <c r="G27" s="3">
        <f>12.71+3+90.93+7.68+7+31.39+26.5+59.98+9.47+24.97+2.5+73</f>
        <v>349.13</v>
      </c>
    </row>
    <row r="28" spans="2:11" x14ac:dyDescent="0.25">
      <c r="B28" s="8">
        <v>42638</v>
      </c>
      <c r="C28" s="3"/>
      <c r="F28" s="2" t="str">
        <f t="shared" si="0"/>
        <v>DIMANCHE</v>
      </c>
      <c r="G28" s="3"/>
    </row>
    <row r="29" spans="2:11" x14ac:dyDescent="0.25">
      <c r="B29" s="8">
        <v>42639</v>
      </c>
      <c r="C29" s="3"/>
      <c r="F29" s="2" t="str">
        <f t="shared" si="0"/>
        <v>LUNDI</v>
      </c>
      <c r="G29" s="3"/>
    </row>
    <row r="30" spans="2:11" x14ac:dyDescent="0.25">
      <c r="B30" s="8">
        <v>42640</v>
      </c>
      <c r="C30" s="3"/>
      <c r="F30" s="2" t="str">
        <f t="shared" si="0"/>
        <v>MARDI</v>
      </c>
      <c r="G30" s="3"/>
    </row>
    <row r="31" spans="2:11" x14ac:dyDescent="0.25">
      <c r="B31" s="8">
        <v>42641</v>
      </c>
      <c r="C31" s="3"/>
      <c r="F31" s="2" t="str">
        <f t="shared" si="0"/>
        <v>MERCREDI</v>
      </c>
      <c r="G31" s="3"/>
    </row>
    <row r="32" spans="2:11" x14ac:dyDescent="0.25">
      <c r="B32" s="7" t="s">
        <v>0</v>
      </c>
      <c r="C32" s="3">
        <f>SUM(C1:C31)</f>
        <v>1573.8299999999995</v>
      </c>
      <c r="F32" s="7" t="s">
        <v>0</v>
      </c>
      <c r="G32" s="3">
        <f>SUM(G1:G31)</f>
        <v>1573.8299999999995</v>
      </c>
    </row>
    <row r="33" spans="2:7" ht="4.5" customHeight="1" x14ac:dyDescent="0.25">
      <c r="B33" s="1"/>
      <c r="C33" s="1"/>
    </row>
    <row r="34" spans="2:7" x14ac:dyDescent="0.25">
      <c r="B34" s="9" t="s">
        <v>1</v>
      </c>
      <c r="C34" s="5">
        <f t="array" ref="C34">AVERAGE(IF(WEEKDAY(B1:B31,2)&lt;6,C1:C31))</f>
        <v>35.140434782608693</v>
      </c>
      <c r="F34" s="9" t="s">
        <v>1</v>
      </c>
      <c r="G34" s="6">
        <f t="array" ref="G34">AVERAGE(IF(MATCH(F1:F31,K1:K7,0)&lt;6,G1:G31))</f>
        <v>35.140434782608693</v>
      </c>
    </row>
    <row r="35" spans="2:7" x14ac:dyDescent="0.25">
      <c r="B35" s="9" t="s">
        <v>2</v>
      </c>
      <c r="C35" s="5">
        <f t="array" ref="C35">AVERAGE(IF(WEEKDAY(B1:B31,2)&gt;5,C1:C31))</f>
        <v>95.7</v>
      </c>
      <c r="F35" s="9" t="s">
        <v>2</v>
      </c>
      <c r="G35" s="6">
        <f t="array" ref="G35">AVERAGE(IF(MATCH(F1:F31,K1:K7,0)&gt;5,G1:G31))</f>
        <v>95.7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gador</dc:creator>
  <cp:lastModifiedBy>R@chid</cp:lastModifiedBy>
  <dcterms:created xsi:type="dcterms:W3CDTF">2016-09-26T18:19:36Z</dcterms:created>
  <dcterms:modified xsi:type="dcterms:W3CDTF">2016-09-27T00:46:30Z</dcterms:modified>
</cp:coreProperties>
</file>