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17400" windowHeight="11895"/>
  </bookViews>
  <sheets>
    <sheet name="Feuil1" sheetId="1" r:id="rId1"/>
    <sheet name="Feuil3" sheetId="3" state="hidden" r:id="rId2"/>
    <sheet name="Feuil2" sheetId="4" r:id="rId3"/>
  </sheets>
  <definedNames>
    <definedName name="_xlnm.Print_Area" localSheetId="0">Feuil1!$A$1:$I$64</definedName>
  </definedNames>
  <calcPr calcId="114210"/>
</workbook>
</file>

<file path=xl/calcChain.xml><?xml version="1.0" encoding="utf-8"?>
<calcChain xmlns="http://schemas.openxmlformats.org/spreadsheetml/2006/main">
  <c r="C30" i="1"/>
  <c r="H10" i="4"/>
  <c r="H11"/>
  <c r="H9"/>
  <c r="H12"/>
  <c r="H17"/>
  <c r="I10"/>
  <c r="I11"/>
  <c r="I9"/>
  <c r="I12"/>
  <c r="I17"/>
  <c r="J10"/>
  <c r="J11"/>
  <c r="J9"/>
  <c r="J12"/>
  <c r="J17"/>
  <c r="K10"/>
  <c r="K11"/>
  <c r="K9"/>
  <c r="K12"/>
  <c r="K17"/>
  <c r="L10"/>
  <c r="L11"/>
  <c r="L9"/>
  <c r="L12"/>
  <c r="L17"/>
  <c r="M10"/>
  <c r="M11"/>
  <c r="M9"/>
  <c r="M12"/>
  <c r="M17"/>
  <c r="N10"/>
  <c r="N11"/>
  <c r="N9"/>
  <c r="N12"/>
  <c r="N17"/>
  <c r="O10"/>
  <c r="O11"/>
  <c r="O9"/>
  <c r="O12"/>
  <c r="O17"/>
  <c r="P10"/>
  <c r="P11"/>
  <c r="P9"/>
  <c r="P12"/>
  <c r="P17"/>
  <c r="Q10"/>
  <c r="Q11"/>
  <c r="Q9"/>
  <c r="Q12"/>
  <c r="Q17"/>
  <c r="G17"/>
  <c r="H16"/>
  <c r="I16"/>
  <c r="J16"/>
  <c r="K16"/>
  <c r="L16"/>
  <c r="M16"/>
  <c r="N16"/>
  <c r="O16"/>
  <c r="P16"/>
  <c r="Q16"/>
  <c r="G16"/>
  <c r="C36" i="1"/>
  <c r="E26"/>
  <c r="F26"/>
  <c r="E27"/>
  <c r="F27"/>
  <c r="E28"/>
  <c r="F28"/>
  <c r="E29"/>
  <c r="F29"/>
  <c r="F25"/>
  <c r="C15"/>
  <c r="C16"/>
  <c r="D15"/>
  <c r="D17"/>
  <c r="E15"/>
  <c r="E18"/>
  <c r="F15"/>
  <c r="F19"/>
  <c r="G15"/>
  <c r="G16"/>
  <c r="H15"/>
  <c r="H19"/>
  <c r="I15"/>
  <c r="I16"/>
  <c r="D16"/>
  <c r="F16"/>
  <c r="H16"/>
  <c r="F17"/>
  <c r="H17"/>
  <c r="F18"/>
  <c r="H18"/>
  <c r="E19"/>
  <c r="I19"/>
  <c r="D25"/>
  <c r="E25"/>
  <c r="G25"/>
  <c r="H25"/>
  <c r="I25"/>
  <c r="D26"/>
  <c r="G26"/>
  <c r="H26"/>
  <c r="I26"/>
  <c r="D27"/>
  <c r="G27"/>
  <c r="H27"/>
  <c r="I27"/>
  <c r="D28"/>
  <c r="G28"/>
  <c r="H28"/>
  <c r="I28"/>
  <c r="D29"/>
  <c r="G29"/>
  <c r="H29"/>
  <c r="I29"/>
  <c r="D18"/>
  <c r="G19"/>
  <c r="I18"/>
  <c r="G18"/>
  <c r="I17"/>
  <c r="G17"/>
  <c r="F30"/>
  <c r="E30"/>
  <c r="G30"/>
  <c r="G36"/>
  <c r="C17"/>
  <c r="C18"/>
  <c r="F35"/>
  <c r="H30"/>
  <c r="H34"/>
  <c r="I30"/>
  <c r="I34"/>
  <c r="D30"/>
  <c r="D34"/>
  <c r="G35"/>
  <c r="H36"/>
  <c r="D32"/>
  <c r="D35"/>
  <c r="D33"/>
  <c r="E32"/>
  <c r="D19"/>
  <c r="E17"/>
  <c r="E16"/>
  <c r="E31"/>
  <c r="F33"/>
  <c r="F32"/>
  <c r="F36"/>
  <c r="F34"/>
  <c r="F31"/>
  <c r="D31"/>
  <c r="D36"/>
  <c r="H35"/>
  <c r="H31"/>
  <c r="G32"/>
  <c r="G31"/>
  <c r="G34"/>
  <c r="G33"/>
  <c r="H32"/>
  <c r="H33"/>
  <c r="C19"/>
  <c r="E35"/>
  <c r="E36"/>
  <c r="E33"/>
  <c r="I36"/>
  <c r="E34"/>
  <c r="I33"/>
  <c r="I35"/>
  <c r="C32"/>
  <c r="C34"/>
  <c r="I32"/>
  <c r="I31"/>
  <c r="C31"/>
  <c r="C33"/>
  <c r="C35"/>
</calcChain>
</file>

<file path=xl/sharedStrings.xml><?xml version="1.0" encoding="utf-8"?>
<sst xmlns="http://schemas.openxmlformats.org/spreadsheetml/2006/main" count="109" uniqueCount="52">
  <si>
    <r>
      <t>1</t>
    </r>
    <r>
      <rPr>
        <vertAlign val="superscript"/>
        <sz val="10"/>
        <rFont val="Arial"/>
        <family val="2"/>
      </rPr>
      <t xml:space="preserve">ere </t>
    </r>
    <r>
      <rPr>
        <sz val="10"/>
        <rFont val="Arial"/>
        <family val="2"/>
      </rPr>
      <t>mesure</t>
    </r>
  </si>
  <si>
    <r>
      <t>2</t>
    </r>
    <r>
      <rPr>
        <vertAlign val="superscript"/>
        <sz val="10"/>
        <rFont val="Arial"/>
        <family val="2"/>
      </rPr>
      <t xml:space="preserve">ème </t>
    </r>
    <r>
      <rPr>
        <sz val="10"/>
        <rFont val="Arial"/>
        <family val="2"/>
      </rPr>
      <t>mesure</t>
    </r>
  </si>
  <si>
    <r>
      <t>3</t>
    </r>
    <r>
      <rPr>
        <vertAlign val="superscript"/>
        <sz val="10"/>
        <rFont val="Arial"/>
        <family val="2"/>
      </rPr>
      <t xml:space="preserve">ème </t>
    </r>
    <r>
      <rPr>
        <sz val="10"/>
        <rFont val="Arial"/>
        <family val="2"/>
      </rPr>
      <t>mesure</t>
    </r>
  </si>
  <si>
    <r>
      <t>4</t>
    </r>
    <r>
      <rPr>
        <vertAlign val="superscript"/>
        <sz val="10"/>
        <rFont val="Arial"/>
        <family val="2"/>
      </rPr>
      <t xml:space="preserve">ème </t>
    </r>
    <r>
      <rPr>
        <sz val="10"/>
        <rFont val="Arial"/>
        <family val="2"/>
      </rPr>
      <t>mesure</t>
    </r>
  </si>
  <si>
    <r>
      <t>5</t>
    </r>
    <r>
      <rPr>
        <vertAlign val="superscript"/>
        <sz val="10"/>
        <rFont val="Arial"/>
        <family val="2"/>
      </rPr>
      <t xml:space="preserve">ème </t>
    </r>
    <r>
      <rPr>
        <sz val="10"/>
        <rFont val="Arial"/>
        <family val="2"/>
      </rPr>
      <t>mesure</t>
    </r>
  </si>
  <si>
    <t>Moyenne</t>
  </si>
  <si>
    <t>Ecart type</t>
  </si>
  <si>
    <t>Min</t>
  </si>
  <si>
    <t>Max</t>
  </si>
  <si>
    <t>R</t>
  </si>
  <si>
    <r>
      <t>1</t>
    </r>
    <r>
      <rPr>
        <vertAlign val="superscript"/>
        <sz val="10"/>
        <rFont val="Arial"/>
        <family val="2"/>
      </rPr>
      <t xml:space="preserve">ere   </t>
    </r>
    <r>
      <rPr>
        <sz val="10"/>
        <rFont val="Arial"/>
        <family val="2"/>
      </rPr>
      <t>pesée pleine</t>
    </r>
  </si>
  <si>
    <r>
      <t>2</t>
    </r>
    <r>
      <rPr>
        <vertAlign val="superscript"/>
        <sz val="10"/>
        <rFont val="Arial"/>
        <family val="2"/>
      </rPr>
      <t xml:space="preserve">ème </t>
    </r>
    <r>
      <rPr>
        <sz val="10"/>
        <rFont val="Arial"/>
        <family val="2"/>
      </rPr>
      <t>pesée pleine</t>
    </r>
  </si>
  <si>
    <r>
      <t>3</t>
    </r>
    <r>
      <rPr>
        <vertAlign val="superscript"/>
        <sz val="10"/>
        <rFont val="Arial"/>
        <family val="2"/>
      </rPr>
      <t xml:space="preserve">ème </t>
    </r>
    <r>
      <rPr>
        <sz val="10"/>
        <rFont val="Arial"/>
        <family val="2"/>
      </rPr>
      <t>pesée pleine</t>
    </r>
  </si>
  <si>
    <r>
      <t>4</t>
    </r>
    <r>
      <rPr>
        <vertAlign val="superscript"/>
        <sz val="10"/>
        <rFont val="Arial"/>
        <family val="2"/>
      </rPr>
      <t xml:space="preserve">ème </t>
    </r>
    <r>
      <rPr>
        <sz val="10"/>
        <rFont val="Arial"/>
        <family val="2"/>
      </rPr>
      <t>pesée pleine</t>
    </r>
  </si>
  <si>
    <r>
      <t>5</t>
    </r>
    <r>
      <rPr>
        <vertAlign val="superscript"/>
        <sz val="10"/>
        <rFont val="Arial"/>
        <family val="2"/>
      </rPr>
      <t xml:space="preserve">ème </t>
    </r>
    <r>
      <rPr>
        <sz val="10"/>
        <rFont val="Arial"/>
        <family val="2"/>
      </rPr>
      <t>pesée pleine</t>
    </r>
  </si>
  <si>
    <t>V1</t>
  </si>
  <si>
    <t>V2</t>
  </si>
  <si>
    <t>V3</t>
  </si>
  <si>
    <t>V4</t>
  </si>
  <si>
    <t>V5</t>
  </si>
  <si>
    <t>Volume moyen</t>
  </si>
  <si>
    <t>Volume moyen cumulé</t>
  </si>
  <si>
    <t>T1</t>
  </si>
  <si>
    <t>T2</t>
  </si>
  <si>
    <t>T3</t>
  </si>
  <si>
    <t>T4</t>
  </si>
  <si>
    <t>C1</t>
  </si>
  <si>
    <t>C2</t>
  </si>
  <si>
    <t>C3</t>
  </si>
  <si>
    <t>C4</t>
  </si>
  <si>
    <t>C</t>
  </si>
  <si>
    <t>T</t>
  </si>
  <si>
    <t>V</t>
  </si>
  <si>
    <t xml:space="preserve">Statut </t>
  </si>
  <si>
    <t>MV</t>
  </si>
  <si>
    <t>X</t>
  </si>
  <si>
    <t>700/750</t>
  </si>
  <si>
    <t>30/50</t>
  </si>
  <si>
    <t>VN  (ml)</t>
  </si>
  <si>
    <t>LSC</t>
  </si>
  <si>
    <t>LIC</t>
  </si>
  <si>
    <t>T3+C2</t>
  </si>
  <si>
    <t>T3+C1</t>
  </si>
  <si>
    <t>c4</t>
  </si>
  <si>
    <t>t2</t>
  </si>
  <si>
    <t>t3</t>
  </si>
  <si>
    <t>c1</t>
  </si>
  <si>
    <t>c2</t>
  </si>
  <si>
    <t>t4</t>
  </si>
  <si>
    <t>c3</t>
  </si>
  <si>
    <t>1 seule possibilité</t>
  </si>
  <si>
    <t>valeur référente</t>
  </si>
</sst>
</file>

<file path=xl/styles.xml><?xml version="1.0" encoding="utf-8"?>
<styleSheet xmlns="http://schemas.openxmlformats.org/spreadsheetml/2006/main">
  <numFmts count="1">
    <numFmt numFmtId="164" formatCode="0.0"/>
  </numFmts>
  <fonts count="14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vertAlign val="superscript"/>
      <sz val="10"/>
      <name val="Arial"/>
      <family val="2"/>
    </font>
    <font>
      <b/>
      <sz val="9"/>
      <name val="Arial"/>
      <family val="2"/>
    </font>
    <font>
      <b/>
      <sz val="8"/>
      <color indexed="8"/>
      <name val="Arial"/>
      <family val="2"/>
    </font>
    <font>
      <u/>
      <sz val="10"/>
      <name val="Arial"/>
      <family val="2"/>
    </font>
    <font>
      <b/>
      <u/>
      <sz val="10"/>
      <name val="Arial"/>
      <family val="2"/>
    </font>
    <font>
      <b/>
      <sz val="10"/>
      <name val="Cambria"/>
      <family val="1"/>
    </font>
    <font>
      <sz val="10"/>
      <name val="Cambria"/>
      <family val="1"/>
    </font>
    <font>
      <b/>
      <sz val="8"/>
      <name val="Cambria"/>
      <family val="1"/>
    </font>
    <font>
      <sz val="8"/>
      <name val="Cambria"/>
      <family val="1"/>
    </font>
    <font>
      <sz val="8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horizontal="center" vertical="center"/>
    </xf>
    <xf numFmtId="20" fontId="0" fillId="2" borderId="1" xfId="0" applyNumberFormat="1" applyFill="1" applyBorder="1" applyAlignment="1" applyProtection="1">
      <alignment horizontal="center" wrapText="1"/>
    </xf>
    <xf numFmtId="0" fontId="0" fillId="2" borderId="1" xfId="0" applyNumberFormat="1" applyFill="1" applyBorder="1" applyAlignment="1">
      <alignment horizontal="center" wrapText="1"/>
    </xf>
    <xf numFmtId="20" fontId="0" fillId="2" borderId="1" xfId="0" applyNumberFormat="1" applyFill="1" applyBorder="1" applyAlignment="1">
      <alignment horizontal="center" wrapText="1"/>
    </xf>
    <xf numFmtId="0" fontId="0" fillId="2" borderId="1" xfId="0" applyFill="1" applyBorder="1" applyAlignment="1" applyProtection="1">
      <alignment horizontal="center" wrapText="1"/>
    </xf>
    <xf numFmtId="0" fontId="0" fillId="2" borderId="1" xfId="0" applyFill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164" fontId="0" fillId="2" borderId="1" xfId="0" applyNumberFormat="1" applyFill="1" applyBorder="1" applyAlignment="1" applyProtection="1">
      <alignment horizontal="center" wrapText="1"/>
    </xf>
    <xf numFmtId="164" fontId="0" fillId="2" borderId="1" xfId="0" applyNumberForma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64" fontId="0" fillId="0" borderId="1" xfId="0" applyNumberFormat="1" applyBorder="1" applyAlignment="1">
      <alignment horizontal="center" wrapText="1"/>
    </xf>
    <xf numFmtId="0" fontId="5" fillId="3" borderId="1" xfId="0" applyFont="1" applyFill="1" applyBorder="1" applyAlignment="1">
      <alignment horizontal="center"/>
    </xf>
    <xf numFmtId="2" fontId="2" fillId="3" borderId="1" xfId="0" quotePrefix="1" applyNumberFormat="1" applyFont="1" applyFill="1" applyBorder="1" applyAlignment="1">
      <alignment horizontal="center" wrapText="1"/>
    </xf>
    <xf numFmtId="2" fontId="0" fillId="0" borderId="1" xfId="0" applyNumberFormat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wrapText="1"/>
    </xf>
    <xf numFmtId="0" fontId="2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2" fontId="0" fillId="0" borderId="0" xfId="0" applyNumberFormat="1"/>
    <xf numFmtId="0" fontId="8" fillId="0" borderId="0" xfId="0" applyFont="1"/>
    <xf numFmtId="0" fontId="3" fillId="0" borderId="0" xfId="0" applyFont="1"/>
    <xf numFmtId="0" fontId="0" fillId="0" borderId="0" xfId="0" applyFill="1" applyBorder="1"/>
    <xf numFmtId="2" fontId="0" fillId="0" borderId="0" xfId="0" applyNumberFormat="1" applyFill="1" applyBorder="1"/>
    <xf numFmtId="0" fontId="3" fillId="0" borderId="0" xfId="0" applyFont="1" applyFill="1" applyBorder="1"/>
    <xf numFmtId="0" fontId="7" fillId="0" borderId="0" xfId="0" applyFont="1" applyFill="1" applyBorder="1"/>
    <xf numFmtId="0" fontId="2" fillId="0" borderId="0" xfId="0" applyFont="1" applyFill="1" applyBorder="1" applyAlignment="1"/>
    <xf numFmtId="0" fontId="3" fillId="0" borderId="0" xfId="0" applyFont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9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12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6" xfId="0" applyFill="1" applyBorder="1" applyAlignment="1" applyProtection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0" xfId="0" applyAlignment="1">
      <alignment horizontal="left" wrapText="1"/>
    </xf>
    <xf numFmtId="0" fontId="2" fillId="2" borderId="6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1" fillId="2" borderId="6" xfId="0" applyNumberFormat="1" applyFont="1" applyFill="1" applyBorder="1" applyAlignment="1" applyProtection="1">
      <alignment wrapText="1"/>
    </xf>
    <xf numFmtId="0" fontId="0" fillId="0" borderId="7" xfId="0" applyBorder="1" applyAlignment="1">
      <alignment wrapText="1"/>
    </xf>
    <xf numFmtId="0" fontId="0" fillId="0" borderId="8" xfId="0" applyBorder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60"/>
  <sheetViews>
    <sheetView tabSelected="1" view="pageLayout" topLeftCell="A5" zoomScaleNormal="100" zoomScaleSheetLayoutView="100" workbookViewId="0">
      <selection activeCell="C26" sqref="C26"/>
    </sheetView>
  </sheetViews>
  <sheetFormatPr baseColWidth="10" defaultRowHeight="12.75"/>
  <cols>
    <col min="1" max="1" width="16.140625" style="1" customWidth="1"/>
    <col min="2" max="2" width="17.85546875" style="1" customWidth="1"/>
    <col min="3" max="9" width="12.140625" style="1" customWidth="1"/>
    <col min="10" max="10" width="2.7109375" style="1" customWidth="1"/>
    <col min="11" max="16384" width="11.42578125" style="1"/>
  </cols>
  <sheetData>
    <row r="1" spans="1:9">
      <c r="A1" s="44"/>
      <c r="B1" s="44"/>
      <c r="C1" s="55"/>
      <c r="D1" s="56"/>
      <c r="E1" s="56"/>
      <c r="F1" s="56"/>
      <c r="G1" s="56"/>
      <c r="H1" s="56"/>
      <c r="I1" s="57"/>
    </row>
    <row r="2" spans="1:9">
      <c r="A2" s="44"/>
      <c r="B2" s="44"/>
      <c r="C2" s="2"/>
      <c r="D2" s="2"/>
      <c r="E2" s="2"/>
      <c r="F2" s="2"/>
      <c r="G2" s="2"/>
      <c r="H2" s="3"/>
      <c r="I2" s="4"/>
    </row>
    <row r="3" spans="1:9">
      <c r="A3" s="44"/>
      <c r="B3" s="44"/>
      <c r="C3" s="5"/>
      <c r="D3" s="5"/>
      <c r="E3" s="5"/>
      <c r="F3" s="5"/>
      <c r="G3" s="5"/>
      <c r="H3" s="6"/>
      <c r="I3" s="6"/>
    </row>
    <row r="4" spans="1:9">
      <c r="A4" s="44"/>
      <c r="B4" s="44"/>
      <c r="C4" s="46"/>
      <c r="D4" s="47"/>
      <c r="E4" s="47"/>
      <c r="F4" s="47"/>
      <c r="G4" s="47"/>
      <c r="H4" s="47"/>
      <c r="I4" s="48"/>
    </row>
    <row r="5" spans="1:9">
      <c r="A5" s="44"/>
      <c r="B5" s="44"/>
      <c r="C5" s="46"/>
      <c r="D5" s="47"/>
      <c r="E5" s="47"/>
      <c r="F5" s="47"/>
      <c r="G5" s="47"/>
      <c r="H5" s="47"/>
      <c r="I5" s="48"/>
    </row>
    <row r="6" spans="1:9">
      <c r="A6" s="44" t="s">
        <v>30</v>
      </c>
      <c r="B6" s="45"/>
      <c r="C6" s="46" t="s">
        <v>46</v>
      </c>
      <c r="D6" s="47"/>
      <c r="E6" s="47"/>
      <c r="F6" s="47"/>
      <c r="G6" s="47"/>
      <c r="H6" s="47"/>
      <c r="I6" s="48"/>
    </row>
    <row r="7" spans="1:9">
      <c r="A7" s="44" t="s">
        <v>31</v>
      </c>
      <c r="B7" s="44"/>
      <c r="C7" s="5" t="s">
        <v>45</v>
      </c>
      <c r="D7" s="5"/>
      <c r="E7" s="5"/>
      <c r="F7" s="5"/>
      <c r="G7" s="5"/>
      <c r="H7" s="5"/>
      <c r="I7" s="5"/>
    </row>
    <row r="8" spans="1:9">
      <c r="A8" s="50" t="s">
        <v>32</v>
      </c>
      <c r="B8" s="51"/>
      <c r="C8" s="5">
        <v>700</v>
      </c>
      <c r="D8" s="5"/>
      <c r="E8" s="5"/>
      <c r="F8" s="5"/>
      <c r="G8" s="5"/>
      <c r="H8" s="5"/>
      <c r="I8" s="5"/>
    </row>
    <row r="9" spans="1:9">
      <c r="A9" s="50" t="s">
        <v>34</v>
      </c>
      <c r="B9" s="51"/>
      <c r="C9" s="5">
        <v>0.95299999999999996</v>
      </c>
      <c r="D9" s="5"/>
      <c r="E9" s="5"/>
      <c r="F9" s="5"/>
      <c r="G9" s="5"/>
      <c r="H9" s="6"/>
      <c r="I9" s="5"/>
    </row>
    <row r="10" spans="1:9" ht="14.25">
      <c r="A10" s="52"/>
      <c r="B10" s="7" t="s">
        <v>0</v>
      </c>
      <c r="C10" s="8">
        <v>300</v>
      </c>
      <c r="D10" s="8"/>
      <c r="E10" s="8"/>
      <c r="F10" s="8"/>
      <c r="G10" s="5"/>
      <c r="H10" s="9"/>
      <c r="I10" s="9"/>
    </row>
    <row r="11" spans="1:9" ht="14.25">
      <c r="A11" s="52"/>
      <c r="B11" s="7" t="s">
        <v>1</v>
      </c>
      <c r="C11" s="8">
        <v>300</v>
      </c>
      <c r="D11" s="8"/>
      <c r="E11" s="8"/>
      <c r="F11" s="8"/>
      <c r="G11" s="5"/>
      <c r="H11" s="9"/>
      <c r="I11" s="9"/>
    </row>
    <row r="12" spans="1:9" ht="14.25">
      <c r="A12" s="52"/>
      <c r="B12" s="7" t="s">
        <v>2</v>
      </c>
      <c r="C12" s="8">
        <v>300</v>
      </c>
      <c r="D12" s="8"/>
      <c r="E12" s="8"/>
      <c r="F12" s="8"/>
      <c r="G12" s="5"/>
      <c r="H12" s="9"/>
      <c r="I12" s="9"/>
    </row>
    <row r="13" spans="1:9" ht="14.25">
      <c r="A13" s="52"/>
      <c r="B13" s="7" t="s">
        <v>3</v>
      </c>
      <c r="C13" s="8">
        <v>300</v>
      </c>
      <c r="D13" s="8"/>
      <c r="E13" s="8"/>
      <c r="F13" s="8"/>
      <c r="G13" s="5"/>
      <c r="H13" s="9"/>
      <c r="I13" s="9"/>
    </row>
    <row r="14" spans="1:9" ht="14.25">
      <c r="A14" s="52"/>
      <c r="B14" s="7" t="s">
        <v>4</v>
      </c>
      <c r="C14" s="8">
        <v>300</v>
      </c>
      <c r="D14" s="8"/>
      <c r="E14" s="8"/>
      <c r="F14" s="8"/>
      <c r="G14" s="5"/>
      <c r="H14" s="9"/>
      <c r="I14" s="9"/>
    </row>
    <row r="15" spans="1:9">
      <c r="A15" s="52"/>
      <c r="B15" s="10" t="s">
        <v>5</v>
      </c>
      <c r="C15" s="11">
        <f t="shared" ref="C15:I15" si="0">IF(AND(C10&lt;&gt;"",C11&lt;&gt;"",C12&lt;&gt;"",C13&lt;&gt;"",C14&lt;&gt;""),AVERAGE(C10:C14),"")</f>
        <v>300</v>
      </c>
      <c r="D15" s="11" t="str">
        <f t="shared" si="0"/>
        <v/>
      </c>
      <c r="E15" s="11" t="str">
        <f t="shared" si="0"/>
        <v/>
      </c>
      <c r="F15" s="11" t="str">
        <f t="shared" si="0"/>
        <v/>
      </c>
      <c r="G15" s="11" t="str">
        <f t="shared" si="0"/>
        <v/>
      </c>
      <c r="H15" s="11" t="str">
        <f t="shared" si="0"/>
        <v/>
      </c>
      <c r="I15" s="11" t="str">
        <f t="shared" si="0"/>
        <v/>
      </c>
    </row>
    <row r="16" spans="1:9">
      <c r="A16" s="52"/>
      <c r="B16" s="10" t="s">
        <v>6</v>
      </c>
      <c r="C16" s="11">
        <f t="shared" ref="C16:I16" si="1">IF(C15&lt;&gt;"",STDEV(C10:C14),"")</f>
        <v>0</v>
      </c>
      <c r="D16" s="11" t="str">
        <f t="shared" si="1"/>
        <v/>
      </c>
      <c r="E16" s="11" t="str">
        <f t="shared" si="1"/>
        <v/>
      </c>
      <c r="F16" s="11" t="str">
        <f t="shared" si="1"/>
        <v/>
      </c>
      <c r="G16" s="11" t="str">
        <f t="shared" si="1"/>
        <v/>
      </c>
      <c r="H16" s="11" t="str">
        <f t="shared" si="1"/>
        <v/>
      </c>
      <c r="I16" s="11" t="str">
        <f t="shared" si="1"/>
        <v/>
      </c>
    </row>
    <row r="17" spans="1:9">
      <c r="A17" s="52"/>
      <c r="B17" s="12" t="s">
        <v>7</v>
      </c>
      <c r="C17" s="13">
        <f>IF(C15&lt;&gt;"",MIN(C10:C14),"")</f>
        <v>300</v>
      </c>
      <c r="D17" s="13" t="str">
        <f t="shared" ref="D17:I17" si="2">IF(D15&lt;&gt;"",MIN(D10:D14),"")</f>
        <v/>
      </c>
      <c r="E17" s="13" t="str">
        <f t="shared" si="2"/>
        <v/>
      </c>
      <c r="F17" s="13" t="str">
        <f t="shared" si="2"/>
        <v/>
      </c>
      <c r="G17" s="13" t="str">
        <f t="shared" si="2"/>
        <v/>
      </c>
      <c r="H17" s="13" t="str">
        <f t="shared" si="2"/>
        <v/>
      </c>
      <c r="I17" s="13" t="str">
        <f t="shared" si="2"/>
        <v/>
      </c>
    </row>
    <row r="18" spans="1:9">
      <c r="A18" s="52"/>
      <c r="B18" s="12" t="s">
        <v>8</v>
      </c>
      <c r="C18" s="13">
        <f>IF(C15&lt;&gt;"",MAX(C10:C14),"")</f>
        <v>300</v>
      </c>
      <c r="D18" s="13" t="str">
        <f t="shared" ref="D18:I18" si="3">IF(D15&lt;&gt;"",MAX(D10:D14),"")</f>
        <v/>
      </c>
      <c r="E18" s="13" t="str">
        <f t="shared" si="3"/>
        <v/>
      </c>
      <c r="F18" s="13" t="str">
        <f t="shared" si="3"/>
        <v/>
      </c>
      <c r="G18" s="13" t="str">
        <f t="shared" si="3"/>
        <v/>
      </c>
      <c r="H18" s="13" t="str">
        <f t="shared" si="3"/>
        <v/>
      </c>
      <c r="I18" s="13" t="str">
        <f t="shared" si="3"/>
        <v/>
      </c>
    </row>
    <row r="19" spans="1:9">
      <c r="A19" s="52"/>
      <c r="B19" s="12" t="s">
        <v>9</v>
      </c>
      <c r="C19" s="13">
        <f t="shared" ref="C19:I19" si="4">IF(C15&lt;&gt;"",C18-C17,"")</f>
        <v>0</v>
      </c>
      <c r="D19" s="13" t="str">
        <f t="shared" si="4"/>
        <v/>
      </c>
      <c r="E19" s="13" t="str">
        <f t="shared" si="4"/>
        <v/>
      </c>
      <c r="F19" s="13" t="str">
        <f t="shared" si="4"/>
        <v/>
      </c>
      <c r="G19" s="13" t="str">
        <f t="shared" si="4"/>
        <v/>
      </c>
      <c r="H19" s="13" t="str">
        <f t="shared" si="4"/>
        <v/>
      </c>
      <c r="I19" s="13" t="str">
        <f t="shared" si="4"/>
        <v/>
      </c>
    </row>
    <row r="20" spans="1:9" ht="14.25">
      <c r="A20" s="53"/>
      <c r="B20" s="7" t="s">
        <v>10</v>
      </c>
      <c r="C20" s="8">
        <v>970</v>
      </c>
      <c r="D20" s="8"/>
      <c r="E20" s="8"/>
      <c r="F20" s="8"/>
      <c r="G20" s="8"/>
      <c r="H20" s="9"/>
      <c r="I20" s="9"/>
    </row>
    <row r="21" spans="1:9" ht="14.25">
      <c r="A21" s="53"/>
      <c r="B21" s="7" t="s">
        <v>11</v>
      </c>
      <c r="C21" s="8">
        <v>971</v>
      </c>
      <c r="D21" s="8"/>
      <c r="E21" s="8"/>
      <c r="F21" s="8"/>
      <c r="G21" s="8"/>
      <c r="H21" s="9"/>
      <c r="I21" s="9"/>
    </row>
    <row r="22" spans="1:9" ht="14.25">
      <c r="A22" s="53"/>
      <c r="B22" s="7" t="s">
        <v>12</v>
      </c>
      <c r="C22" s="8">
        <v>968</v>
      </c>
      <c r="D22" s="8"/>
      <c r="E22" s="8"/>
      <c r="F22" s="8"/>
      <c r="G22" s="8"/>
      <c r="H22" s="9"/>
      <c r="I22" s="9"/>
    </row>
    <row r="23" spans="1:9" ht="14.25">
      <c r="A23" s="53"/>
      <c r="B23" s="7" t="s">
        <v>13</v>
      </c>
      <c r="C23" s="8">
        <v>969</v>
      </c>
      <c r="D23" s="8"/>
      <c r="E23" s="8"/>
      <c r="F23" s="8"/>
      <c r="G23" s="8"/>
      <c r="H23" s="9"/>
      <c r="I23" s="9"/>
    </row>
    <row r="24" spans="1:9" ht="14.25">
      <c r="A24" s="53"/>
      <c r="B24" s="7" t="s">
        <v>14</v>
      </c>
      <c r="C24" s="8">
        <v>967</v>
      </c>
      <c r="D24" s="8"/>
      <c r="E24" s="8"/>
      <c r="F24" s="8"/>
      <c r="G24" s="8"/>
      <c r="H24" s="9"/>
      <c r="I24" s="9"/>
    </row>
    <row r="25" spans="1:9">
      <c r="A25" s="54"/>
      <c r="B25" s="14" t="s">
        <v>15</v>
      </c>
      <c r="C25" s="15">
        <v>700</v>
      </c>
      <c r="D25" s="15" t="str">
        <f t="shared" ref="D25:I29" si="5">IF(D20="","",(D20-D10)/$C$9)</f>
        <v/>
      </c>
      <c r="E25" s="15" t="str">
        <f t="shared" si="5"/>
        <v/>
      </c>
      <c r="F25" s="15" t="str">
        <f t="shared" si="5"/>
        <v/>
      </c>
      <c r="G25" s="15" t="str">
        <f t="shared" si="5"/>
        <v/>
      </c>
      <c r="H25" s="15" t="str">
        <f t="shared" si="5"/>
        <v/>
      </c>
      <c r="I25" s="15" t="str">
        <f t="shared" si="5"/>
        <v/>
      </c>
    </row>
    <row r="26" spans="1:9">
      <c r="A26" s="54"/>
      <c r="B26" s="14" t="s">
        <v>16</v>
      </c>
      <c r="C26" s="15">
        <v>700</v>
      </c>
      <c r="D26" s="15" t="str">
        <f t="shared" si="5"/>
        <v/>
      </c>
      <c r="E26" s="15" t="str">
        <f t="shared" ref="E26:F29" si="6">IF(E21="","",(E21-E11)/$C$9)</f>
        <v/>
      </c>
      <c r="F26" s="15" t="str">
        <f t="shared" si="6"/>
        <v/>
      </c>
      <c r="G26" s="15" t="str">
        <f t="shared" si="5"/>
        <v/>
      </c>
      <c r="H26" s="15" t="str">
        <f t="shared" si="5"/>
        <v/>
      </c>
      <c r="I26" s="15" t="str">
        <f t="shared" si="5"/>
        <v/>
      </c>
    </row>
    <row r="27" spans="1:9">
      <c r="A27" s="54"/>
      <c r="B27" s="14" t="s">
        <v>17</v>
      </c>
      <c r="C27" s="15">
        <v>700</v>
      </c>
      <c r="D27" s="15" t="str">
        <f t="shared" si="5"/>
        <v/>
      </c>
      <c r="E27" s="15" t="str">
        <f t="shared" si="6"/>
        <v/>
      </c>
      <c r="F27" s="15" t="str">
        <f t="shared" si="6"/>
        <v/>
      </c>
      <c r="G27" s="15" t="str">
        <f t="shared" si="5"/>
        <v/>
      </c>
      <c r="H27" s="15" t="str">
        <f t="shared" si="5"/>
        <v/>
      </c>
      <c r="I27" s="15" t="str">
        <f t="shared" si="5"/>
        <v/>
      </c>
    </row>
    <row r="28" spans="1:9">
      <c r="A28" s="54"/>
      <c r="B28" s="14" t="s">
        <v>18</v>
      </c>
      <c r="C28" s="15">
        <v>700</v>
      </c>
      <c r="D28" s="15" t="str">
        <f t="shared" si="5"/>
        <v/>
      </c>
      <c r="E28" s="15" t="str">
        <f t="shared" si="6"/>
        <v/>
      </c>
      <c r="F28" s="15" t="str">
        <f t="shared" si="6"/>
        <v/>
      </c>
      <c r="G28" s="15" t="str">
        <f t="shared" si="5"/>
        <v/>
      </c>
      <c r="H28" s="15" t="str">
        <f t="shared" si="5"/>
        <v/>
      </c>
      <c r="I28" s="15" t="str">
        <f t="shared" si="5"/>
        <v/>
      </c>
    </row>
    <row r="29" spans="1:9">
      <c r="A29" s="54"/>
      <c r="B29" s="14" t="s">
        <v>19</v>
      </c>
      <c r="C29" s="15">
        <v>700</v>
      </c>
      <c r="D29" s="15" t="str">
        <f t="shared" si="5"/>
        <v/>
      </c>
      <c r="E29" s="15" t="str">
        <f t="shared" si="6"/>
        <v/>
      </c>
      <c r="F29" s="15" t="str">
        <f t="shared" si="6"/>
        <v/>
      </c>
      <c r="G29" s="15" t="str">
        <f t="shared" si="5"/>
        <v/>
      </c>
      <c r="H29" s="15" t="str">
        <f t="shared" si="5"/>
        <v/>
      </c>
      <c r="I29" s="15" t="str">
        <f t="shared" si="5"/>
        <v/>
      </c>
    </row>
    <row r="30" spans="1:9">
      <c r="A30" s="54"/>
      <c r="B30" s="16" t="s">
        <v>20</v>
      </c>
      <c r="C30" s="17">
        <f t="shared" ref="C30:I30" si="7">IF(AND(C25&lt;&gt;"",C26&lt;&gt;"",C27&lt;&gt;"",C28&lt;&gt;"",C29&lt;&gt;""), AVERAGE(C25:C29),"")</f>
        <v>700</v>
      </c>
      <c r="D30" s="17" t="str">
        <f t="shared" si="7"/>
        <v/>
      </c>
      <c r="E30" s="17" t="str">
        <f t="shared" si="7"/>
        <v/>
      </c>
      <c r="F30" s="17" t="str">
        <f t="shared" si="7"/>
        <v/>
      </c>
      <c r="G30" s="17" t="str">
        <f t="shared" si="7"/>
        <v/>
      </c>
      <c r="H30" s="17" t="str">
        <f t="shared" si="7"/>
        <v/>
      </c>
      <c r="I30" s="17" t="str">
        <f t="shared" si="7"/>
        <v/>
      </c>
    </row>
    <row r="31" spans="1:9">
      <c r="A31" s="54"/>
      <c r="B31" s="16" t="s">
        <v>21</v>
      </c>
      <c r="C31" s="11">
        <f>IF(C30&lt;&gt;"",AVERAGE($C$25:C29),"")</f>
        <v>700</v>
      </c>
      <c r="D31" s="11" t="str">
        <f>IF(D30&lt;&gt;"",AVERAGE($C$25:D29),"")</f>
        <v/>
      </c>
      <c r="E31" s="11" t="str">
        <f>IF(E30&lt;&gt;"",AVERAGE($C$25:E29),"")</f>
        <v/>
      </c>
      <c r="F31" s="11" t="str">
        <f>IF(F30&lt;&gt;"",AVERAGE($C$25:F29),"")</f>
        <v/>
      </c>
      <c r="G31" s="11" t="str">
        <f>IF(G30&lt;&gt;"",AVERAGE($C$25:G29),"")</f>
        <v/>
      </c>
      <c r="H31" s="11" t="str">
        <f>IF(H30&lt;&gt;"",AVERAGE($C$25:H29),"")</f>
        <v/>
      </c>
      <c r="I31" s="11" t="str">
        <f>IF(I30&lt;&gt;"",AVERAGE($C$25:I29),"")</f>
        <v/>
      </c>
    </row>
    <row r="32" spans="1:9">
      <c r="A32" s="54"/>
      <c r="B32" s="10" t="s">
        <v>6</v>
      </c>
      <c r="C32" s="11">
        <f t="shared" ref="C32:I32" si="8">IF(C30&lt;&gt;"",STDEV(C25:C29),"")</f>
        <v>0</v>
      </c>
      <c r="D32" s="11" t="str">
        <f t="shared" si="8"/>
        <v/>
      </c>
      <c r="E32" s="11" t="str">
        <f t="shared" si="8"/>
        <v/>
      </c>
      <c r="F32" s="11" t="str">
        <f t="shared" si="8"/>
        <v/>
      </c>
      <c r="G32" s="11" t="str">
        <f t="shared" si="8"/>
        <v/>
      </c>
      <c r="H32" s="11" t="str">
        <f t="shared" si="8"/>
        <v/>
      </c>
      <c r="I32" s="11" t="str">
        <f t="shared" si="8"/>
        <v/>
      </c>
    </row>
    <row r="33" spans="1:9">
      <c r="A33" s="54"/>
      <c r="B33" s="14" t="s">
        <v>7</v>
      </c>
      <c r="C33" s="15">
        <f t="shared" ref="C33:I33" si="9">IF(C30&lt;&gt;"",MIN(C25:C29),"")</f>
        <v>700</v>
      </c>
      <c r="D33" s="15" t="str">
        <f t="shared" si="9"/>
        <v/>
      </c>
      <c r="E33" s="15" t="str">
        <f t="shared" si="9"/>
        <v/>
      </c>
      <c r="F33" s="15" t="str">
        <f t="shared" si="9"/>
        <v/>
      </c>
      <c r="G33" s="15" t="str">
        <f t="shared" si="9"/>
        <v/>
      </c>
      <c r="H33" s="15" t="str">
        <f t="shared" si="9"/>
        <v/>
      </c>
      <c r="I33" s="15" t="str">
        <f t="shared" si="9"/>
        <v/>
      </c>
    </row>
    <row r="34" spans="1:9">
      <c r="A34" s="54"/>
      <c r="B34" s="14" t="s">
        <v>8</v>
      </c>
      <c r="C34" s="15">
        <f t="shared" ref="C34:I34" si="10">IF(C30&lt;&gt;"",MAX(C25:C29),"")</f>
        <v>700</v>
      </c>
      <c r="D34" s="15" t="str">
        <f t="shared" si="10"/>
        <v/>
      </c>
      <c r="E34" s="15" t="str">
        <f t="shared" si="10"/>
        <v/>
      </c>
      <c r="F34" s="15" t="str">
        <f t="shared" si="10"/>
        <v/>
      </c>
      <c r="G34" s="15" t="str">
        <f t="shared" si="10"/>
        <v/>
      </c>
      <c r="H34" s="15" t="str">
        <f t="shared" si="10"/>
        <v/>
      </c>
      <c r="I34" s="15" t="str">
        <f t="shared" si="10"/>
        <v/>
      </c>
    </row>
    <row r="35" spans="1:9">
      <c r="A35" s="54"/>
      <c r="B35" s="14" t="s">
        <v>9</v>
      </c>
      <c r="C35" s="18">
        <f t="shared" ref="C35:I35" si="11">IF(C30&lt;&gt;"",C34-C33,"")</f>
        <v>0</v>
      </c>
      <c r="D35" s="18" t="str">
        <f t="shared" si="11"/>
        <v/>
      </c>
      <c r="E35" s="18" t="str">
        <f t="shared" si="11"/>
        <v/>
      </c>
      <c r="F35" s="18" t="str">
        <f t="shared" si="11"/>
        <v/>
      </c>
      <c r="G35" s="18" t="str">
        <f t="shared" si="11"/>
        <v/>
      </c>
      <c r="H35" s="18" t="str">
        <f t="shared" si="11"/>
        <v/>
      </c>
      <c r="I35" s="18" t="str">
        <f t="shared" si="11"/>
        <v/>
      </c>
    </row>
    <row r="36" spans="1:9">
      <c r="A36" s="54"/>
      <c r="B36" s="19" t="s">
        <v>33</v>
      </c>
      <c r="C36" s="20" t="str">
        <f ca="1">IF(C30&lt;Feuil2!G17,"a surveiller",IF(Feuil2!G16&lt;C30,"non conforme","conforme"))</f>
        <v>conforme</v>
      </c>
      <c r="D36" s="20" t="str">
        <f t="shared" ref="D36:I36" si="12">IF(D$30&lt;&gt;"",IF(D$8=30,IF(AND(D$30&lt;=31,D$30&gt;=30),"Conforme",IF(AND(D$30&lt;30,D$30&gt;=29),"A surveiller","Non-conforme")),IF(AND(D$30&lt;=51.5,D$30&gt;=50),"Conforme",IF(AND(D$30&lt;50,D$30&gt;=48.5),"A surveiller","Non-conforme"))),"")</f>
        <v/>
      </c>
      <c r="E36" s="20" t="str">
        <f t="shared" si="12"/>
        <v/>
      </c>
      <c r="F36" s="20" t="str">
        <f t="shared" si="12"/>
        <v/>
      </c>
      <c r="G36" s="20" t="str">
        <f t="shared" si="12"/>
        <v/>
      </c>
      <c r="H36" s="20" t="str">
        <f t="shared" si="12"/>
        <v/>
      </c>
      <c r="I36" s="20" t="str">
        <f t="shared" si="12"/>
        <v/>
      </c>
    </row>
    <row r="37" spans="1:9">
      <c r="A37" s="25"/>
      <c r="B37" s="23"/>
      <c r="C37" s="21"/>
      <c r="D37" s="21"/>
      <c r="E37" s="21"/>
      <c r="F37" s="21"/>
      <c r="G37" s="21"/>
      <c r="H37" s="21"/>
      <c r="I37" s="21"/>
    </row>
    <row r="38" spans="1:9">
      <c r="A38"/>
      <c r="B38" s="49"/>
      <c r="C38" s="49"/>
      <c r="D38" s="49"/>
      <c r="E38" s="49"/>
      <c r="F38" s="49"/>
      <c r="G38" s="49"/>
      <c r="H38" s="49"/>
      <c r="I38" s="49"/>
    </row>
    <row r="39" spans="1:9">
      <c r="A39"/>
      <c r="B39" s="22"/>
      <c r="C39"/>
      <c r="D39"/>
      <c r="E39"/>
      <c r="F39"/>
      <c r="G39"/>
      <c r="H39"/>
      <c r="I39"/>
    </row>
    <row r="40" spans="1:9">
      <c r="A40"/>
      <c r="B40" s="22"/>
      <c r="C40"/>
      <c r="D40"/>
      <c r="E40"/>
      <c r="F40"/>
      <c r="G40"/>
      <c r="H40"/>
      <c r="I40"/>
    </row>
    <row r="41" spans="1:9">
      <c r="A41"/>
      <c r="B41" s="22"/>
      <c r="C41"/>
      <c r="D41"/>
      <c r="E41"/>
      <c r="F41"/>
      <c r="G41"/>
      <c r="H41"/>
      <c r="I41"/>
    </row>
    <row r="42" spans="1:9">
      <c r="A42"/>
      <c r="B42" s="22"/>
      <c r="C42"/>
      <c r="D42"/>
      <c r="E42"/>
      <c r="F42"/>
      <c r="G42"/>
      <c r="H42"/>
      <c r="I42"/>
    </row>
    <row r="43" spans="1:9">
      <c r="A43"/>
      <c r="B43" s="22"/>
      <c r="C43"/>
      <c r="D43"/>
      <c r="E43"/>
      <c r="F43"/>
      <c r="G43"/>
      <c r="H43"/>
      <c r="I43"/>
    </row>
    <row r="44" spans="1:9">
      <c r="A44"/>
      <c r="B44" s="22"/>
      <c r="C44"/>
      <c r="D44"/>
      <c r="E44"/>
      <c r="F44"/>
      <c r="G44"/>
      <c r="H44"/>
      <c r="I44"/>
    </row>
    <row r="45" spans="1:9">
      <c r="A45"/>
      <c r="B45" s="22"/>
      <c r="C45"/>
      <c r="D45"/>
      <c r="E45"/>
      <c r="F45"/>
      <c r="G45"/>
      <c r="H45"/>
      <c r="I45"/>
    </row>
    <row r="46" spans="1:9">
      <c r="A46"/>
      <c r="B46" s="22"/>
      <c r="C46"/>
      <c r="D46"/>
      <c r="E46"/>
      <c r="F46"/>
      <c r="G46"/>
      <c r="H46"/>
      <c r="I46"/>
    </row>
    <row r="47" spans="1:9">
      <c r="A47"/>
      <c r="B47" s="22"/>
      <c r="C47"/>
      <c r="D47"/>
      <c r="E47"/>
      <c r="F47"/>
      <c r="G47"/>
      <c r="H47"/>
      <c r="I47"/>
    </row>
    <row r="48" spans="1:9">
      <c r="A48"/>
      <c r="B48" s="22"/>
      <c r="C48"/>
      <c r="D48"/>
      <c r="E48"/>
      <c r="F48"/>
      <c r="G48"/>
      <c r="H48"/>
      <c r="I48"/>
    </row>
    <row r="49" spans="1:9">
      <c r="A49"/>
      <c r="B49" s="22"/>
      <c r="C49"/>
      <c r="D49"/>
      <c r="E49"/>
      <c r="F49"/>
      <c r="G49"/>
      <c r="H49"/>
      <c r="I49"/>
    </row>
    <row r="50" spans="1:9">
      <c r="A50"/>
      <c r="B50" s="22"/>
      <c r="C50"/>
      <c r="D50"/>
      <c r="E50"/>
      <c r="F50"/>
      <c r="G50"/>
      <c r="H50"/>
      <c r="I50"/>
    </row>
    <row r="51" spans="1:9">
      <c r="A51"/>
      <c r="B51" s="22"/>
      <c r="C51"/>
      <c r="D51"/>
      <c r="E51"/>
      <c r="F51"/>
      <c r="G51"/>
      <c r="H51"/>
      <c r="I51"/>
    </row>
    <row r="52" spans="1:9">
      <c r="A52"/>
      <c r="B52" s="22"/>
      <c r="C52"/>
      <c r="D52"/>
      <c r="E52"/>
      <c r="F52"/>
      <c r="G52"/>
      <c r="H52"/>
      <c r="I52"/>
    </row>
    <row r="53" spans="1:9">
      <c r="A53"/>
      <c r="B53" s="22"/>
      <c r="C53"/>
      <c r="D53"/>
      <c r="E53"/>
      <c r="F53"/>
      <c r="G53"/>
      <c r="H53"/>
      <c r="I53"/>
    </row>
    <row r="54" spans="1:9">
      <c r="A54"/>
      <c r="B54" s="22"/>
      <c r="C54"/>
      <c r="D54"/>
      <c r="E54"/>
      <c r="F54"/>
      <c r="G54"/>
      <c r="H54"/>
      <c r="I54"/>
    </row>
    <row r="55" spans="1:9">
      <c r="A55"/>
      <c r="B55" s="22"/>
      <c r="C55"/>
      <c r="D55"/>
      <c r="E55"/>
      <c r="F55"/>
      <c r="G55"/>
      <c r="H55"/>
      <c r="I55"/>
    </row>
    <row r="56" spans="1:9">
      <c r="A56"/>
      <c r="B56" s="22"/>
      <c r="C56"/>
      <c r="D56"/>
      <c r="E56"/>
      <c r="F56"/>
      <c r="G56"/>
      <c r="H56"/>
      <c r="I56"/>
    </row>
    <row r="57" spans="1:9">
      <c r="A57"/>
      <c r="B57" s="22"/>
      <c r="C57"/>
      <c r="D57"/>
      <c r="E57"/>
      <c r="F57"/>
      <c r="G57"/>
      <c r="H57"/>
      <c r="I57"/>
    </row>
    <row r="58" spans="1:9">
      <c r="A58"/>
      <c r="B58" s="22"/>
      <c r="C58"/>
      <c r="D58"/>
      <c r="E58"/>
      <c r="F58"/>
      <c r="G58"/>
      <c r="H58"/>
      <c r="I58"/>
    </row>
    <row r="59" spans="1:9">
      <c r="A59"/>
      <c r="B59" s="22"/>
      <c r="C59"/>
      <c r="D59"/>
      <c r="E59"/>
      <c r="F59"/>
      <c r="G59"/>
      <c r="H59"/>
      <c r="I59"/>
    </row>
    <row r="60" spans="1:9">
      <c r="A60"/>
      <c r="B60" s="22"/>
      <c r="C60"/>
      <c r="D60"/>
      <c r="E60"/>
      <c r="F60"/>
      <c r="G60"/>
      <c r="H60"/>
      <c r="I60"/>
    </row>
  </sheetData>
  <protectedRanges>
    <protectedRange sqref="C20:I24" name="Plage2"/>
    <protectedRange sqref="C1:I14" name="Plage1"/>
  </protectedRanges>
  <mergeCells count="17">
    <mergeCell ref="A4:B4"/>
    <mergeCell ref="C4:I4"/>
    <mergeCell ref="A5:B5"/>
    <mergeCell ref="C5:I5"/>
    <mergeCell ref="A1:B1"/>
    <mergeCell ref="C1:I1"/>
    <mergeCell ref="A2:B2"/>
    <mergeCell ref="A3:B3"/>
    <mergeCell ref="A6:B6"/>
    <mergeCell ref="C6:I6"/>
    <mergeCell ref="A7:B7"/>
    <mergeCell ref="B38:I38"/>
    <mergeCell ref="A8:B8"/>
    <mergeCell ref="A9:B9"/>
    <mergeCell ref="A10:A19"/>
    <mergeCell ref="A20:A24"/>
    <mergeCell ref="A25:A36"/>
  </mergeCells>
  <phoneticPr fontId="1" type="noConversion"/>
  <pageMargins left="0.43307086614173229" right="0.31496062992125984" top="0.98425196850393704" bottom="0.98425196850393704" header="0.51181102362204722" footer="0.51181102362204722"/>
  <pageSetup paperSize="9" scale="80" orientation="portrait" r:id="rId1"/>
  <headerFooter alignWithMargins="0">
    <oddHeader xml:space="preserve">&amp;L
&amp;C&amp;"Arial,Gras"&amp;12
&amp;R&amp;8
</oddHeader>
  </headerFooter>
  <rowBreaks count="1" manualBreakCount="1">
    <brk id="64" max="9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L53"/>
  <sheetViews>
    <sheetView topLeftCell="A16" workbookViewId="0">
      <selection activeCell="G13" sqref="G13"/>
    </sheetView>
  </sheetViews>
  <sheetFormatPr baseColWidth="10" defaultRowHeight="12.75"/>
  <sheetData>
    <row r="1" spans="1:12">
      <c r="A1" s="27"/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</row>
    <row r="2" spans="1:12">
      <c r="A2" s="31"/>
      <c r="B2" s="31"/>
      <c r="C2" s="31"/>
      <c r="D2" s="31"/>
      <c r="E2" s="31"/>
      <c r="F2" s="31"/>
      <c r="G2" s="31"/>
      <c r="H2" s="31"/>
      <c r="I2" s="31"/>
      <c r="J2" s="31"/>
      <c r="K2" s="27"/>
      <c r="L2" s="27"/>
    </row>
    <row r="3" spans="1:12">
      <c r="A3" s="27"/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</row>
    <row r="4" spans="1:12">
      <c r="A4" s="27"/>
      <c r="B4" s="28"/>
      <c r="C4" s="28"/>
      <c r="D4" s="28"/>
      <c r="E4" s="28"/>
      <c r="F4" s="28"/>
      <c r="G4" s="28"/>
      <c r="H4" s="28"/>
      <c r="I4" s="28"/>
      <c r="J4" s="28"/>
      <c r="K4" s="27"/>
      <c r="L4" s="27"/>
    </row>
    <row r="5" spans="1:12">
      <c r="A5" s="27"/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</row>
    <row r="6" spans="1:12">
      <c r="A6" s="27"/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>
      <c r="A7" s="29"/>
      <c r="B7" s="27"/>
      <c r="C7" s="27"/>
      <c r="D7" s="27"/>
      <c r="E7" s="27"/>
      <c r="F7" s="27"/>
      <c r="G7" s="27"/>
      <c r="H7" s="27"/>
      <c r="I7" s="27"/>
      <c r="J7" s="27"/>
      <c r="K7" s="27"/>
      <c r="L7" s="27"/>
    </row>
    <row r="8" spans="1:12">
      <c r="A8" s="29"/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</row>
    <row r="9" spans="1:12">
      <c r="A9" s="29"/>
      <c r="B9" s="27"/>
      <c r="C9" s="27"/>
      <c r="D9" s="27"/>
      <c r="E9" s="27"/>
      <c r="F9" s="27"/>
      <c r="G9" s="27"/>
      <c r="H9" s="27"/>
      <c r="I9" s="27"/>
      <c r="J9" s="27"/>
      <c r="K9" s="27"/>
      <c r="L9" s="27"/>
    </row>
    <row r="10" spans="1:12">
      <c r="A10" s="29"/>
      <c r="B10" s="27"/>
      <c r="C10" s="27"/>
      <c r="D10" s="27"/>
      <c r="E10" s="27"/>
      <c r="F10" s="27"/>
      <c r="G10" s="27"/>
      <c r="H10" s="27"/>
      <c r="I10" s="27"/>
      <c r="J10" s="27"/>
      <c r="K10" s="27"/>
      <c r="L10" s="27"/>
    </row>
    <row r="11" spans="1:12">
      <c r="A11" s="27"/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7"/>
    </row>
    <row r="12" spans="1:12">
      <c r="A12" s="27"/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</row>
    <row r="13" spans="1:12">
      <c r="A13" s="27"/>
      <c r="B13" s="30"/>
      <c r="C13" s="27"/>
      <c r="D13" s="27"/>
      <c r="E13" s="27"/>
      <c r="F13" s="27"/>
      <c r="G13" s="27"/>
      <c r="H13" s="27"/>
      <c r="I13" s="27"/>
      <c r="J13" s="27"/>
      <c r="K13" s="27"/>
      <c r="L13" s="27"/>
    </row>
    <row r="14" spans="1:12">
      <c r="A14" s="27"/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</row>
    <row r="15" spans="1:12">
      <c r="A15" s="27"/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</row>
    <row r="16" spans="1:12">
      <c r="A16" s="27"/>
      <c r="B16" s="27"/>
      <c r="C16" s="28"/>
      <c r="D16" s="28"/>
      <c r="E16" s="27"/>
      <c r="F16" s="27"/>
      <c r="G16" s="28"/>
      <c r="H16" s="28"/>
      <c r="I16" s="28"/>
      <c r="J16" s="27"/>
      <c r="K16" s="27"/>
      <c r="L16" s="27"/>
    </row>
    <row r="17" spans="1:12">
      <c r="A17" s="27"/>
      <c r="B17" s="27"/>
      <c r="C17" s="28"/>
      <c r="D17" s="28"/>
      <c r="E17" s="27"/>
      <c r="F17" s="27"/>
      <c r="G17" s="28"/>
      <c r="H17" s="28"/>
      <c r="I17" s="28"/>
      <c r="J17" s="27"/>
      <c r="K17" s="27"/>
      <c r="L17" s="27"/>
    </row>
    <row r="18" spans="1:12">
      <c r="A18" s="27"/>
      <c r="B18" s="27"/>
      <c r="C18" s="28"/>
      <c r="D18" s="28"/>
      <c r="E18" s="27"/>
      <c r="F18" s="27"/>
      <c r="G18" s="28"/>
      <c r="H18" s="28"/>
      <c r="I18" s="28"/>
      <c r="J18" s="27"/>
      <c r="K18" s="27"/>
      <c r="L18" s="27"/>
    </row>
    <row r="19" spans="1:12">
      <c r="C19" s="24"/>
      <c r="D19" s="24"/>
      <c r="G19" s="24"/>
      <c r="H19" s="24"/>
      <c r="I19" s="24"/>
    </row>
    <row r="20" spans="1:12">
      <c r="C20" s="24"/>
      <c r="D20" s="24"/>
      <c r="G20" s="24"/>
      <c r="H20" s="24"/>
      <c r="I20" s="24"/>
    </row>
    <row r="21" spans="1:12">
      <c r="C21" s="24"/>
      <c r="D21" s="24"/>
      <c r="G21" s="24"/>
      <c r="H21" s="24"/>
      <c r="I21" s="24"/>
    </row>
    <row r="22" spans="1:12">
      <c r="C22" s="24"/>
      <c r="D22" s="24"/>
      <c r="G22" s="24"/>
      <c r="H22" s="24"/>
      <c r="I22" s="24"/>
    </row>
    <row r="23" spans="1:12">
      <c r="C23" s="24"/>
      <c r="D23" s="24"/>
      <c r="G23" s="24"/>
      <c r="H23" s="24"/>
      <c r="I23" s="24"/>
    </row>
    <row r="24" spans="1:12">
      <c r="C24" s="24"/>
      <c r="D24" s="24"/>
      <c r="G24" s="24"/>
      <c r="H24" s="24"/>
      <c r="I24" s="24"/>
    </row>
    <row r="25" spans="1:12">
      <c r="C25" s="24"/>
      <c r="D25" s="24"/>
      <c r="G25" s="24"/>
      <c r="H25" s="24"/>
      <c r="I25" s="24"/>
    </row>
    <row r="38" spans="1:1">
      <c r="A38" s="26" t="s">
        <v>22</v>
      </c>
    </row>
    <row r="39" spans="1:1">
      <c r="A39" s="26" t="s">
        <v>23</v>
      </c>
    </row>
    <row r="40" spans="1:1">
      <c r="A40" s="26" t="s">
        <v>24</v>
      </c>
    </row>
    <row r="41" spans="1:1">
      <c r="A41" s="26" t="s">
        <v>25</v>
      </c>
    </row>
    <row r="45" spans="1:1">
      <c r="A45">
        <v>30</v>
      </c>
    </row>
    <row r="46" spans="1:1">
      <c r="A46">
        <v>50</v>
      </c>
    </row>
    <row r="47" spans="1:1">
      <c r="A47">
        <v>700</v>
      </c>
    </row>
    <row r="48" spans="1:1">
      <c r="A48">
        <v>750</v>
      </c>
    </row>
    <row r="50" spans="1:1">
      <c r="A50" s="26" t="s">
        <v>26</v>
      </c>
    </row>
    <row r="51" spans="1:1">
      <c r="A51" s="26" t="s">
        <v>27</v>
      </c>
    </row>
    <row r="52" spans="1:1">
      <c r="A52" s="26" t="s">
        <v>28</v>
      </c>
    </row>
    <row r="53" spans="1:1">
      <c r="A53" s="26" t="s">
        <v>29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2:Q40"/>
  <sheetViews>
    <sheetView workbookViewId="0">
      <selection activeCell="H2" sqref="H2:I4"/>
    </sheetView>
  </sheetViews>
  <sheetFormatPr baseColWidth="10" defaultRowHeight="12.75"/>
  <cols>
    <col min="8" max="8" width="6.42578125" bestFit="1" customWidth="1"/>
    <col min="9" max="9" width="7.28515625" bestFit="1" customWidth="1"/>
    <col min="10" max="10" width="3.28515625" bestFit="1" customWidth="1"/>
    <col min="11" max="12" width="3" bestFit="1" customWidth="1"/>
    <col min="13" max="15" width="4" bestFit="1" customWidth="1"/>
    <col min="16" max="17" width="6" bestFit="1" customWidth="1"/>
  </cols>
  <sheetData>
    <row r="2" spans="1:17">
      <c r="B2" s="26" t="s">
        <v>22</v>
      </c>
      <c r="C2" s="26" t="s">
        <v>23</v>
      </c>
      <c r="D2" s="26" t="s">
        <v>24</v>
      </c>
      <c r="E2" s="26" t="s">
        <v>25</v>
      </c>
    </row>
    <row r="3" spans="1:17">
      <c r="A3" s="26" t="s">
        <v>26</v>
      </c>
      <c r="B3" s="32" t="s">
        <v>35</v>
      </c>
      <c r="C3" s="32" t="s">
        <v>35</v>
      </c>
      <c r="D3" s="1">
        <v>700</v>
      </c>
      <c r="E3" s="32" t="s">
        <v>35</v>
      </c>
    </row>
    <row r="4" spans="1:17">
      <c r="A4" s="26" t="s">
        <v>27</v>
      </c>
      <c r="B4" s="32" t="s">
        <v>35</v>
      </c>
      <c r="C4" s="32" t="s">
        <v>35</v>
      </c>
      <c r="D4" s="32" t="s">
        <v>36</v>
      </c>
      <c r="E4" s="32" t="s">
        <v>35</v>
      </c>
    </row>
    <row r="5" spans="1:17">
      <c r="A5" s="26" t="s">
        <v>28</v>
      </c>
      <c r="B5" s="1">
        <v>50</v>
      </c>
      <c r="C5" s="32" t="s">
        <v>37</v>
      </c>
      <c r="D5" s="32" t="s">
        <v>35</v>
      </c>
      <c r="E5" s="32" t="s">
        <v>36</v>
      </c>
    </row>
    <row r="6" spans="1:17">
      <c r="A6" s="26" t="s">
        <v>29</v>
      </c>
      <c r="B6" s="32" t="s">
        <v>35</v>
      </c>
      <c r="C6" s="32" t="s">
        <v>37</v>
      </c>
      <c r="D6" s="32" t="s">
        <v>35</v>
      </c>
      <c r="E6" s="32" t="s">
        <v>35</v>
      </c>
      <c r="H6" t="s">
        <v>27</v>
      </c>
      <c r="I6" t="s">
        <v>28</v>
      </c>
      <c r="J6" t="s">
        <v>28</v>
      </c>
      <c r="K6" t="s">
        <v>43</v>
      </c>
      <c r="L6" t="s">
        <v>43</v>
      </c>
      <c r="M6" t="s">
        <v>46</v>
      </c>
      <c r="N6" t="s">
        <v>47</v>
      </c>
      <c r="O6" t="s">
        <v>47</v>
      </c>
      <c r="P6" t="s">
        <v>49</v>
      </c>
      <c r="Q6" t="s">
        <v>49</v>
      </c>
    </row>
    <row r="7" spans="1:17">
      <c r="H7" s="32" t="s">
        <v>22</v>
      </c>
      <c r="I7" s="32" t="s">
        <v>23</v>
      </c>
      <c r="J7" s="32" t="s">
        <v>23</v>
      </c>
      <c r="K7" s="32" t="s">
        <v>44</v>
      </c>
      <c r="L7" s="32" t="s">
        <v>44</v>
      </c>
      <c r="M7" s="32" t="s">
        <v>45</v>
      </c>
      <c r="N7" s="32" t="s">
        <v>45</v>
      </c>
      <c r="O7" s="32" t="s">
        <v>45</v>
      </c>
      <c r="P7" s="32" t="s">
        <v>48</v>
      </c>
      <c r="Q7" s="32" t="s">
        <v>48</v>
      </c>
    </row>
    <row r="8" spans="1:17">
      <c r="H8">
        <v>50</v>
      </c>
      <c r="I8">
        <v>30</v>
      </c>
      <c r="J8">
        <v>50</v>
      </c>
      <c r="K8">
        <v>30</v>
      </c>
      <c r="L8">
        <v>50</v>
      </c>
      <c r="M8">
        <v>700</v>
      </c>
      <c r="N8">
        <v>700</v>
      </c>
      <c r="O8">
        <v>750</v>
      </c>
      <c r="P8">
        <v>700</v>
      </c>
      <c r="Q8">
        <v>750</v>
      </c>
    </row>
    <row r="9" spans="1:17">
      <c r="H9">
        <f ca="1">IF(H6=Feuil1!$C$6,1,0)</f>
        <v>0</v>
      </c>
      <c r="I9">
        <f ca="1">IF(I6=Feuil1!$C$6,1,0)</f>
        <v>0</v>
      </c>
      <c r="J9">
        <f ca="1">IF(J6=Feuil1!$C$6,1,0)</f>
        <v>0</v>
      </c>
      <c r="K9">
        <f ca="1">IF(K6=Feuil1!$C$6,1,0)</f>
        <v>0</v>
      </c>
      <c r="L9">
        <f ca="1">IF(L6=Feuil1!$C$6,1,0)</f>
        <v>0</v>
      </c>
      <c r="M9">
        <f ca="1">IF(M6=Feuil1!$C$6,1,0)</f>
        <v>1</v>
      </c>
      <c r="N9">
        <f ca="1">IF(N6=Feuil1!$C$6,1,0)</f>
        <v>0</v>
      </c>
      <c r="O9">
        <f ca="1">IF(O6=Feuil1!$C$6,1,0)</f>
        <v>0</v>
      </c>
      <c r="P9">
        <f ca="1">IF(P6=Feuil1!$C$6,1,0)</f>
        <v>0</v>
      </c>
      <c r="Q9">
        <f ca="1">IF(Q6=Feuil1!$C$6,1,0)</f>
        <v>0</v>
      </c>
    </row>
    <row r="10" spans="1:17">
      <c r="H10">
        <f ca="1">IF(H7=Feuil1!$C$7,1,0)</f>
        <v>0</v>
      </c>
      <c r="I10">
        <f ca="1">IF(I7=Feuil1!$C$7,1,0)</f>
        <v>0</v>
      </c>
      <c r="J10">
        <f ca="1">IF(J7=Feuil1!$C$7,1,0)</f>
        <v>0</v>
      </c>
      <c r="K10">
        <f ca="1">IF(K7=Feuil1!$C$7,1,0)</f>
        <v>0</v>
      </c>
      <c r="L10">
        <f ca="1">IF(L7=Feuil1!$C$7,1,0)</f>
        <v>0</v>
      </c>
      <c r="M10">
        <f ca="1">IF(M7=Feuil1!$C$7,1,0)</f>
        <v>1</v>
      </c>
      <c r="N10">
        <f ca="1">IF(N7=Feuil1!$C$7,1,0)</f>
        <v>1</v>
      </c>
      <c r="O10">
        <f ca="1">IF(O7=Feuil1!$C$7,1,0)</f>
        <v>1</v>
      </c>
      <c r="P10">
        <f ca="1">IF(P7=Feuil1!$C$7,1,0)</f>
        <v>0</v>
      </c>
      <c r="Q10">
        <f ca="1">IF(Q7=Feuil1!$C$7,1,0)</f>
        <v>0</v>
      </c>
    </row>
    <row r="11" spans="1:17">
      <c r="H11">
        <f ca="1">IF(H8=Feuil1!$C$8,1,0)</f>
        <v>0</v>
      </c>
      <c r="I11">
        <f ca="1">IF(I8=Feuil1!$C$8,1,0)</f>
        <v>0</v>
      </c>
      <c r="J11">
        <f ca="1">IF(J8=Feuil1!$C$8,1,0)</f>
        <v>0</v>
      </c>
      <c r="K11">
        <f ca="1">IF(K8=Feuil1!$C$8,1,0)</f>
        <v>0</v>
      </c>
      <c r="L11">
        <f ca="1">IF(L8=Feuil1!$C$8,1,0)</f>
        <v>0</v>
      </c>
      <c r="M11">
        <f ca="1">IF(M8=Feuil1!$C$8,1,0)</f>
        <v>1</v>
      </c>
      <c r="N11">
        <f ca="1">IF(N8=Feuil1!$C$8,1,0)</f>
        <v>1</v>
      </c>
      <c r="O11">
        <f ca="1">IF(O8=Feuil1!$C$8,1,0)</f>
        <v>0</v>
      </c>
      <c r="P11">
        <f ca="1">IF(P8=Feuil1!$C$8,1,0)</f>
        <v>1</v>
      </c>
      <c r="Q11">
        <f ca="1">IF(Q8=Feuil1!$C$8,1,0)</f>
        <v>0</v>
      </c>
    </row>
    <row r="12" spans="1:17">
      <c r="G12" t="s">
        <v>50</v>
      </c>
      <c r="H12">
        <f>H10*H11*H9</f>
        <v>0</v>
      </c>
      <c r="I12">
        <f t="shared" ref="I12:Q12" si="0">I10*I11*I9</f>
        <v>0</v>
      </c>
      <c r="J12">
        <f t="shared" si="0"/>
        <v>0</v>
      </c>
      <c r="K12">
        <f t="shared" si="0"/>
        <v>0</v>
      </c>
      <c r="L12">
        <f t="shared" si="0"/>
        <v>0</v>
      </c>
      <c r="M12">
        <f t="shared" si="0"/>
        <v>1</v>
      </c>
      <c r="N12">
        <f t="shared" si="0"/>
        <v>0</v>
      </c>
      <c r="O12">
        <f t="shared" si="0"/>
        <v>0</v>
      </c>
      <c r="P12">
        <f t="shared" si="0"/>
        <v>0</v>
      </c>
      <c r="Q12">
        <f t="shared" si="0"/>
        <v>0</v>
      </c>
    </row>
    <row r="13" spans="1:17" ht="13.5" thickBot="1">
      <c r="A13" s="38" t="s">
        <v>25</v>
      </c>
      <c r="G13" s="35" t="s">
        <v>39</v>
      </c>
      <c r="H13" s="42">
        <v>51</v>
      </c>
      <c r="I13" s="42">
        <v>31</v>
      </c>
      <c r="J13" s="42">
        <v>51</v>
      </c>
      <c r="K13" s="42">
        <v>31</v>
      </c>
      <c r="L13" s="42">
        <v>51</v>
      </c>
      <c r="M13" s="42">
        <v>704</v>
      </c>
      <c r="N13" s="42">
        <v>714</v>
      </c>
      <c r="O13" s="42">
        <v>765</v>
      </c>
      <c r="P13" s="36">
        <v>702.6</v>
      </c>
      <c r="Q13" s="36">
        <v>752.8</v>
      </c>
    </row>
    <row r="14" spans="1:17" ht="13.5" thickBot="1">
      <c r="A14" s="33" t="s">
        <v>32</v>
      </c>
      <c r="B14" s="34">
        <v>700</v>
      </c>
      <c r="C14" s="34">
        <v>750</v>
      </c>
      <c r="G14" s="35" t="s">
        <v>40</v>
      </c>
      <c r="H14" s="42">
        <v>49.5</v>
      </c>
      <c r="I14" s="42">
        <v>29.7</v>
      </c>
      <c r="J14" s="42">
        <v>49.5</v>
      </c>
      <c r="K14" s="42">
        <v>29.7</v>
      </c>
      <c r="L14" s="42">
        <v>49.5</v>
      </c>
      <c r="M14" s="42">
        <v>698</v>
      </c>
      <c r="N14" s="42">
        <v>693</v>
      </c>
      <c r="O14" s="42">
        <v>742</v>
      </c>
      <c r="P14" s="36">
        <v>698.7</v>
      </c>
      <c r="Q14" s="36">
        <v>748.6</v>
      </c>
    </row>
    <row r="15" spans="1:17" ht="13.5" thickBot="1">
      <c r="A15" s="35" t="s">
        <v>39</v>
      </c>
      <c r="B15" s="36">
        <v>702.6</v>
      </c>
      <c r="C15" s="36">
        <v>752.8</v>
      </c>
      <c r="F15" t="s">
        <v>51</v>
      </c>
    </row>
    <row r="16" spans="1:17" ht="13.5" thickBot="1">
      <c r="A16" s="35" t="s">
        <v>40</v>
      </c>
      <c r="B16" s="36">
        <v>698.7</v>
      </c>
      <c r="C16" s="36">
        <v>748.6</v>
      </c>
      <c r="F16" s="35" t="s">
        <v>39</v>
      </c>
      <c r="G16">
        <f>SUM(H16:Q16)</f>
        <v>704</v>
      </c>
      <c r="H16">
        <f>H13*H12</f>
        <v>0</v>
      </c>
      <c r="I16">
        <f t="shared" ref="I16:Q16" si="1">I13*I12</f>
        <v>0</v>
      </c>
      <c r="J16">
        <f t="shared" si="1"/>
        <v>0</v>
      </c>
      <c r="K16">
        <f t="shared" si="1"/>
        <v>0</v>
      </c>
      <c r="L16">
        <f t="shared" si="1"/>
        <v>0</v>
      </c>
      <c r="M16">
        <f t="shared" si="1"/>
        <v>704</v>
      </c>
      <c r="N16">
        <f t="shared" si="1"/>
        <v>0</v>
      </c>
      <c r="O16">
        <f t="shared" si="1"/>
        <v>0</v>
      </c>
      <c r="P16">
        <f t="shared" si="1"/>
        <v>0</v>
      </c>
      <c r="Q16">
        <f t="shared" si="1"/>
        <v>0</v>
      </c>
    </row>
    <row r="17" spans="1:17" ht="13.5" thickBot="1">
      <c r="A17" s="37"/>
      <c r="F17" s="35" t="s">
        <v>40</v>
      </c>
      <c r="G17">
        <f>SUM(H17:Q17)</f>
        <v>698</v>
      </c>
      <c r="H17">
        <f>H14*H12</f>
        <v>0</v>
      </c>
      <c r="I17">
        <f t="shared" ref="I17:Q17" si="2">I14*I12</f>
        <v>0</v>
      </c>
      <c r="J17">
        <f t="shared" si="2"/>
        <v>0</v>
      </c>
      <c r="K17">
        <f t="shared" si="2"/>
        <v>0</v>
      </c>
      <c r="L17">
        <f t="shared" si="2"/>
        <v>0</v>
      </c>
      <c r="M17">
        <f t="shared" si="2"/>
        <v>698</v>
      </c>
      <c r="N17">
        <f t="shared" si="2"/>
        <v>0</v>
      </c>
      <c r="O17">
        <f t="shared" si="2"/>
        <v>0</v>
      </c>
      <c r="P17">
        <f t="shared" si="2"/>
        <v>0</v>
      </c>
      <c r="Q17">
        <f t="shared" si="2"/>
        <v>0</v>
      </c>
    </row>
    <row r="19" spans="1:17" ht="13.5" thickBot="1">
      <c r="A19" s="37" t="s">
        <v>41</v>
      </c>
    </row>
    <row r="20" spans="1:17" ht="13.5" thickBot="1">
      <c r="A20" s="39" t="s">
        <v>38</v>
      </c>
      <c r="B20" s="40">
        <v>700</v>
      </c>
      <c r="C20" s="40">
        <v>750</v>
      </c>
    </row>
    <row r="21" spans="1:17" ht="13.5" thickBot="1">
      <c r="A21" s="41" t="s">
        <v>39</v>
      </c>
      <c r="B21" s="42">
        <v>714</v>
      </c>
      <c r="C21" s="42">
        <v>765</v>
      </c>
    </row>
    <row r="22" spans="1:17" ht="13.5" thickBot="1">
      <c r="A22" s="41" t="s">
        <v>40</v>
      </c>
      <c r="B22" s="42">
        <v>693</v>
      </c>
      <c r="C22" s="42">
        <v>742</v>
      </c>
    </row>
    <row r="23" spans="1:17">
      <c r="A23" s="37"/>
    </row>
    <row r="24" spans="1:17">
      <c r="A24" s="38" t="s">
        <v>42</v>
      </c>
    </row>
    <row r="25" spans="1:17" ht="13.5" thickBot="1">
      <c r="A25" s="37"/>
    </row>
    <row r="26" spans="1:17" ht="13.5" thickBot="1">
      <c r="A26" s="39" t="s">
        <v>38</v>
      </c>
      <c r="B26" s="40">
        <v>700</v>
      </c>
    </row>
    <row r="27" spans="1:17" ht="13.5" thickBot="1">
      <c r="A27" s="41" t="s">
        <v>39</v>
      </c>
      <c r="B27" s="42">
        <v>704</v>
      </c>
    </row>
    <row r="28" spans="1:17" ht="13.5" thickBot="1">
      <c r="A28" s="41" t="s">
        <v>40</v>
      </c>
      <c r="B28" s="42">
        <v>698</v>
      </c>
    </row>
    <row r="29" spans="1:17">
      <c r="A29" s="37"/>
    </row>
    <row r="30" spans="1:17">
      <c r="A30" s="38" t="s">
        <v>22</v>
      </c>
    </row>
    <row r="31" spans="1:17" ht="13.5" thickBot="1">
      <c r="A31" s="37"/>
    </row>
    <row r="32" spans="1:17" ht="13.5" thickBot="1">
      <c r="A32" s="39" t="s">
        <v>38</v>
      </c>
      <c r="B32" s="40">
        <v>50</v>
      </c>
    </row>
    <row r="33" spans="1:3" ht="13.5" thickBot="1">
      <c r="A33" s="41" t="s">
        <v>39</v>
      </c>
      <c r="B33" s="42">
        <v>51</v>
      </c>
    </row>
    <row r="34" spans="1:3" ht="13.5" thickBot="1">
      <c r="A34" s="41" t="s">
        <v>40</v>
      </c>
      <c r="B34" s="42">
        <v>49.5</v>
      </c>
    </row>
    <row r="35" spans="1:3">
      <c r="A35" s="37"/>
    </row>
    <row r="36" spans="1:3">
      <c r="A36" s="38" t="s">
        <v>23</v>
      </c>
    </row>
    <row r="37" spans="1:3" ht="13.5" thickBot="1">
      <c r="A37" s="43"/>
    </row>
    <row r="38" spans="1:3" ht="13.5" thickBot="1">
      <c r="A38" s="39" t="s">
        <v>38</v>
      </c>
      <c r="B38" s="40">
        <v>30</v>
      </c>
      <c r="C38" s="40">
        <v>50</v>
      </c>
    </row>
    <row r="39" spans="1:3" ht="13.5" thickBot="1">
      <c r="A39" s="41" t="s">
        <v>39</v>
      </c>
      <c r="B39" s="42">
        <v>31</v>
      </c>
      <c r="C39" s="42">
        <v>51</v>
      </c>
    </row>
    <row r="40" spans="1:3" ht="13.5" thickBot="1">
      <c r="A40" s="41" t="s">
        <v>40</v>
      </c>
      <c r="B40" s="42">
        <v>29.7</v>
      </c>
      <c r="C40" s="42">
        <v>49.5</v>
      </c>
    </row>
  </sheetData>
  <phoneticPr fontId="1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Feuil3</vt:lpstr>
      <vt:lpstr>Feuil2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chauveau</cp:lastModifiedBy>
  <cp:lastPrinted>2011-05-16T16:18:54Z</cp:lastPrinted>
  <dcterms:created xsi:type="dcterms:W3CDTF">2009-03-04T11:58:27Z</dcterms:created>
  <dcterms:modified xsi:type="dcterms:W3CDTF">2012-11-16T10:24:50Z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ate Péremption">
    <vt:lpwstr>2012-09-30T01:00:00Z</vt:lpwstr>
  </property>
  <property fmtid="{D5CDD505-2E9C-101B-9397-08002B2CF9AE}" pid="3" name="A valider ?">
    <vt:lpwstr>1</vt:lpwstr>
  </property>
  <property fmtid="{D5CDD505-2E9C-101B-9397-08002B2CF9AE}" pid="4" name="ContentType">
    <vt:lpwstr>Document</vt:lpwstr>
  </property>
  <property fmtid="{D5CDD505-2E9C-101B-9397-08002B2CF9AE}" pid="5" name="ContentTypeId">
    <vt:lpwstr>0x0101005DE0ABF589541F4B99CE85D5F6206CE5</vt:lpwstr>
  </property>
  <property fmtid="{D5CDD505-2E9C-101B-9397-08002B2CF9AE}" pid="6" name="HACCP">
    <vt:lpwstr>0</vt:lpwstr>
  </property>
  <property fmtid="{D5CDD505-2E9C-101B-9397-08002B2CF9AE}" pid="7" name="Titre">
    <vt:lpwstr>Contrôle volume ligne MINIATURE</vt:lpwstr>
  </property>
  <property fmtid="{D5CDD505-2E9C-101B-9397-08002B2CF9AE}" pid="8" name="Processus">
    <vt:lpwstr>03. Amélioration Continue</vt:lpwstr>
  </property>
  <property fmtid="{D5CDD505-2E9C-101B-9397-08002B2CF9AE}" pid="9" name="Type de docoment">
    <vt:lpwstr>DEN</vt:lpwstr>
  </property>
  <property fmtid="{D5CDD505-2E9C-101B-9397-08002B2CF9AE}" pid="10" name="Version0">
    <vt:lpwstr>B</vt:lpwstr>
  </property>
  <property fmtid="{D5CDD505-2E9C-101B-9397-08002B2CF9AE}" pid="11" name="Thematique">
    <vt:lpwstr>03. d) Contrôles en cours d'embouteillage</vt:lpwstr>
  </property>
  <property fmtid="{D5CDD505-2E9C-101B-9397-08002B2CF9AE}" pid="12" name="Services concernés">
    <vt:lpwstr>;#PRD;#</vt:lpwstr>
  </property>
  <property fmtid="{D5CDD505-2E9C-101B-9397-08002B2CF9AE}" pid="13" name="Nature de la modification">
    <vt:lpwstr>Intégration des autocontrôles volumes Baccarat et porcelaine tirées sur la ligne miniature</vt:lpwstr>
  </property>
</Properties>
</file>