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2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12285" yWindow="450" windowWidth="14205" windowHeight="12345" activeTab="3"/>
  </bookViews>
  <sheets>
    <sheet name="Congélation" sheetId="1" r:id="rId1"/>
    <sheet name="Base de données" sheetId="2" r:id="rId2"/>
    <sheet name="Voir &quot;H15&quot;" sheetId="3" r:id="rId3"/>
    <sheet name="Question" sheetId="4" r:id="rId4"/>
  </sheets>
  <definedNames>
    <definedName name="_xlnm._FilterDatabase" localSheetId="1" hidden="1">'Base de données'!$F$1:$F$31</definedName>
    <definedName name="Cat_Cong_Boucherie">'Base de données'!$F$2:$F$35</definedName>
    <definedName name="Cat_Cong_Boulangerie">'Base de données'!$H$2:$H$10</definedName>
    <definedName name="Cat_Cong_Fromage">'Base de données'!$J$2:$J$10</definedName>
    <definedName name="Cat_Cong_Fruits">'Base de données'!$L$2:$L$10</definedName>
    <definedName name="Cat_Cong_Légumes">'Base de données'!$N$2:$N$18</definedName>
    <definedName name="Cat_Cong_Poisson">'Base de données'!$P$2:$P$20</definedName>
    <definedName name="Cat_Cong_Soupe">'Base de données'!$R$2:$R$10</definedName>
    <definedName name="Cat_Cong_Surgelés">'Base de données'!$T$2:$T$10</definedName>
    <definedName name="Cat_Cong_Volailles">'Base de données'!$V$2:$V$11</definedName>
    <definedName name="Cat_Congélation">Tab_Cat_Congélation[Cat_Congélation]</definedName>
    <definedName name="Cat_Congélations">Tab_Cat_Congélation[[#All],[Cat_Congélation]]</definedName>
    <definedName name="Cat_Durée_Conservation">'Base de données'!$X$2:$X$20</definedName>
    <definedName name="Cat_Endroit">OFFSET('Base de données'!$C$2,0,0,COUNTA('Base de données'!$C:$C)-1)</definedName>
    <definedName name="Cat_Nbr_Jrs">'Base de données'!$Y$2:$Y$12</definedName>
    <definedName name="Cat_Quantité">'Base de données'!$D$2:$D$11</definedName>
    <definedName name="List_Articles">OFFSET(INDIRECT("Tab_Cat_Congélation_"&amp;Congélation!$C1),,,COUNTA(INDIRECT("Tab_Cat_Congélation_"&amp;Congélation!$C1)))</definedName>
  </definedNames>
  <calcPr calcId="145621"/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AA3" i="2"/>
  <c r="AA4" i="2"/>
  <c r="AA5" i="2"/>
  <c r="AA6" i="2"/>
  <c r="AA7" i="2"/>
  <c r="AA8" i="2"/>
  <c r="AA9" i="2"/>
  <c r="AA10" i="2"/>
  <c r="AA11" i="2"/>
  <c r="AA12" i="2"/>
  <c r="AA13" i="2"/>
  <c r="AA14" i="2"/>
  <c r="AA15" i="2"/>
  <c r="AA16" i="2"/>
  <c r="AA17" i="2"/>
  <c r="AA18" i="2"/>
  <c r="AA19" i="2"/>
  <c r="AA20" i="2"/>
  <c r="AA2" i="2"/>
  <c r="I2" i="1" l="1"/>
  <c r="I3" i="1"/>
  <c r="I4" i="1"/>
  <c r="I7" i="1"/>
  <c r="I8" i="1"/>
  <c r="I9" i="1"/>
  <c r="I10" i="1"/>
  <c r="I11" i="1"/>
  <c r="I12" i="1"/>
  <c r="I6" i="1"/>
  <c r="I13" i="1"/>
  <c r="I5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F101" i="1" l="1"/>
  <c r="H101" i="1"/>
  <c r="I101" i="1" l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K5" i="1" l="1"/>
  <c r="L5" i="1" s="1"/>
  <c r="K14" i="1"/>
  <c r="L14" i="1" s="1"/>
  <c r="K15" i="1"/>
  <c r="L15" i="1" s="1"/>
  <c r="K16" i="1"/>
  <c r="L16" i="1" s="1"/>
  <c r="K17" i="1"/>
  <c r="L17" i="1" s="1"/>
  <c r="K18" i="1"/>
  <c r="L18" i="1" s="1"/>
  <c r="K19" i="1"/>
  <c r="L19" i="1" s="1"/>
  <c r="K20" i="1"/>
  <c r="L20" i="1" s="1"/>
  <c r="K21" i="1"/>
  <c r="L21" i="1" s="1"/>
  <c r="K22" i="1"/>
  <c r="L22" i="1" s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9" i="1"/>
  <c r="L9" i="1" s="1"/>
  <c r="K6" i="1"/>
  <c r="L6" i="1" s="1"/>
  <c r="K13" i="1"/>
  <c r="L13" i="1" s="1"/>
  <c r="K8" i="1" l="1"/>
  <c r="L8" i="1" s="1"/>
  <c r="K4" i="1"/>
  <c r="L4" i="1" s="1"/>
  <c r="K3" i="1"/>
  <c r="L3" i="1" s="1"/>
  <c r="K2" i="1"/>
  <c r="L2" i="1" s="1"/>
  <c r="K12" i="1"/>
  <c r="L12" i="1" s="1"/>
  <c r="K7" i="1"/>
  <c r="L7" i="1" s="1"/>
  <c r="K11" i="1"/>
  <c r="L11" i="1" s="1"/>
  <c r="K10" i="1"/>
  <c r="L10" i="1" s="1"/>
</calcChain>
</file>

<file path=xl/comments1.xml><?xml version="1.0" encoding="utf-8"?>
<comments xmlns="http://schemas.openxmlformats.org/spreadsheetml/2006/main">
  <authors>
    <author>Roland</author>
  </authors>
  <commentList>
    <comment ref="A1" authorId="0">
      <text>
        <r>
          <rPr>
            <sz val="9"/>
            <color indexed="81"/>
            <rFont val="Tahoma"/>
            <family val="2"/>
          </rPr>
          <t>ligne " 2-3 4": exemple -masqué</t>
        </r>
      </text>
    </comment>
    <comment ref="F101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=Tab_Congélateur[[#Totaux];[Rentrée]]</t>
        </r>
      </text>
    </comment>
    <comment ref="H101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Tab_Congélateur[[#Totaux];[Sortie]]</t>
        </r>
      </text>
    </comment>
  </commentList>
</comments>
</file>

<file path=xl/sharedStrings.xml><?xml version="1.0" encoding="utf-8"?>
<sst xmlns="http://schemas.openxmlformats.org/spreadsheetml/2006/main" count="277" uniqueCount="175">
  <si>
    <t>Catégories</t>
  </si>
  <si>
    <t>Articles</t>
  </si>
  <si>
    <t>Fruits</t>
  </si>
  <si>
    <t>Date entrée</t>
  </si>
  <si>
    <t>Date sortie</t>
  </si>
  <si>
    <t>Boucherie</t>
  </si>
  <si>
    <t>Boulangerie</t>
  </si>
  <si>
    <t>Fromage</t>
  </si>
  <si>
    <t>Légumes</t>
  </si>
  <si>
    <t>Volailles</t>
  </si>
  <si>
    <t>soupe</t>
  </si>
  <si>
    <t>lard salé bloc</t>
  </si>
  <si>
    <t>lard salé (tr)</t>
  </si>
  <si>
    <t>jambon (tr)</t>
  </si>
  <si>
    <t>jambon (fonds)</t>
  </si>
  <si>
    <t>rips (entier)</t>
  </si>
  <si>
    <t>rips (morc)</t>
  </si>
  <si>
    <t>tripes (pied)</t>
  </si>
  <si>
    <t>tripes (langue)</t>
  </si>
  <si>
    <t>tripes (coeur)</t>
  </si>
  <si>
    <t>tripes (oreilles)</t>
  </si>
  <si>
    <t>tripes (sauci-blanc)</t>
  </si>
  <si>
    <t>haché</t>
  </si>
  <si>
    <t>saucisses</t>
  </si>
  <si>
    <t>steak de bœuf</t>
  </si>
  <si>
    <t>steak de cheval</t>
  </si>
  <si>
    <t>magret canard</t>
  </si>
  <si>
    <t>foie gras</t>
  </si>
  <si>
    <t>z-pigeons (+ 400)</t>
  </si>
  <si>
    <t>z -pigeons (+ 500)</t>
  </si>
  <si>
    <t>z pigeons (250-350)</t>
  </si>
  <si>
    <t>z pigeons (350-400)</t>
  </si>
  <si>
    <t>pain</t>
  </si>
  <si>
    <t>croissants</t>
  </si>
  <si>
    <t>pt pain chocolat</t>
  </si>
  <si>
    <t>baguette</t>
  </si>
  <si>
    <t>cuisse de poulet</t>
  </si>
  <si>
    <t>tomate</t>
  </si>
  <si>
    <t>verte</t>
  </si>
  <si>
    <t>asperge</t>
  </si>
  <si>
    <t>pois</t>
  </si>
  <si>
    <t>roquefort</t>
  </si>
  <si>
    <t>chat barquette</t>
  </si>
  <si>
    <t>Rentrée</t>
  </si>
  <si>
    <t>Sortie</t>
  </si>
  <si>
    <t>Durée conservation</t>
  </si>
  <si>
    <t>Conservation</t>
  </si>
  <si>
    <t>Date limite</t>
  </si>
  <si>
    <t>groseilles</t>
  </si>
  <si>
    <t>fraises</t>
  </si>
  <si>
    <t>mures</t>
  </si>
  <si>
    <t>framboises</t>
  </si>
  <si>
    <t>céleri</t>
  </si>
  <si>
    <t>poireaux</t>
  </si>
  <si>
    <t>tomates</t>
  </si>
  <si>
    <t>soles</t>
  </si>
  <si>
    <t>saumon</t>
  </si>
  <si>
    <t>saumon fumé</t>
  </si>
  <si>
    <t>frites</t>
  </si>
  <si>
    <t>croquettes</t>
  </si>
  <si>
    <t>crevettes</t>
  </si>
  <si>
    <t>truites</t>
  </si>
  <si>
    <t>pintadeaux</t>
  </si>
  <si>
    <t>poulet</t>
  </si>
  <si>
    <t>lard fumé (tr)</t>
  </si>
  <si>
    <t>tartines</t>
  </si>
  <si>
    <t>persil</t>
  </si>
  <si>
    <t>menthe</t>
  </si>
  <si>
    <t>carottes</t>
  </si>
  <si>
    <t>fonds salade</t>
  </si>
  <si>
    <t>fruits de mer</t>
  </si>
  <si>
    <t>choux rouge</t>
  </si>
  <si>
    <t>rata chicon</t>
  </si>
  <si>
    <t>couscous</t>
  </si>
  <si>
    <t>Nbr/jrs</t>
  </si>
  <si>
    <t>Nbr/jours</t>
  </si>
  <si>
    <t>Soupe</t>
  </si>
  <si>
    <t>=DECALER(INDIRECT("Catégories_"&amp;'Liste congélation'!$C2);;;NBVAL(INDIRECT("Catégories_"&amp;'Liste congélation'!$C2)))</t>
  </si>
  <si>
    <t>Cat_Congélation</t>
  </si>
  <si>
    <t>=DECALER(INDIRECT("Tab_Cat_Congélation_"&amp;'Liste congélation'!$C2);;;NBVAL(INDIRECT("Tab_Cat_Congélation_"&amp;'Liste congélation'!$C2)))</t>
  </si>
  <si>
    <t>=Tab_Cat_Congélation[[#Tout];[Cat_Congélation]]</t>
  </si>
  <si>
    <t>scampis</t>
  </si>
  <si>
    <t>légumes couscous</t>
  </si>
  <si>
    <t>gambas</t>
  </si>
  <si>
    <t>Poisson &amp; crustacés</t>
  </si>
  <si>
    <t>pommes</t>
  </si>
  <si>
    <t>poires</t>
  </si>
  <si>
    <t>poulet (pillon)</t>
  </si>
  <si>
    <t>Poisson</t>
  </si>
  <si>
    <t>Endroit</t>
  </si>
  <si>
    <t>Bahut</t>
  </si>
  <si>
    <t>Gauche</t>
  </si>
  <si>
    <t>lapin (portion)</t>
  </si>
  <si>
    <t>Fruits / légumes :      12 mois</t>
  </si>
  <si>
    <t>lapin :      10 mois</t>
  </si>
  <si>
    <t>Pain / baguette :      1 mois</t>
  </si>
  <si>
    <t>Poisson / crustacés :      4 mois</t>
  </si>
  <si>
    <t>Soupes / Plats cuisinés :      4 mois</t>
  </si>
  <si>
    <t>Viande hachée :      3 mois</t>
  </si>
  <si>
    <t>Viennoiserie :      2 mois</t>
  </si>
  <si>
    <t>magret de canard</t>
  </si>
  <si>
    <t>Bœuf :      8 mois</t>
  </si>
  <si>
    <t>Gibier :      8 mois</t>
  </si>
  <si>
    <t>Volaille :      8 mois</t>
  </si>
  <si>
    <t>Gâteau :      3 mois</t>
  </si>
  <si>
    <t>Fromage :      3 mois</t>
  </si>
  <si>
    <t>Beurre :      3 mois</t>
  </si>
  <si>
    <t>Porc  :      8 mois</t>
  </si>
  <si>
    <t>Agneau :      8 mois</t>
  </si>
  <si>
    <t>Veau :      8 mois</t>
  </si>
  <si>
    <t>color index</t>
  </si>
  <si>
    <t>color RGB</t>
  </si>
  <si>
    <t>Total</t>
  </si>
  <si>
    <t>=SOUS.TOTAL(103;[Date limite])</t>
  </si>
  <si>
    <t>=SOUS.TOTAL(109;[Date limite])</t>
  </si>
  <si>
    <t>=Tab_Congélateur[[#Totaux];[Sortie]]</t>
  </si>
  <si>
    <t>=SOUS.TOTAL(103;[Rentrée])</t>
  </si>
  <si>
    <t>=SOUS.TOTAL(109;[Rentrée])</t>
  </si>
  <si>
    <t>choucroute</t>
  </si>
  <si>
    <t>Barbecue mariné : 12 mois</t>
  </si>
  <si>
    <t>Stock</t>
  </si>
  <si>
    <t>Nbr jrs restant</t>
  </si>
  <si>
    <t>Quantité</t>
  </si>
  <si>
    <t>cabillaud (dos)</t>
  </si>
  <si>
    <t>Surgelés</t>
  </si>
  <si>
    <t>crevettes (100g)</t>
  </si>
  <si>
    <t>crevettes (200g)</t>
  </si>
  <si>
    <t>lompia (x2)</t>
  </si>
  <si>
    <t>lompia (x6)</t>
  </si>
  <si>
    <t>frites (allumettes)</t>
  </si>
  <si>
    <t>frites (normal)</t>
  </si>
  <si>
    <t>fruits de mer (450g)</t>
  </si>
  <si>
    <t>surgelés (lompia) : 10 mois</t>
  </si>
  <si>
    <t>surgelés (fruits de mer) 15 mois</t>
  </si>
  <si>
    <t>limousin (entrecot)</t>
  </si>
  <si>
    <t>limousin (contr-filet)</t>
  </si>
  <si>
    <t>agneau (côte)</t>
  </si>
  <si>
    <t>porc (côte chardonai)</t>
  </si>
  <si>
    <t>porc (côte au filet)</t>
  </si>
  <si>
    <t>agneau (gigot)</t>
  </si>
  <si>
    <t>surgelés</t>
  </si>
  <si>
    <t>https://www.youtube.com/watch?v=LvAnQXidgi8</t>
  </si>
  <si>
    <t>barbecue (complet)</t>
  </si>
  <si>
    <t>barbecue (portion)</t>
  </si>
  <si>
    <t>Comment créer la fenêtre "info" en "H15", quand on sélectionne la cellule?</t>
  </si>
  <si>
    <t>=DECALER(Base_de_données!$C$2;0;0;NBVAL(Base_de_données!$C:$C)-1)</t>
  </si>
  <si>
    <t>Bahut 2</t>
  </si>
  <si>
    <t>Bahut 3</t>
  </si>
  <si>
    <t>Bahut 4</t>
  </si>
  <si>
    <t>Bonjour à tous, voilà j'ai encore besoin de votre aide,</t>
  </si>
  <si>
    <t xml:space="preserve">   </t>
  </si>
  <si>
    <t>1er problème</t>
  </si>
  <si>
    <t>dans la combobox_recherche:</t>
  </si>
  <si>
    <t>format "jjj jj mmm yy"</t>
  </si>
  <si>
    <t xml:space="preserve"> je choisi une date déterminée; mais la date inscrite dans le formulaire est la date du jour</t>
  </si>
  <si>
    <t>le résultat de la combobox "Articles" est dépendant de la donnée de la combobox "Catégories"</t>
  </si>
  <si>
    <t>la formule suivante :"Congélation!Cat_Congélation" et ça fonctionne</t>
  </si>
  <si>
    <t>mais je ne trouve pas la formule pour remplir la combobox "Articles"</t>
  </si>
  <si>
    <t>j'ai chargé dans "RowSource" de la combobox "Congélation"</t>
  </si>
  <si>
    <t>dans la textbox "Date entrée",ainsi que dans la textbox "Date sortie", je clique et le calendrier apparaît,</t>
  </si>
  <si>
    <t>la donnée fournie est en chiffre et je la voudrais comme en colonne "A"</t>
  </si>
  <si>
    <t>et je la voudrais au format "jjj jj mmm yy" comme en colonne "A"</t>
  </si>
  <si>
    <t>3 éme problème</t>
  </si>
  <si>
    <t>2 éme problème</t>
  </si>
  <si>
    <t>Je vous remercie d'avance pour votre aide.</t>
  </si>
  <si>
    <t>et</t>
  </si>
  <si>
    <t xml:space="preserve">J'ai essayé avec les formules dans "Gestionnaire de noms" comme suit : </t>
  </si>
  <si>
    <t xml:space="preserve"> dans : "Cat_Congélations"                    "=Tab_Cat_Congélation[[#Tout];[Cat_Congélation]]"</t>
  </si>
  <si>
    <t xml:space="preserve">dans : "List_Articles"            </t>
  </si>
  <si>
    <t>=DECALER(INDIRECT("Tab_Cat_Congélation_"&amp;Congélation!$C2);;;NBVAL(INDIRECT("Tab_Cat_Congélation_"&amp;Congélation!$C2)))</t>
  </si>
  <si>
    <t xml:space="preserve">mais cela ne fonctionne pas </t>
  </si>
  <si>
    <t>regardé sur le forum; mais pas trouvé ma solution, donc j'ai besoin de vous</t>
  </si>
  <si>
    <t>cela concerne le formulaire dans l'onglet "Congélation",</t>
  </si>
  <si>
    <t xml:space="preserve">Problème de liste déroulante dépendante d'une autre liste dépendante dans le formulaire </t>
  </si>
  <si>
    <t>la liste déroulante " Articles" dépends des données de celle "Catégories" qui se trouve dans l'onglet "Base de données"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</si>
</sst>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0\ &quot; mois &quot;"/>
    <numFmt numFmtId="166" formatCode="[$-80C]d\ mmmm\ yyyy;@"/>
    <numFmt numFmtId="167" formatCode="0\ &quot; jrs &quot;"/>
    <numFmt numFmtId="168" formatCode="dddd\ dd\ mmm\ yy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14"/>
      <color rgb="FFFF0000"/>
      <name val="Calibri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40E0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ck">
        <color rgb="FFFF0000"/>
      </top>
      <bottom/>
      <diagonal/>
    </border>
    <border>
      <left style="thin">
        <color indexed="64"/>
      </left>
      <right style="thin">
        <color rgb="FFFF0000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rgb="FFFF0000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quotePrefix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0" xfId="0" applyFill="1" applyBorder="1"/>
    <xf numFmtId="165" fontId="0" fillId="0" borderId="3" xfId="0" applyNumberFormat="1" applyBorder="1" applyAlignment="1">
      <alignment horizontal="center"/>
    </xf>
    <xf numFmtId="0" fontId="0" fillId="0" borderId="2" xfId="0" applyFill="1" applyBorder="1"/>
    <xf numFmtId="0" fontId="0" fillId="0" borderId="4" xfId="0" applyBorder="1"/>
    <xf numFmtId="0" fontId="0" fillId="0" borderId="0" xfId="0" applyProtection="1">
      <protection locked="0"/>
    </xf>
    <xf numFmtId="16" fontId="0" fillId="0" borderId="0" xfId="0" applyNumberFormat="1" applyProtection="1">
      <protection locked="0"/>
    </xf>
    <xf numFmtId="0" fontId="0" fillId="0" borderId="0" xfId="0" applyFont="1" applyFill="1" applyBorder="1" applyAlignment="1" applyProtection="1">
      <alignment horizontal="center"/>
      <protection locked="0"/>
    </xf>
    <xf numFmtId="0" fontId="0" fillId="0" borderId="0" xfId="0" applyFont="1" applyFill="1" applyBorder="1" applyAlignment="1" applyProtection="1">
      <alignment horizontal="left"/>
      <protection locked="0"/>
    </xf>
    <xf numFmtId="0" fontId="0" fillId="0" borderId="0" xfId="0" quotePrefix="1" applyProtection="1">
      <protection locked="0"/>
    </xf>
    <xf numFmtId="0" fontId="0" fillId="0" borderId="0" xfId="0" applyFont="1" applyFill="1" applyAlignment="1" applyProtection="1">
      <alignment horizontal="center"/>
      <protection locked="0"/>
    </xf>
    <xf numFmtId="164" fontId="0" fillId="0" borderId="0" xfId="0" applyNumberFormat="1" applyFont="1" applyFill="1" applyAlignment="1" applyProtection="1">
      <alignment horizontal="center"/>
      <protection locked="0"/>
    </xf>
    <xf numFmtId="164" fontId="1" fillId="0" borderId="0" xfId="0" applyNumberFormat="1" applyFont="1" applyFill="1" applyBorder="1" applyAlignment="1" applyProtection="1">
      <alignment horizontal="center" vertical="top"/>
    </xf>
    <xf numFmtId="0" fontId="1" fillId="0" borderId="0" xfId="0" applyFont="1" applyFill="1" applyBorder="1" applyAlignment="1" applyProtection="1">
      <alignment horizontal="center" vertical="top"/>
    </xf>
    <xf numFmtId="0" fontId="1" fillId="0" borderId="0" xfId="0" applyFont="1" applyFill="1" applyBorder="1" applyAlignment="1" applyProtection="1">
      <alignment horizontal="left" vertical="top"/>
    </xf>
    <xf numFmtId="0" fontId="0" fillId="0" borderId="0" xfId="0" applyFont="1" applyFill="1" applyAlignment="1" applyProtection="1">
      <alignment horizontal="center"/>
    </xf>
    <xf numFmtId="0" fontId="0" fillId="0" borderId="0" xfId="0" applyNumberFormat="1" applyFont="1" applyFill="1" applyAlignment="1" applyProtection="1">
      <alignment horizontal="center"/>
    </xf>
    <xf numFmtId="0" fontId="0" fillId="0" borderId="0" xfId="0" applyProtection="1"/>
    <xf numFmtId="166" fontId="0" fillId="0" borderId="0" xfId="0" applyNumberFormat="1" applyFont="1" applyFill="1" applyBorder="1" applyAlignment="1" applyProtection="1">
      <alignment horizontal="center"/>
    </xf>
    <xf numFmtId="166" fontId="0" fillId="0" borderId="0" xfId="0" applyNumberFormat="1" applyFont="1" applyFill="1" applyAlignment="1" applyProtection="1">
      <alignment horizontal="center"/>
    </xf>
    <xf numFmtId="0" fontId="0" fillId="2" borderId="5" xfId="0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3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0" borderId="6" xfId="0" applyBorder="1"/>
    <xf numFmtId="0" fontId="0" fillId="8" borderId="6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5" fontId="0" fillId="0" borderId="7" xfId="0" applyNumberFormat="1" applyBorder="1" applyAlignment="1">
      <alignment horizontal="center"/>
    </xf>
    <xf numFmtId="165" fontId="0" fillId="0" borderId="3" xfId="0" applyNumberFormat="1" applyBorder="1" applyAlignment="1">
      <alignment horizontal="left"/>
    </xf>
    <xf numFmtId="165" fontId="0" fillId="0" borderId="3" xfId="0" applyNumberFormat="1" applyFill="1" applyBorder="1" applyAlignment="1">
      <alignment horizontal="left"/>
    </xf>
    <xf numFmtId="167" fontId="0" fillId="0" borderId="3" xfId="0" applyNumberForma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Alignment="1"/>
    <xf numFmtId="165" fontId="0" fillId="0" borderId="0" xfId="0" applyNumberFormat="1" applyFill="1" applyBorder="1" applyAlignment="1">
      <alignment horizontal="left"/>
    </xf>
    <xf numFmtId="0" fontId="0" fillId="0" borderId="0" xfId="0" applyAlignment="1" applyProtection="1">
      <alignment horizontal="center"/>
      <protection locked="0"/>
    </xf>
    <xf numFmtId="0" fontId="0" fillId="9" borderId="6" xfId="0" applyFill="1" applyBorder="1" applyAlignment="1">
      <alignment horizontal="center" vertical="center"/>
    </xf>
    <xf numFmtId="0" fontId="0" fillId="8" borderId="0" xfId="0" applyFont="1" applyFill="1" applyAlignment="1" applyProtection="1">
      <alignment horizontal="center"/>
    </xf>
    <xf numFmtId="0" fontId="0" fillId="8" borderId="0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9" borderId="12" xfId="0" applyFill="1" applyBorder="1" applyAlignment="1">
      <alignment horizontal="center"/>
    </xf>
    <xf numFmtId="0" fontId="4" fillId="0" borderId="15" xfId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11" borderId="13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0" borderId="0" xfId="0" applyFont="1" applyFill="1" applyAlignment="1" applyProtection="1">
      <alignment horizontal="left"/>
      <protection locked="0"/>
    </xf>
    <xf numFmtId="0" fontId="0" fillId="0" borderId="0" xfId="0" applyNumberFormat="1" applyFont="1" applyFill="1" applyAlignment="1" applyProtection="1">
      <alignment horizontal="center"/>
      <protection locked="0"/>
    </xf>
    <xf numFmtId="165" fontId="0" fillId="0" borderId="0" xfId="0" applyNumberFormat="1" applyBorder="1" applyAlignment="1">
      <alignment horizontal="left"/>
    </xf>
    <xf numFmtId="0" fontId="0" fillId="8" borderId="0" xfId="0" applyFont="1" applyFill="1" applyAlignment="1" applyProtection="1">
      <alignment horizontal="left"/>
    </xf>
    <xf numFmtId="0" fontId="0" fillId="8" borderId="0" xfId="0" applyFont="1" applyFill="1" applyBorder="1" applyAlignment="1" applyProtection="1">
      <alignment horizontal="left"/>
    </xf>
    <xf numFmtId="0" fontId="4" fillId="13" borderId="0" xfId="1" applyFill="1" applyAlignment="1">
      <alignment horizontal="left" vertical="center"/>
    </xf>
    <xf numFmtId="0" fontId="1" fillId="14" borderId="0" xfId="0" applyFont="1" applyFill="1" applyBorder="1" applyAlignment="1" applyProtection="1">
      <alignment horizontal="center" vertical="top"/>
    </xf>
    <xf numFmtId="0" fontId="1" fillId="15" borderId="0" xfId="0" applyFont="1" applyFill="1" applyBorder="1" applyAlignment="1" applyProtection="1">
      <alignment horizontal="center" vertical="top"/>
    </xf>
    <xf numFmtId="0" fontId="0" fillId="0" borderId="0" xfId="0" applyFill="1" applyProtection="1">
      <protection locked="0"/>
    </xf>
    <xf numFmtId="0" fontId="0" fillId="17" borderId="2" xfId="0" applyFill="1" applyBorder="1"/>
    <xf numFmtId="0" fontId="0" fillId="8" borderId="0" xfId="0" applyNumberFormat="1" applyFont="1" applyFill="1" applyBorder="1" applyAlignment="1" applyProtection="1">
      <alignment horizontal="center"/>
    </xf>
    <xf numFmtId="0" fontId="0" fillId="8" borderId="0" xfId="0" applyNumberFormat="1" applyFont="1" applyFill="1" applyAlignment="1" applyProtection="1">
      <alignment horizontal="center"/>
    </xf>
    <xf numFmtId="0" fontId="1" fillId="18" borderId="0" xfId="0" applyFont="1" applyFill="1" applyBorder="1" applyAlignment="1" applyProtection="1">
      <alignment horizontal="center" vertical="top"/>
    </xf>
    <xf numFmtId="0" fontId="1" fillId="0" borderId="0" xfId="0" applyFont="1" applyFill="1" applyAlignment="1" applyProtection="1">
      <alignment horizontal="left" vertical="top" wrapText="1"/>
    </xf>
    <xf numFmtId="0" fontId="6" fillId="0" borderId="0" xfId="0" applyFont="1" applyFill="1" applyAlignment="1" applyProtection="1">
      <alignment horizontal="center"/>
      <protection locked="0"/>
    </xf>
    <xf numFmtId="0" fontId="0" fillId="0" borderId="1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16" borderId="2" xfId="0" applyFill="1" applyBorder="1" applyAlignment="1">
      <alignment horizontal="left" vertical="center"/>
    </xf>
    <xf numFmtId="0" fontId="4" fillId="0" borderId="0" xfId="1" applyProtection="1">
      <protection locked="0"/>
    </xf>
    <xf numFmtId="167" fontId="0" fillId="8" borderId="0" xfId="0" applyNumberFormat="1" applyFont="1" applyFill="1" applyAlignment="1" applyProtection="1">
      <alignment horizontal="center"/>
    </xf>
    <xf numFmtId="167" fontId="0" fillId="8" borderId="0" xfId="0" applyNumberFormat="1" applyFont="1" applyFill="1" applyBorder="1" applyAlignment="1" applyProtection="1">
      <alignment horizontal="center"/>
    </xf>
    <xf numFmtId="167" fontId="0" fillId="0" borderId="0" xfId="0" applyNumberFormat="1" applyFont="1" applyFill="1" applyAlignment="1" applyProtection="1">
      <alignment horizontal="center"/>
    </xf>
    <xf numFmtId="167" fontId="0" fillId="0" borderId="0" xfId="0" applyNumberFormat="1" applyFill="1" applyAlignment="1" applyProtection="1">
      <alignment horizontal="center"/>
      <protection locked="0"/>
    </xf>
    <xf numFmtId="14" fontId="8" fillId="19" borderId="12" xfId="0" applyNumberFormat="1" applyFont="1" applyFill="1" applyBorder="1" applyAlignment="1" applyProtection="1">
      <alignment horizontal="center" vertical="center"/>
      <protection locked="0"/>
    </xf>
    <xf numFmtId="168" fontId="0" fillId="8" borderId="17" xfId="0" applyNumberFormat="1" applyFill="1" applyBorder="1" applyAlignment="1" applyProtection="1">
      <alignment horizontal="center"/>
      <protection locked="0"/>
    </xf>
    <xf numFmtId="168" fontId="0" fillId="0" borderId="17" xfId="0" applyNumberFormat="1" applyBorder="1" applyAlignment="1" applyProtection="1">
      <alignment horizontal="center"/>
      <protection locked="0"/>
    </xf>
    <xf numFmtId="168" fontId="0" fillId="0" borderId="17" xfId="0" applyNumberFormat="1" applyFill="1" applyBorder="1" applyAlignment="1" applyProtection="1">
      <alignment horizontal="center"/>
      <protection locked="0"/>
    </xf>
    <xf numFmtId="0" fontId="0" fillId="19" borderId="12" xfId="0" applyFill="1" applyBorder="1"/>
    <xf numFmtId="0" fontId="0" fillId="0" borderId="12" xfId="0" applyBorder="1" applyAlignment="1">
      <alignment horizontal="center"/>
    </xf>
    <xf numFmtId="0" fontId="0" fillId="0" borderId="2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8" xfId="0" applyBorder="1" applyAlignment="1" applyProtection="1">
      <alignment horizontal="centerContinuous"/>
    </xf>
    <xf numFmtId="0" fontId="0" fillId="0" borderId="19" xfId="0" applyBorder="1" applyAlignment="1" applyProtection="1">
      <alignment horizontal="centerContinuous"/>
    </xf>
    <xf numFmtId="0" fontId="0" fillId="0" borderId="20" xfId="0" applyBorder="1" applyAlignment="1" applyProtection="1">
      <alignment horizontal="centerContinuous"/>
    </xf>
    <xf numFmtId="168" fontId="0" fillId="8" borderId="0" xfId="0" applyNumberFormat="1" applyFont="1" applyFill="1" applyAlignment="1" applyProtection="1">
      <alignment horizontal="center"/>
    </xf>
    <xf numFmtId="168" fontId="0" fillId="8" borderId="0" xfId="0" applyNumberFormat="1" applyFont="1" applyFill="1" applyBorder="1" applyAlignment="1" applyProtection="1">
      <alignment horizontal="center"/>
    </xf>
    <xf numFmtId="168" fontId="0" fillId="0" borderId="0" xfId="0" applyNumberFormat="1" applyFont="1" applyFill="1" applyAlignment="1" applyProtection="1">
      <alignment horizontal="center"/>
      <protection locked="0"/>
    </xf>
    <xf numFmtId="0" fontId="9" fillId="0" borderId="0" xfId="0" applyFont="1"/>
    <xf numFmtId="0" fontId="9" fillId="0" borderId="16" xfId="0" applyFont="1" applyBorder="1" applyAlignment="1">
      <alignment horizontal="center"/>
    </xf>
    <xf numFmtId="0" fontId="9" fillId="0" borderId="13" xfId="0" applyFont="1" applyBorder="1"/>
    <xf numFmtId="0" fontId="9" fillId="0" borderId="14" xfId="0" applyFont="1" applyBorder="1"/>
    <xf numFmtId="0" fontId="9" fillId="0" borderId="13" xfId="0" applyFont="1" applyFill="1" applyBorder="1"/>
    <xf numFmtId="0" fontId="9" fillId="0" borderId="14" xfId="0" applyFont="1" applyFill="1" applyBorder="1"/>
    <xf numFmtId="0" fontId="0" fillId="0" borderId="13" xfId="0" applyBorder="1"/>
    <xf numFmtId="0" fontId="0" fillId="0" borderId="13" xfId="0" applyFill="1" applyBorder="1"/>
    <xf numFmtId="0" fontId="0" fillId="0" borderId="13" xfId="0" quotePrefix="1" applyBorder="1"/>
    <xf numFmtId="0" fontId="0" fillId="0" borderId="14" xfId="0" quotePrefix="1" applyBorder="1"/>
  </cellXfs>
  <cellStyles count="2">
    <cellStyle name="Lien hypertexte" xfId="1" builtinId="8"/>
    <cellStyle name="Normal" xfId="0" builtinId="0"/>
  </cellStyles>
  <dxfs count="54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67" formatCode="0\ &quot; jrs 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[$-80C]d\ mmmm\ yy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ddd\ dd\ mmm\ 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800]dddd\,\ mmmm\ dd\,\ 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13</xdr:col>
          <xdr:colOff>47625</xdr:colOff>
          <xdr:row>4</xdr:row>
          <xdr:rowOff>0</xdr:rowOff>
        </xdr:from>
        <xdr:ext cx="209550" cy="238125"/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 1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15</xdr:col>
          <xdr:colOff>57150</xdr:colOff>
          <xdr:row>4</xdr:row>
          <xdr:rowOff>38100</xdr:rowOff>
        </xdr:from>
        <xdr:ext cx="228600" cy="238125"/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 1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85725</xdr:colOff>
          <xdr:row>4</xdr:row>
          <xdr:rowOff>19050</xdr:rowOff>
        </xdr:from>
        <xdr:ext cx="190500" cy="238125"/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 1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19</xdr:col>
          <xdr:colOff>85725</xdr:colOff>
          <xdr:row>4</xdr:row>
          <xdr:rowOff>19050</xdr:rowOff>
        </xdr:from>
        <xdr:ext cx="200025" cy="238125"/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 1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13</xdr:col>
          <xdr:colOff>47625</xdr:colOff>
          <xdr:row>5</xdr:row>
          <xdr:rowOff>123825</xdr:rowOff>
        </xdr:from>
        <xdr:ext cx="219075" cy="238125"/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 1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15</xdr:col>
          <xdr:colOff>76200</xdr:colOff>
          <xdr:row>5</xdr:row>
          <xdr:rowOff>152400</xdr:rowOff>
        </xdr:from>
        <xdr:ext cx="219075" cy="238125"/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 1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57150</xdr:colOff>
          <xdr:row>6</xdr:row>
          <xdr:rowOff>19050</xdr:rowOff>
        </xdr:from>
        <xdr:ext cx="209550" cy="238125"/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 1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21</xdr:col>
          <xdr:colOff>66675</xdr:colOff>
          <xdr:row>3</xdr:row>
          <xdr:rowOff>123825</xdr:rowOff>
        </xdr:from>
        <xdr:ext cx="238125" cy="238125"/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 1</a:t>
              </a:r>
            </a:p>
          </xdr:txBody>
        </xdr:sp>
        <xdr:clientData fPrintsWithSheet="0"/>
      </xdr:oneCellAnchor>
    </mc:Choice>
    <mc:Fallback/>
  </mc:AlternateContent>
  <xdr:twoCellAnchor editAs="oneCell">
    <xdr:from>
      <xdr:col>13</xdr:col>
      <xdr:colOff>228600</xdr:colOff>
      <xdr:row>9</xdr:row>
      <xdr:rowOff>171450</xdr:rowOff>
    </xdr:from>
    <xdr:to>
      <xdr:col>23</xdr:col>
      <xdr:colOff>210391</xdr:colOff>
      <xdr:row>103</xdr:row>
      <xdr:rowOff>124484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049375" y="1524000"/>
          <a:ext cx="6020640" cy="472505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600075</xdr:colOff>
          <xdr:row>0</xdr:row>
          <xdr:rowOff>209550</xdr:rowOff>
        </xdr:from>
        <xdr:to>
          <xdr:col>0</xdr:col>
          <xdr:colOff>1114425</xdr:colOff>
          <xdr:row>1</xdr:row>
          <xdr:rowOff>0</xdr:rowOff>
        </xdr:to>
        <xdr:sp macro="" textlink="">
          <xdr:nvSpPr>
            <xdr:cNvPr id="3094" name="Button 1ére vide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 ère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219075</xdr:colOff>
          <xdr:row>0</xdr:row>
          <xdr:rowOff>180975</xdr:rowOff>
        </xdr:from>
        <xdr:to>
          <xdr:col>1</xdr:col>
          <xdr:colOff>1019175</xdr:colOff>
          <xdr:row>1</xdr:row>
          <xdr:rowOff>0</xdr:rowOff>
        </xdr:to>
        <xdr:sp macro="" textlink="">
          <xdr:nvSpPr>
            <xdr:cNvPr id="3095" name="Button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Dernière ère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14</xdr:col>
      <xdr:colOff>285750</xdr:colOff>
      <xdr:row>114</xdr:row>
      <xdr:rowOff>123825</xdr:rowOff>
    </xdr:from>
    <xdr:to>
      <xdr:col>18</xdr:col>
      <xdr:colOff>695324</xdr:colOff>
      <xdr:row>130</xdr:row>
      <xdr:rowOff>123825</xdr:rowOff>
    </xdr:to>
    <xdr:pic>
      <xdr:nvPicPr>
        <xdr:cNvPr id="13" name="Image 12" descr="https://external.fcrl1-1.fna.fbcdn.net/safe_image.php?d=AQCaPTCsnUeZVfNH&amp;url=https%3A%2F%2Fmedia2.giphy.com%2Fmedia%2FAJ4MBmZGL0sj6%2Fv1.Y2lkPTEyMGMwMTQ3MjU5MjJjYzViYmRiZGRkM2JjODRiMTI1MTIxM2QzNTJlN2M3ZWM2MQ%2Fgiphy.gif&amp;ext=gif&amp;_nc_hash=AQBCQoSmbTI_r1OJ"/>
        <xdr:cNvPicPr>
          <a:picLocks noChangeAspect="1" noChangeArrowheads="1" noCrop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29375"/>
          <a:ext cx="3048000" cy="304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</xdr:colOff>
          <xdr:row>0</xdr:row>
          <xdr:rowOff>66675</xdr:rowOff>
        </xdr:from>
        <xdr:to>
          <xdr:col>14</xdr:col>
          <xdr:colOff>704850</xdr:colOff>
          <xdr:row>0</xdr:row>
          <xdr:rowOff>247650</xdr:rowOff>
        </xdr:to>
        <xdr:sp macro="" textlink="">
          <xdr:nvSpPr>
            <xdr:cNvPr id="3100" name="Button 1ére vide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Calendrier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390525</xdr:colOff>
          <xdr:row>0</xdr:row>
          <xdr:rowOff>200025</xdr:rowOff>
        </xdr:from>
        <xdr:to>
          <xdr:col>6</xdr:col>
          <xdr:colOff>1057275</xdr:colOff>
          <xdr:row>1</xdr:row>
          <xdr:rowOff>0</xdr:rowOff>
        </xdr:to>
        <xdr:sp macro="" textlink="">
          <xdr:nvSpPr>
            <xdr:cNvPr id="3102" name="Button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Calendrier</a:t>
              </a:r>
            </a:p>
          </xdr:txBody>
        </xdr:sp>
        <xdr:clientData fPrintsWithSheet="0"/>
      </xdr:twoCellAnchor>
    </mc:Choice>
    <mc:Fallback/>
  </mc:AlternateContent>
  <xdr:oneCellAnchor>
    <xdr:from>
      <xdr:col>6</xdr:col>
      <xdr:colOff>238125</xdr:colOff>
      <xdr:row>1</xdr:row>
      <xdr:rowOff>95924</xdr:rowOff>
    </xdr:from>
    <xdr:ext cx="1133476" cy="370127"/>
    <xdr:sp macro="[0]!Ouvrir_Userform" textlink="">
      <xdr:nvSpPr>
        <xdr:cNvPr id="2" name="Plaque 1"/>
        <xdr:cNvSpPr/>
      </xdr:nvSpPr>
      <xdr:spPr>
        <a:xfrm>
          <a:off x="7896225" y="486449"/>
          <a:ext cx="1133476" cy="370127"/>
        </a:xfrm>
        <a:prstGeom prst="bevel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>
          <a:spAutoFit/>
        </a:bodyPr>
        <a:lstStyle/>
        <a:p>
          <a:pPr algn="ctr"/>
          <a:r>
            <a:rPr lang="fr-BE" sz="1100" b="0">
              <a:solidFill>
                <a:sysClr val="windowText" lastClr="000000"/>
              </a:solidFill>
              <a:latin typeface="Algerian" panose="04020705040A02060702" pitchFamily="82" charset="0"/>
            </a:rPr>
            <a:t>Formulaire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</xdr:colOff>
          <xdr:row>5</xdr:row>
          <xdr:rowOff>161925</xdr:rowOff>
        </xdr:from>
        <xdr:to>
          <xdr:col>19</xdr:col>
          <xdr:colOff>285750</xdr:colOff>
          <xdr:row>7</xdr:row>
          <xdr:rowOff>19050</xdr:rowOff>
        </xdr:to>
        <xdr:sp macro="" textlink="">
          <xdr:nvSpPr>
            <xdr:cNvPr id="3123" name="Button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66675</xdr:colOff>
          <xdr:row>6</xdr:row>
          <xdr:rowOff>19050</xdr:rowOff>
        </xdr:from>
        <xdr:to>
          <xdr:col>21</xdr:col>
          <xdr:colOff>304800</xdr:colOff>
          <xdr:row>7</xdr:row>
          <xdr:rowOff>66675</xdr:rowOff>
        </xdr:to>
        <xdr:sp macro="" textlink="">
          <xdr:nvSpPr>
            <xdr:cNvPr id="3124" name="Button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X1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76200</xdr:colOff>
          <xdr:row>0</xdr:row>
          <xdr:rowOff>19050</xdr:rowOff>
        </xdr:from>
        <xdr:ext cx="209550" cy="238125"/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 1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28575</xdr:colOff>
          <xdr:row>0</xdr:row>
          <xdr:rowOff>47625</xdr:rowOff>
        </xdr:from>
        <xdr:ext cx="228600" cy="238125"/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 1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47625</xdr:colOff>
          <xdr:row>0</xdr:row>
          <xdr:rowOff>28575</xdr:rowOff>
        </xdr:from>
        <xdr:ext cx="190500" cy="238125"/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 1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66675</xdr:colOff>
          <xdr:row>0</xdr:row>
          <xdr:rowOff>28575</xdr:rowOff>
        </xdr:from>
        <xdr:ext cx="200025" cy="238125"/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 1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14</xdr:col>
          <xdr:colOff>57150</xdr:colOff>
          <xdr:row>0</xdr:row>
          <xdr:rowOff>28575</xdr:rowOff>
        </xdr:from>
        <xdr:ext cx="219075" cy="238125"/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 1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16</xdr:col>
          <xdr:colOff>47625</xdr:colOff>
          <xdr:row>0</xdr:row>
          <xdr:rowOff>47625</xdr:rowOff>
        </xdr:from>
        <xdr:ext cx="219075" cy="238125"/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 1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38100</xdr:colOff>
          <xdr:row>0</xdr:row>
          <xdr:rowOff>28575</xdr:rowOff>
        </xdr:from>
        <xdr:ext cx="209550" cy="238125"/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 1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47625</xdr:colOff>
          <xdr:row>0</xdr:row>
          <xdr:rowOff>9525</xdr:rowOff>
        </xdr:from>
        <xdr:ext cx="238125" cy="238125"/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 1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22</xdr:row>
          <xdr:rowOff>57150</xdr:rowOff>
        </xdr:from>
        <xdr:to>
          <xdr:col>14</xdr:col>
          <xdr:colOff>28575</xdr:colOff>
          <xdr:row>24</xdr:row>
          <xdr:rowOff>66675</xdr:rowOff>
        </xdr:to>
        <xdr:sp macro="" textlink="">
          <xdr:nvSpPr>
            <xdr:cNvPr id="2066" name="Butto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Rt liste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28</xdr:col>
      <xdr:colOff>742950</xdr:colOff>
      <xdr:row>12</xdr:row>
      <xdr:rowOff>114300</xdr:rowOff>
    </xdr:from>
    <xdr:to>
      <xdr:col>35</xdr:col>
      <xdr:colOff>562658</xdr:colOff>
      <xdr:row>50</xdr:row>
      <xdr:rowOff>86739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754725" y="2505075"/>
          <a:ext cx="4896533" cy="726858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20</xdr:col>
          <xdr:colOff>47625</xdr:colOff>
          <xdr:row>0</xdr:row>
          <xdr:rowOff>28575</xdr:rowOff>
        </xdr:from>
        <xdr:ext cx="200025" cy="238125"/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V1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66675</xdr:colOff>
          <xdr:row>0</xdr:row>
          <xdr:rowOff>19050</xdr:rowOff>
        </xdr:from>
        <xdr:to>
          <xdr:col>22</xdr:col>
          <xdr:colOff>304800</xdr:colOff>
          <xdr:row>0</xdr:row>
          <xdr:rowOff>257175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X1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323850</xdr:colOff>
          <xdr:row>2</xdr:row>
          <xdr:rowOff>180975</xdr:rowOff>
        </xdr:from>
        <xdr:to>
          <xdr:col>4</xdr:col>
          <xdr:colOff>647700</xdr:colOff>
          <xdr:row>5</xdr:row>
          <xdr:rowOff>38100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Onglet "Congélation"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_Congélateur" displayName="Tab_Congélateur" ref="A1:L101" totalsRowCount="1" headerRowDxfId="53" dataDxfId="52">
  <autoFilter ref="A1:L100"/>
  <sortState ref="A2:K100">
    <sortCondition ref="A1:A100"/>
  </sortState>
  <tableColumns count="12">
    <tableColumn id="1" name="Date entrée" totalsRowLabel="Total" dataDxfId="51" totalsRowDxfId="50"/>
    <tableColumn id="2" name="Catégories" dataDxfId="49" totalsRowDxfId="48"/>
    <tableColumn id="3" name="Articles" dataDxfId="47" totalsRowDxfId="46"/>
    <tableColumn id="8" name="Conservation" dataDxfId="45" totalsRowDxfId="44"/>
    <tableColumn id="11" name="Endroit" dataDxfId="43" totalsRowDxfId="42"/>
    <tableColumn id="4" name="Rentrée" totalsRowFunction="sum" dataDxfId="41" totalsRowDxfId="40"/>
    <tableColumn id="5" name="Date sortie" dataDxfId="39" totalsRowDxfId="38"/>
    <tableColumn id="6" name="Sortie" totalsRowFunction="sum" dataDxfId="37" totalsRowDxfId="36"/>
    <tableColumn id="7" name="Stock" totalsRowFunction="custom" dataDxfId="35" totalsRowDxfId="34">
      <calculatedColumnFormula>IF(F2="","",IF(F2&lt;H2,"vérifier *D2*&amp;*F2*",IF(H2=0,F2,IF(H2=F2,"zéro",F2-H2))))</calculatedColumnFormula>
      <totalsRowFormula>Tab_Congélateur[[#Totals],[Rentrée]]-Tab_Congélateur[[#Totals],[Sortie]]</totalsRowFormula>
    </tableColumn>
    <tableColumn id="10" name="Nbr/jrs" dataDxfId="33" totalsRowDxfId="32">
      <calculatedColumnFormula>IF(D2="","",VLOOKUP(D2,'Base de données'!$X$2:$Y$30,2,TRUE))</calculatedColumnFormula>
    </tableColumn>
    <tableColumn id="9" name="Date limite" dataDxfId="31" totalsRowDxfId="30">
      <calculatedColumnFormula>IF(A2="","",IF(I2="ok","vide",IF(J2="","voir * H *",Tab_Congélateur[Date entrée]+Tab_Congélateur[Nbr/jrs])))</calculatedColumnFormula>
    </tableColumn>
    <tableColumn id="12" name="Nbr jrs restant" dataDxfId="29" totalsRowDxfId="28">
      <calculatedColumnFormula>IF(J2="","",TODAY()-Tab_Congélateur[[#This Row],[Date limite]])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1" name="Tab_Cat_Congélation" displayName="Tab_Cat_Congélation" ref="A1:A11" totalsRowShown="0" headerRowDxfId="27" dataDxfId="25" headerRowBorderDxfId="26">
  <autoFilter ref="A1:A11"/>
  <sortState ref="A2:A11">
    <sortCondition ref="A1:A11"/>
  </sortState>
  <tableColumns count="1">
    <tableColumn id="1" name="Cat_Congélation" dataDxfId="2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3" Type="http://schemas.openxmlformats.org/officeDocument/2006/relationships/hyperlink" Target="https://www.youtube.com/watch?v=LvAnQXidgi8" TargetMode="External"/><Relationship Id="rId21" Type="http://schemas.openxmlformats.org/officeDocument/2006/relationships/comments" Target="../comments1.x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" Type="http://schemas.openxmlformats.org/officeDocument/2006/relationships/hyperlink" Target="file:///C:\Users\Roland\Downloads\Excell\-%20%20Formation%20S&#233;bastien%20Mathier\-%20rgb.png" TargetMode="External"/><Relationship Id="rId16" Type="http://schemas.openxmlformats.org/officeDocument/2006/relationships/ctrlProp" Target="../ctrlProps/ctrlProp11.xml"/><Relationship Id="rId20" Type="http://schemas.openxmlformats.org/officeDocument/2006/relationships/table" Target="../tables/table1.xml"/><Relationship Id="rId1" Type="http://schemas.openxmlformats.org/officeDocument/2006/relationships/hyperlink" Target="file:///C:\Users\Roland\Downloads\Excell\-%20%20Formation%20S&#233;bastien%20Mathier\-%20colorindex.png" TargetMode="External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vmlDrawing" Target="../drawings/vmlDrawing1.vml"/><Relationship Id="rId15" Type="http://schemas.openxmlformats.org/officeDocument/2006/relationships/ctrlProp" Target="../ctrlProps/ctrlProp10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4" Type="http://schemas.openxmlformats.org/officeDocument/2006/relationships/drawing" Target="../drawings/drawing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.xml"/><Relationship Id="rId13" Type="http://schemas.openxmlformats.org/officeDocument/2006/relationships/ctrlProp" Target="../ctrlProps/ctrlProp25.xml"/><Relationship Id="rId3" Type="http://schemas.openxmlformats.org/officeDocument/2006/relationships/ctrlProp" Target="../ctrlProps/ctrlProp15.xml"/><Relationship Id="rId7" Type="http://schemas.openxmlformats.org/officeDocument/2006/relationships/ctrlProp" Target="../ctrlProps/ctrlProp19.xml"/><Relationship Id="rId12" Type="http://schemas.openxmlformats.org/officeDocument/2006/relationships/ctrlProp" Target="../ctrlProps/ctrlProp2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18.xml"/><Relationship Id="rId11" Type="http://schemas.openxmlformats.org/officeDocument/2006/relationships/ctrlProp" Target="../ctrlProps/ctrlProp23.xml"/><Relationship Id="rId5" Type="http://schemas.openxmlformats.org/officeDocument/2006/relationships/ctrlProp" Target="../ctrlProps/ctrlProp17.xml"/><Relationship Id="rId10" Type="http://schemas.openxmlformats.org/officeDocument/2006/relationships/ctrlProp" Target="../ctrlProps/ctrlProp22.xml"/><Relationship Id="rId4" Type="http://schemas.openxmlformats.org/officeDocument/2006/relationships/ctrlProp" Target="../ctrlProps/ctrlProp16.xml"/><Relationship Id="rId9" Type="http://schemas.openxmlformats.org/officeDocument/2006/relationships/ctrlProp" Target="../ctrlProps/ctrlProp21.xml"/><Relationship Id="rId1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114"/>
  <sheetViews>
    <sheetView zoomScaleNormal="100" workbookViewId="0">
      <pane xSplit="5" ySplit="8" topLeftCell="F9" activePane="bottomRight" state="frozenSplit"/>
      <selection pane="topRight" activeCell="F1" sqref="F1"/>
      <selection pane="bottomLeft" activeCell="A5" sqref="A5"/>
      <selection pane="bottomRight" activeCell="C10" sqref="C10"/>
    </sheetView>
  </sheetViews>
  <sheetFormatPr baseColWidth="10" defaultRowHeight="15" x14ac:dyDescent="0.25"/>
  <cols>
    <col min="1" max="1" width="20.7109375" style="11" customWidth="1"/>
    <col min="2" max="2" width="18.85546875" style="46" bestFit="1" customWidth="1"/>
    <col min="3" max="3" width="19.7109375" style="11" bestFit="1" customWidth="1"/>
    <col min="4" max="4" width="30.7109375" style="11" bestFit="1" customWidth="1"/>
    <col min="6" max="6" width="9.5703125" style="50" customWidth="1"/>
    <col min="7" max="7" width="19.42578125" style="11" bestFit="1" customWidth="1"/>
    <col min="8" max="8" width="10.85546875" style="11" bestFit="1" customWidth="1"/>
    <col min="9" max="9" width="18" style="65" bestFit="1" customWidth="1"/>
    <col min="10" max="10" width="10.7109375" style="11" customWidth="1"/>
    <col min="11" max="11" width="17" style="23" bestFit="1" customWidth="1"/>
    <col min="12" max="12" width="17.7109375" bestFit="1" customWidth="1"/>
    <col min="13" max="13" width="2.7109375" customWidth="1"/>
    <col min="14" max="14" width="3.5703125" customWidth="1"/>
    <col min="15" max="15" width="18.42578125" style="23" bestFit="1" customWidth="1"/>
    <col min="16" max="16" width="4.7109375" style="11" customWidth="1"/>
    <col min="17" max="17" width="11.7109375" style="11" bestFit="1" customWidth="1"/>
    <col min="18" max="18" width="4.7109375" style="11" customWidth="1"/>
    <col min="19" max="19" width="10.85546875" style="11" bestFit="1" customWidth="1"/>
    <col min="20" max="20" width="4.7109375" style="11" customWidth="1"/>
    <col min="21" max="21" width="8.7109375" style="11" bestFit="1" customWidth="1"/>
    <col min="22" max="22" width="4.7109375" style="11" customWidth="1"/>
    <col min="23" max="23" width="18.42578125" style="11" bestFit="1" customWidth="1"/>
    <col min="24" max="24" width="8.7109375" style="11" bestFit="1" customWidth="1"/>
    <col min="25" max="25" width="7.5703125" style="11" bestFit="1" customWidth="1"/>
    <col min="26" max="26" width="8.85546875" style="11" customWidth="1"/>
    <col min="27" max="27" width="4.7109375" style="11" customWidth="1"/>
    <col min="28" max="28" width="7.85546875" style="11" customWidth="1"/>
    <col min="29" max="29" width="4.7109375" style="11" customWidth="1"/>
    <col min="30" max="30" width="6.42578125" style="11" customWidth="1"/>
    <col min="31" max="31" width="4.7109375" style="11" customWidth="1"/>
    <col min="32" max="32" width="8.7109375" style="11" customWidth="1"/>
    <col min="33" max="16384" width="11.42578125" style="11"/>
  </cols>
  <sheetData>
    <row r="1" spans="1:28" ht="30.75" customHeight="1" x14ac:dyDescent="0.25">
      <c r="A1" s="18" t="s">
        <v>3</v>
      </c>
      <c r="B1" s="19" t="s">
        <v>0</v>
      </c>
      <c r="C1" s="19" t="s">
        <v>1</v>
      </c>
      <c r="D1" s="19" t="s">
        <v>46</v>
      </c>
      <c r="E1" s="19" t="s">
        <v>89</v>
      </c>
      <c r="F1" s="63" t="s">
        <v>43</v>
      </c>
      <c r="G1" s="18" t="s">
        <v>4</v>
      </c>
      <c r="H1" s="64" t="s">
        <v>44</v>
      </c>
      <c r="I1" s="69" t="s">
        <v>120</v>
      </c>
      <c r="J1" s="20" t="s">
        <v>74</v>
      </c>
      <c r="K1" s="19" t="s">
        <v>47</v>
      </c>
      <c r="L1" s="70" t="s">
        <v>121</v>
      </c>
      <c r="M1" s="11"/>
      <c r="N1" s="11"/>
      <c r="O1" s="11"/>
      <c r="Q1" s="62" t="s">
        <v>111</v>
      </c>
      <c r="R1" s="12"/>
      <c r="S1" s="62" t="s">
        <v>110</v>
      </c>
    </row>
    <row r="2" spans="1:28" ht="15.75" thickBot="1" x14ac:dyDescent="0.3">
      <c r="A2" s="85">
        <v>43710</v>
      </c>
      <c r="B2" s="48" t="s">
        <v>5</v>
      </c>
      <c r="C2" s="60" t="s">
        <v>22</v>
      </c>
      <c r="D2" s="61" t="s">
        <v>98</v>
      </c>
      <c r="E2" s="48" t="s">
        <v>90</v>
      </c>
      <c r="F2" s="48">
        <v>2</v>
      </c>
      <c r="G2" s="99"/>
      <c r="H2" s="48">
        <v>1</v>
      </c>
      <c r="I2" s="68">
        <f t="shared" ref="I2:I33" si="0">IF(F2="","",IF(F2&lt;H2,"vérifier *D2*&amp;*F2*",IF(H2=0,F2,IF(H2=F2,"zéro",F2-H2))))</f>
        <v>1</v>
      </c>
      <c r="J2" s="80">
        <f>IF(D2="","",VLOOKUP(D2,'Base de données'!$X$2:$Y$30,2,TRUE))</f>
        <v>90</v>
      </c>
      <c r="K2" s="25">
        <f>IF(A2="","",IF(I2="ok","vide",IF(J2="","voir * H *",Tab_Congélateur[Date entrée]+Tab_Congélateur[Nbr/jrs])))</f>
        <v>43800</v>
      </c>
      <c r="L2" s="83">
        <f ca="1">IF(J2="","",TODAY()-Tab_Congélateur[[#This Row],[Date limite]])</f>
        <v>100</v>
      </c>
      <c r="M2" s="11"/>
      <c r="N2" s="23"/>
      <c r="O2" s="79" t="s">
        <v>141</v>
      </c>
    </row>
    <row r="3" spans="1:28" ht="15.75" thickBot="1" x14ac:dyDescent="0.3">
      <c r="A3" s="85">
        <v>43711</v>
      </c>
      <c r="B3" s="48" t="s">
        <v>8</v>
      </c>
      <c r="C3" s="60" t="s">
        <v>52</v>
      </c>
      <c r="D3" s="61" t="s">
        <v>93</v>
      </c>
      <c r="E3" s="48" t="s">
        <v>146</v>
      </c>
      <c r="F3" s="48">
        <v>3</v>
      </c>
      <c r="G3" s="99"/>
      <c r="H3" s="48">
        <v>4</v>
      </c>
      <c r="I3" s="22" t="str">
        <f t="shared" si="0"/>
        <v>vérifier *D2*&amp;*F2*</v>
      </c>
      <c r="J3" s="80">
        <f>IF(D3="","",VLOOKUP(D3,'Base de données'!$X$2:$Y$30,2,TRUE))</f>
        <v>360</v>
      </c>
      <c r="K3" s="25">
        <f>IF(A3="","",IF(I3="ok","vide",IF(J3="","voir * H *",Tab_Congélateur[Date entrée]+Tab_Congélateur[Nbr/jrs])))</f>
        <v>44071</v>
      </c>
      <c r="L3" s="83">
        <f ca="1">IF(J3="","",TODAY()-Tab_Congélateur[[#This Row],[Date limite]])</f>
        <v>-171</v>
      </c>
      <c r="M3" s="11"/>
      <c r="N3" s="23"/>
      <c r="O3" s="11"/>
      <c r="W3" s="52" t="s">
        <v>91</v>
      </c>
    </row>
    <row r="4" spans="1:28" x14ac:dyDescent="0.25">
      <c r="A4" s="85">
        <v>43736</v>
      </c>
      <c r="B4" s="49" t="s">
        <v>6</v>
      </c>
      <c r="C4" s="61" t="s">
        <v>32</v>
      </c>
      <c r="D4" s="61" t="s">
        <v>95</v>
      </c>
      <c r="E4" s="49" t="s">
        <v>147</v>
      </c>
      <c r="F4" s="49">
        <v>3</v>
      </c>
      <c r="G4" s="100"/>
      <c r="H4" s="49">
        <v>0</v>
      </c>
      <c r="I4" s="67">
        <f t="shared" si="0"/>
        <v>3</v>
      </c>
      <c r="J4" s="81">
        <f>IF(D4="","",VLOOKUP(D4,'Base de données'!$X$2:$Y$30,2,TRUE))</f>
        <v>30</v>
      </c>
      <c r="K4" s="24">
        <f>IF(A4="","",IF(I4="ok","vide",IF(J4="","voir * H *",Tab_Congélateur[Date entrée]+Tab_Congélateur[Nbr/jrs])))</f>
        <v>43766</v>
      </c>
      <c r="L4" s="83">
        <f ca="1">IF(J4="","",TODAY()-Tab_Congélateur[[#This Row],[Date limite]])</f>
        <v>134</v>
      </c>
      <c r="M4" s="11"/>
      <c r="N4" s="23"/>
      <c r="O4" s="11"/>
    </row>
    <row r="5" spans="1:28" x14ac:dyDescent="0.25">
      <c r="A5" s="86">
        <v>43862</v>
      </c>
      <c r="B5" s="16" t="s">
        <v>5</v>
      </c>
      <c r="C5" s="57" t="s">
        <v>118</v>
      </c>
      <c r="D5" s="14" t="s">
        <v>97</v>
      </c>
      <c r="E5" s="58" t="s">
        <v>146</v>
      </c>
      <c r="F5" s="71">
        <v>2</v>
      </c>
      <c r="G5" s="101">
        <v>43894</v>
      </c>
      <c r="H5" s="16">
        <v>1</v>
      </c>
      <c r="I5" s="22">
        <f t="shared" si="0"/>
        <v>1</v>
      </c>
      <c r="J5" s="82">
        <f>IF(D5="","",VLOOKUP(D5,'Base de données'!$X$2:$Y$30,2,TRUE))</f>
        <v>120</v>
      </c>
      <c r="K5" s="25">
        <f>IF(A5="","",IF(I5="ok","vide",IF(J5="","voir * H *",Tab_Congélateur[Date entrée]+Tab_Congélateur[Nbr/jrs])))</f>
        <v>43982</v>
      </c>
      <c r="L5" s="83">
        <f ca="1">IF(J5="","",TODAY()-Tab_Congélateur[[#This Row],[Date limite]])</f>
        <v>-82</v>
      </c>
      <c r="N5" s="53"/>
      <c r="O5" s="26" t="s">
        <v>5</v>
      </c>
      <c r="Q5" s="28" t="s">
        <v>6</v>
      </c>
      <c r="R5" s="12"/>
      <c r="S5" s="29" t="s">
        <v>7</v>
      </c>
      <c r="U5" s="30" t="s">
        <v>2</v>
      </c>
      <c r="W5" s="31" t="s">
        <v>8</v>
      </c>
    </row>
    <row r="6" spans="1:28" x14ac:dyDescent="0.25">
      <c r="A6" s="86">
        <v>43875</v>
      </c>
      <c r="B6" s="13" t="s">
        <v>5</v>
      </c>
      <c r="C6" s="14" t="s">
        <v>100</v>
      </c>
      <c r="D6" s="14" t="s">
        <v>103</v>
      </c>
      <c r="E6" s="58" t="s">
        <v>90</v>
      </c>
      <c r="F6" s="71">
        <v>6</v>
      </c>
      <c r="G6" s="101">
        <v>43891</v>
      </c>
      <c r="H6" s="16">
        <v>1</v>
      </c>
      <c r="I6" s="22">
        <f t="shared" si="0"/>
        <v>5</v>
      </c>
      <c r="J6" s="82">
        <f>IF(D6="","",VLOOKUP(D6,'Base de données'!$X$2:$Y$30,2,TRUE))</f>
        <v>240</v>
      </c>
      <c r="K6" s="25">
        <f>IF(A6="","",IF(I6="ok","vide",IF(J6="","voir * H *",Tab_Congélateur[Date entrée]+Tab_Congélateur[Nbr/jrs])))</f>
        <v>44115</v>
      </c>
      <c r="L6" s="83">
        <f ca="1">IF(J6="","",TODAY()-Tab_Congélateur[[#This Row],[Date limite]])</f>
        <v>-215</v>
      </c>
      <c r="N6" s="11"/>
      <c r="O6" s="11"/>
      <c r="R6" s="12"/>
      <c r="V6"/>
    </row>
    <row r="7" spans="1:28" x14ac:dyDescent="0.25">
      <c r="A7" s="86">
        <v>43883</v>
      </c>
      <c r="B7" s="16" t="s">
        <v>9</v>
      </c>
      <c r="C7" s="57" t="s">
        <v>87</v>
      </c>
      <c r="D7" s="14" t="s">
        <v>103</v>
      </c>
      <c r="E7" s="58" t="s">
        <v>90</v>
      </c>
      <c r="F7" s="71">
        <v>3</v>
      </c>
      <c r="G7" s="101">
        <v>43894</v>
      </c>
      <c r="H7" s="16">
        <v>3</v>
      </c>
      <c r="I7" s="22" t="str">
        <f t="shared" si="0"/>
        <v>zéro</v>
      </c>
      <c r="J7" s="82">
        <f>IF(D7="","",VLOOKUP(D7,'Base de données'!$X$2:$Y$30,2,TRUE))</f>
        <v>240</v>
      </c>
      <c r="K7" s="25">
        <f>IF(A7="","",IF(I7="ok","vide",IF(J7="","voir * H *",Tab_Congélateur[Date entrée]+Tab_Congélateur[Nbr/jrs])))</f>
        <v>44123</v>
      </c>
      <c r="L7" s="83">
        <f ca="1">IF(J7="","",TODAY()-Tab_Congélateur[[#This Row],[Date limite]])</f>
        <v>-223</v>
      </c>
      <c r="N7" s="11"/>
      <c r="O7" s="32" t="s">
        <v>84</v>
      </c>
      <c r="Q7" s="47" t="s">
        <v>10</v>
      </c>
      <c r="S7" s="76" t="s">
        <v>140</v>
      </c>
      <c r="U7" s="34" t="s">
        <v>9</v>
      </c>
      <c r="V7"/>
      <c r="W7" s="77" t="s">
        <v>45</v>
      </c>
    </row>
    <row r="8" spans="1:28" x14ac:dyDescent="0.25">
      <c r="A8" s="86">
        <v>43887</v>
      </c>
      <c r="B8" s="13" t="s">
        <v>5</v>
      </c>
      <c r="C8" s="14" t="s">
        <v>92</v>
      </c>
      <c r="D8" s="14" t="s">
        <v>94</v>
      </c>
      <c r="E8" s="16" t="s">
        <v>90</v>
      </c>
      <c r="F8" s="71">
        <v>3</v>
      </c>
      <c r="G8" s="101"/>
      <c r="H8" s="16"/>
      <c r="I8" s="22">
        <f t="shared" si="0"/>
        <v>3</v>
      </c>
      <c r="J8" s="82">
        <f>IF(D8="","",VLOOKUP(D8,'Base de données'!$X$2:$Y$30,2,TRUE))</f>
        <v>300</v>
      </c>
      <c r="K8" s="25">
        <f>IF(A8="","",IF(I8="ok","vide",IF(J8="","voir * H *",Tab_Congélateur[Date entrée]+Tab_Congélateur[Nbr/jrs])))</f>
        <v>44187</v>
      </c>
      <c r="L8" s="83">
        <f ca="1">IF(J8="","",TODAY()-Tab_Congélateur[[#This Row],[Date limite]])</f>
        <v>-287</v>
      </c>
      <c r="R8" s="12"/>
    </row>
    <row r="9" spans="1:28" x14ac:dyDescent="0.25">
      <c r="A9" s="86">
        <v>43887</v>
      </c>
      <c r="B9" s="16" t="s">
        <v>88</v>
      </c>
      <c r="C9" s="57" t="s">
        <v>81</v>
      </c>
      <c r="D9" s="14" t="s">
        <v>96</v>
      </c>
      <c r="E9" s="16" t="s">
        <v>146</v>
      </c>
      <c r="F9" s="71">
        <v>1</v>
      </c>
      <c r="G9" s="101">
        <v>43887</v>
      </c>
      <c r="H9" s="16">
        <v>1</v>
      </c>
      <c r="I9" s="22" t="str">
        <f t="shared" si="0"/>
        <v>zéro</v>
      </c>
      <c r="J9" s="82">
        <f>IF(D9="","",VLOOKUP(D9,'Base de données'!$X$2:$Y$30,2,TRUE))</f>
        <v>120</v>
      </c>
      <c r="K9" s="25">
        <f>IF(A9="","",IF(I9="ok","vide",IF(J9="","voir * H *",Tab_Congélateur[Date entrée]+Tab_Congélateur[Nbr/jrs])))</f>
        <v>44007</v>
      </c>
      <c r="L9" s="83">
        <f ca="1">IF(J9="","",TODAY()-Tab_Congélateur[[#This Row],[Date limite]])</f>
        <v>-107</v>
      </c>
      <c r="O9" s="11"/>
      <c r="P9"/>
      <c r="Q9"/>
      <c r="R9"/>
      <c r="S9"/>
      <c r="T9"/>
      <c r="U9"/>
      <c r="V9"/>
      <c r="W9"/>
      <c r="X9"/>
      <c r="Y9"/>
      <c r="Z9"/>
      <c r="AA9"/>
      <c r="AB9"/>
    </row>
    <row r="10" spans="1:28" x14ac:dyDescent="0.25">
      <c r="A10" s="86">
        <v>43887</v>
      </c>
      <c r="B10" s="16" t="s">
        <v>9</v>
      </c>
      <c r="C10" s="57" t="s">
        <v>87</v>
      </c>
      <c r="D10" s="14" t="s">
        <v>103</v>
      </c>
      <c r="E10" s="16" t="s">
        <v>146</v>
      </c>
      <c r="F10" s="71">
        <v>3</v>
      </c>
      <c r="G10" s="101">
        <v>43891</v>
      </c>
      <c r="H10" s="16">
        <v>3</v>
      </c>
      <c r="I10" s="22" t="str">
        <f t="shared" si="0"/>
        <v>zéro</v>
      </c>
      <c r="J10" s="82">
        <f>IF(D10="","",VLOOKUP(D10,'Base de données'!$X$2:$Y$30,2,TRUE))</f>
        <v>240</v>
      </c>
      <c r="K10" s="25">
        <f>IF(A10="","",IF(I10="ok","vide",IF(J10="","voir * H *",Tab_Congélateur[Date entrée]+Tab_Congélateur[Nbr/jrs])))</f>
        <v>44127</v>
      </c>
      <c r="L10" s="83">
        <f ca="1">IF(J10="","",TODAY()-Tab_Congélateur[[#This Row],[Date limite]])</f>
        <v>-227</v>
      </c>
      <c r="N10" s="23"/>
      <c r="O10" s="11"/>
    </row>
    <row r="11" spans="1:28" x14ac:dyDescent="0.25">
      <c r="A11" s="86">
        <v>43887</v>
      </c>
      <c r="B11" s="13" t="s">
        <v>8</v>
      </c>
      <c r="C11" s="14" t="s">
        <v>82</v>
      </c>
      <c r="D11" s="14" t="s">
        <v>93</v>
      </c>
      <c r="E11" s="16" t="s">
        <v>90</v>
      </c>
      <c r="F11" s="71">
        <v>1</v>
      </c>
      <c r="G11" s="101"/>
      <c r="H11" s="16"/>
      <c r="I11" s="22">
        <f t="shared" si="0"/>
        <v>1</v>
      </c>
      <c r="J11" s="82">
        <f>IF(D11="","",VLOOKUP(D11,'Base de données'!$X$2:$Y$30,2,TRUE))</f>
        <v>360</v>
      </c>
      <c r="K11" s="25">
        <f>IF(A11="","",IF(I11="ok","vide",IF(J11="","voir * H *",Tab_Congélateur[Date entrée]+Tab_Congélateur[Nbr/jrs])))</f>
        <v>44247</v>
      </c>
      <c r="L11" s="83">
        <f ca="1">IF(J11="","",TODAY()-Tab_Congélateur[[#This Row],[Date limite]])</f>
        <v>-347</v>
      </c>
      <c r="N11" s="23"/>
      <c r="O11" s="11"/>
    </row>
    <row r="12" spans="1:28" x14ac:dyDescent="0.25">
      <c r="A12" s="86">
        <v>43887</v>
      </c>
      <c r="B12" s="16" t="s">
        <v>5</v>
      </c>
      <c r="C12" s="57" t="s">
        <v>22</v>
      </c>
      <c r="D12" s="14" t="s">
        <v>98</v>
      </c>
      <c r="E12" s="58" t="s">
        <v>90</v>
      </c>
      <c r="F12" s="71">
        <v>1</v>
      </c>
      <c r="G12" s="101">
        <v>43889</v>
      </c>
      <c r="H12" s="16">
        <v>1</v>
      </c>
      <c r="I12" s="22" t="str">
        <f t="shared" si="0"/>
        <v>zéro</v>
      </c>
      <c r="J12" s="82">
        <f>IF(D12="","",VLOOKUP(D12,'Base de données'!$X$2:$Y$30,2,TRUE))</f>
        <v>90</v>
      </c>
      <c r="K12" s="25">
        <f>IF(A12="","",IF(I12="ok","vide",IF(J12="","voir * H *",Tab_Congélateur[Date entrée]+Tab_Congélateur[Nbr/jrs])))</f>
        <v>43977</v>
      </c>
      <c r="L12" s="83">
        <f ca="1">IF(J12="","",TODAY()-Tab_Congélateur[[#This Row],[Date limite]])</f>
        <v>-77</v>
      </c>
      <c r="N12" s="23"/>
      <c r="O12" s="11"/>
    </row>
    <row r="13" spans="1:28" x14ac:dyDescent="0.25">
      <c r="A13" s="86">
        <v>43892</v>
      </c>
      <c r="B13" s="16" t="s">
        <v>5</v>
      </c>
      <c r="C13" s="57" t="s">
        <v>136</v>
      </c>
      <c r="D13" s="14" t="s">
        <v>108</v>
      </c>
      <c r="E13" s="58" t="s">
        <v>90</v>
      </c>
      <c r="F13" s="71">
        <v>4</v>
      </c>
      <c r="G13" s="101">
        <v>43893</v>
      </c>
      <c r="H13" s="16">
        <v>2</v>
      </c>
      <c r="I13" s="22">
        <f t="shared" si="0"/>
        <v>2</v>
      </c>
      <c r="J13" s="82">
        <f>IF(D13="","",VLOOKUP(D13,'Base de données'!$X$2:$Y$30,2,TRUE))</f>
        <v>240</v>
      </c>
      <c r="K13" s="25">
        <f>IF(A13="","",IF(I13="ok","vide",IF(J13="","voir * H *",Tab_Congélateur[Date entrée]+Tab_Congélateur[Nbr/jrs])))</f>
        <v>44132</v>
      </c>
      <c r="L13" s="83">
        <f ca="1">IF(J13="","",TODAY()-Tab_Congélateur[[#This Row],[Date limite]])</f>
        <v>-232</v>
      </c>
      <c r="N13" s="11"/>
      <c r="O13" s="11"/>
      <c r="R13" s="12"/>
    </row>
    <row r="14" spans="1:28" x14ac:dyDescent="0.25">
      <c r="A14" s="87">
        <v>43205</v>
      </c>
      <c r="B14" s="13" t="s">
        <v>5</v>
      </c>
      <c r="C14" s="14" t="s">
        <v>142</v>
      </c>
      <c r="D14" s="14" t="s">
        <v>119</v>
      </c>
      <c r="E14" s="58" t="s">
        <v>146</v>
      </c>
      <c r="F14" s="71">
        <v>1</v>
      </c>
      <c r="G14" s="101"/>
      <c r="H14" s="16"/>
      <c r="I14" s="22">
        <f t="shared" si="0"/>
        <v>1</v>
      </c>
      <c r="J14" s="82">
        <f>IF(D14="","",VLOOKUP(D14,'Base de données'!$X$2:$Y$30,2,TRUE))</f>
        <v>360</v>
      </c>
      <c r="K14" s="25">
        <f>IF(A14="","",IF(I14="ok","vide",IF(J14="","voir * H *",Tab_Congélateur[Date entrée]+Tab_Congélateur[Nbr/jrs])))</f>
        <v>43565</v>
      </c>
      <c r="L14" s="83">
        <f ca="1">IF(J14="","",TODAY()-Tab_Congélateur[[#This Row],[Date limite]])</f>
        <v>335</v>
      </c>
      <c r="N14" s="11"/>
      <c r="O14" s="11"/>
      <c r="R14" s="12"/>
    </row>
    <row r="15" spans="1:28" x14ac:dyDescent="0.25">
      <c r="A15" s="86">
        <v>43898</v>
      </c>
      <c r="B15" s="16" t="s">
        <v>88</v>
      </c>
      <c r="C15" s="57" t="s">
        <v>60</v>
      </c>
      <c r="D15" s="14" t="s">
        <v>96</v>
      </c>
      <c r="E15" s="58" t="s">
        <v>146</v>
      </c>
      <c r="F15" s="71">
        <v>1</v>
      </c>
      <c r="G15" s="101"/>
      <c r="H15" s="17"/>
      <c r="I15" s="22">
        <f t="shared" si="0"/>
        <v>1</v>
      </c>
      <c r="J15" s="82">
        <f>IF(D15="","",VLOOKUP(D15,'Base de données'!$X$2:$Y$30,2,TRUE))</f>
        <v>120</v>
      </c>
      <c r="K15" s="25">
        <f>IF(A15="","",IF(I15="ok","vide",IF(J15="","voir * H *",Tab_Congélateur[Date entrée]+Tab_Congélateur[Nbr/jrs])))</f>
        <v>44018</v>
      </c>
      <c r="L15" s="83">
        <f ca="1">IF(J15="","",TODAY()-Tab_Congélateur[[#This Row],[Date limite]])</f>
        <v>-118</v>
      </c>
      <c r="N15" s="11"/>
      <c r="O15" s="11"/>
      <c r="R15" s="12"/>
    </row>
    <row r="16" spans="1:28" x14ac:dyDescent="0.25">
      <c r="A16" s="86">
        <v>43898</v>
      </c>
      <c r="B16" s="16" t="s">
        <v>88</v>
      </c>
      <c r="C16" s="57" t="s">
        <v>123</v>
      </c>
      <c r="D16" s="14" t="s">
        <v>96</v>
      </c>
      <c r="E16" s="58" t="s">
        <v>146</v>
      </c>
      <c r="F16" s="58">
        <v>1</v>
      </c>
      <c r="G16" s="101"/>
      <c r="H16" s="17"/>
      <c r="I16" s="22">
        <f t="shared" si="0"/>
        <v>1</v>
      </c>
      <c r="J16" s="82">
        <f>IF(D16="","",VLOOKUP(D16,'Base de données'!$X$2:$Y$30,2,TRUE))</f>
        <v>120</v>
      </c>
      <c r="K16" s="25">
        <f>IF(A16="","",IF(I16="ok","vide",IF(J16="","voir * H *",Tab_Congélateur[Date entrée]+Tab_Congélateur[Nbr/jrs])))</f>
        <v>44018</v>
      </c>
      <c r="L16" s="83">
        <f ca="1">IF(J16="","",TODAY()-Tab_Congélateur[[#This Row],[Date limite]])</f>
        <v>-118</v>
      </c>
      <c r="N16" s="11"/>
      <c r="O16" s="11"/>
      <c r="R16" s="12"/>
    </row>
    <row r="17" spans="1:18" x14ac:dyDescent="0.25">
      <c r="A17" s="86">
        <v>43898</v>
      </c>
      <c r="B17" s="13" t="s">
        <v>124</v>
      </c>
      <c r="C17" s="14" t="s">
        <v>127</v>
      </c>
      <c r="D17" s="14" t="s">
        <v>132</v>
      </c>
      <c r="E17" s="58" t="s">
        <v>146</v>
      </c>
      <c r="F17" s="58">
        <v>1</v>
      </c>
      <c r="G17" s="101"/>
      <c r="H17" s="17"/>
      <c r="I17" s="22">
        <f t="shared" si="0"/>
        <v>1</v>
      </c>
      <c r="J17" s="82">
        <f>IF(D17="","",VLOOKUP(D17,'Base de données'!$X$2:$Y$30,2,TRUE))</f>
        <v>300</v>
      </c>
      <c r="K17" s="25">
        <f>IF(A17="","",IF(I17="ok","vide",IF(J17="","voir * H *",Tab_Congélateur[Date entrée]+Tab_Congélateur[Nbr/jrs])))</f>
        <v>44198</v>
      </c>
      <c r="L17" s="83">
        <f ca="1">IF(J17="","",TODAY()-Tab_Congélateur[[#This Row],[Date limite]])</f>
        <v>-298</v>
      </c>
      <c r="N17" s="11"/>
      <c r="O17" s="11"/>
      <c r="R17" s="12"/>
    </row>
    <row r="18" spans="1:18" x14ac:dyDescent="0.25">
      <c r="A18" s="86">
        <v>43898</v>
      </c>
      <c r="B18" s="16" t="s">
        <v>124</v>
      </c>
      <c r="C18" s="57" t="s">
        <v>131</v>
      </c>
      <c r="D18" s="14" t="s">
        <v>133</v>
      </c>
      <c r="E18" s="58" t="s">
        <v>146</v>
      </c>
      <c r="F18" s="58">
        <v>1</v>
      </c>
      <c r="G18" s="101"/>
      <c r="H18" s="17"/>
      <c r="I18" s="22">
        <f t="shared" si="0"/>
        <v>1</v>
      </c>
      <c r="J18" s="82">
        <f>IF(D18="","",VLOOKUP(D18,'Base de données'!$X$2:$Y$30,2,TRUE))</f>
        <v>450</v>
      </c>
      <c r="K18" s="25">
        <f>IF(A18="","",IF(I18="ok","vide",IF(J18="","voir * H *",Tab_Congélateur[Date entrée]+Tab_Congélateur[Nbr/jrs])))</f>
        <v>44348</v>
      </c>
      <c r="L18" s="83">
        <f ca="1">IF(J18="","",TODAY()-Tab_Congélateur[[#This Row],[Date limite]])</f>
        <v>-448</v>
      </c>
      <c r="N18" s="11"/>
      <c r="O18" s="11"/>
      <c r="R18" s="12"/>
    </row>
    <row r="19" spans="1:18" x14ac:dyDescent="0.25">
      <c r="A19" s="86">
        <v>43898</v>
      </c>
      <c r="B19" s="16" t="s">
        <v>5</v>
      </c>
      <c r="C19" s="57" t="s">
        <v>134</v>
      </c>
      <c r="D19" s="14" t="s">
        <v>101</v>
      </c>
      <c r="E19" s="58" t="s">
        <v>146</v>
      </c>
      <c r="F19" s="58">
        <v>1</v>
      </c>
      <c r="G19" s="101"/>
      <c r="H19" s="17"/>
      <c r="I19" s="22">
        <f t="shared" si="0"/>
        <v>1</v>
      </c>
      <c r="J19" s="82">
        <f>IF(D19="","",VLOOKUP(D19,'Base de données'!$X$2:$Y$30,2,TRUE))</f>
        <v>240</v>
      </c>
      <c r="K19" s="25">
        <f>IF(A19="","",IF(I19="ok","vide",IF(J19="","voir * H *",Tab_Congélateur[Date entrée]+Tab_Congélateur[Nbr/jrs])))</f>
        <v>44138</v>
      </c>
      <c r="L19" s="83">
        <f ca="1">IF(J19="","",TODAY()-Tab_Congélateur[[#This Row],[Date limite]])</f>
        <v>-238</v>
      </c>
      <c r="N19" s="11"/>
      <c r="O19" s="11"/>
      <c r="R19" s="12"/>
    </row>
    <row r="20" spans="1:18" x14ac:dyDescent="0.25">
      <c r="A20" s="86">
        <v>43898</v>
      </c>
      <c r="B20" s="16" t="s">
        <v>5</v>
      </c>
      <c r="C20" s="57" t="s">
        <v>135</v>
      </c>
      <c r="D20" s="14" t="s">
        <v>101</v>
      </c>
      <c r="E20" s="58" t="s">
        <v>146</v>
      </c>
      <c r="F20" s="58">
        <v>1</v>
      </c>
      <c r="G20" s="101"/>
      <c r="H20" s="17"/>
      <c r="I20" s="22">
        <f t="shared" si="0"/>
        <v>1</v>
      </c>
      <c r="J20" s="82">
        <f>IF(D20="","",VLOOKUP(D20,'Base de données'!$X$2:$Y$30,2,TRUE))</f>
        <v>240</v>
      </c>
      <c r="K20" s="25">
        <f>IF(A20="","",IF(I20="ok","vide",IF(J20="","voir * H *",Tab_Congélateur[Date entrée]+Tab_Congélateur[Nbr/jrs])))</f>
        <v>44138</v>
      </c>
      <c r="L20" s="83">
        <f ca="1">IF(J20="","",TODAY()-Tab_Congélateur[[#This Row],[Date limite]])</f>
        <v>-238</v>
      </c>
      <c r="N20" s="11"/>
      <c r="O20" s="11"/>
      <c r="R20" s="12"/>
    </row>
    <row r="21" spans="1:18" ht="15.75" customHeight="1" x14ac:dyDescent="0.25">
      <c r="A21" s="86">
        <v>43898</v>
      </c>
      <c r="B21" s="16" t="s">
        <v>5</v>
      </c>
      <c r="C21" s="57" t="s">
        <v>135</v>
      </c>
      <c r="D21" s="14" t="s">
        <v>101</v>
      </c>
      <c r="E21" s="58" t="s">
        <v>146</v>
      </c>
      <c r="F21" s="58">
        <v>1</v>
      </c>
      <c r="G21" s="101"/>
      <c r="H21" s="17"/>
      <c r="I21" s="22">
        <f t="shared" si="0"/>
        <v>1</v>
      </c>
      <c r="J21" s="82">
        <f>IF(D21="","",VLOOKUP(D21,'Base de données'!$X$2:$Y$30,2,TRUE))</f>
        <v>240</v>
      </c>
      <c r="K21" s="25">
        <f>IF(A21="","",IF(I21="ok","vide",IF(J21="","voir * H *",Tab_Congélateur[Date entrée]+Tab_Congélateur[Nbr/jrs])))</f>
        <v>44138</v>
      </c>
      <c r="L21" s="83">
        <f ca="1">IF(J21="","",TODAY()-Tab_Congélateur[[#This Row],[Date limite]])</f>
        <v>-238</v>
      </c>
      <c r="N21" s="11"/>
      <c r="O21" s="11"/>
      <c r="R21" s="12"/>
    </row>
    <row r="22" spans="1:18" x14ac:dyDescent="0.25">
      <c r="A22" s="86">
        <v>43898</v>
      </c>
      <c r="B22" s="16" t="s">
        <v>9</v>
      </c>
      <c r="C22" s="57" t="s">
        <v>87</v>
      </c>
      <c r="D22" s="14" t="s">
        <v>103</v>
      </c>
      <c r="E22" s="58" t="s">
        <v>148</v>
      </c>
      <c r="F22" s="58">
        <v>1</v>
      </c>
      <c r="G22" s="101"/>
      <c r="H22" s="17"/>
      <c r="I22" s="22">
        <f t="shared" si="0"/>
        <v>1</v>
      </c>
      <c r="J22" s="82">
        <f>IF(D22="","",VLOOKUP(D22,'Base de données'!$X$2:$Y$30,2,TRUE))</f>
        <v>240</v>
      </c>
      <c r="K22" s="25">
        <f>IF(A22="","",IF(I22="ok","vide",IF(J22="","voir * H *",Tab_Congélateur[Date entrée]+Tab_Congélateur[Nbr/jrs])))</f>
        <v>44138</v>
      </c>
      <c r="L22" s="83">
        <f ca="1">IF(J22="","",TODAY()-Tab_Congélateur[[#This Row],[Date limite]])</f>
        <v>-238</v>
      </c>
      <c r="N22" s="11"/>
      <c r="O22" s="11"/>
      <c r="R22" s="12"/>
    </row>
    <row r="23" spans="1:18" x14ac:dyDescent="0.25">
      <c r="A23" s="86"/>
      <c r="B23" s="13"/>
      <c r="C23" s="14"/>
      <c r="D23" s="14"/>
      <c r="E23" s="58"/>
      <c r="F23" s="58"/>
      <c r="G23" s="101"/>
      <c r="H23" s="17"/>
      <c r="I23" s="22" t="str">
        <f t="shared" si="0"/>
        <v/>
      </c>
      <c r="J23" s="82" t="str">
        <f>IF(D23="","",VLOOKUP(D23,'Base de données'!$X$2:$Y$30,2,TRUE))</f>
        <v/>
      </c>
      <c r="K23" s="25" t="str">
        <f>IF(A23="","",IF(I23="ok","vide",IF(J23="","voir * H *",Tab_Congélateur[Date entrée]+Tab_Congélateur[Nbr/jrs])))</f>
        <v/>
      </c>
      <c r="L23" s="83" t="str">
        <f ca="1">IF(J23="","",TODAY()-Tab_Congélateur[[#This Row],[Date limite]])</f>
        <v/>
      </c>
      <c r="N23" s="11"/>
      <c r="O23" s="11"/>
      <c r="R23" s="12"/>
    </row>
    <row r="24" spans="1:18" x14ac:dyDescent="0.25">
      <c r="A24" s="86"/>
      <c r="B24" s="16"/>
      <c r="C24" s="57"/>
      <c r="D24" s="14"/>
      <c r="E24" s="58"/>
      <c r="F24" s="58"/>
      <c r="G24" s="101"/>
      <c r="H24" s="17"/>
      <c r="I24" s="22" t="str">
        <f t="shared" si="0"/>
        <v/>
      </c>
      <c r="J24" s="82" t="str">
        <f>IF(D24="","",VLOOKUP(D24,'Base de données'!$X$2:$Y$30,2,TRUE))</f>
        <v/>
      </c>
      <c r="K24" s="25" t="str">
        <f>IF(A24="","",IF(I24="ok","vide",IF(J24="","voir * H *",Tab_Congélateur[Date entrée]+Tab_Congélateur[Nbr/jrs])))</f>
        <v/>
      </c>
      <c r="L24" s="83" t="str">
        <f ca="1">IF(J24="","",TODAY()-Tab_Congélateur[[#This Row],[Date limite]])</f>
        <v/>
      </c>
      <c r="N24" s="11"/>
      <c r="O24" s="11"/>
      <c r="R24" s="12"/>
    </row>
    <row r="25" spans="1:18" x14ac:dyDescent="0.25">
      <c r="A25" s="86"/>
      <c r="B25" s="16"/>
      <c r="C25" s="57"/>
      <c r="D25" s="14"/>
      <c r="E25" s="58"/>
      <c r="F25" s="58"/>
      <c r="G25" s="101"/>
      <c r="H25" s="17"/>
      <c r="I25" s="22" t="str">
        <f t="shared" si="0"/>
        <v/>
      </c>
      <c r="J25" s="82" t="str">
        <f>IF(D25="","",VLOOKUP(D25,'Base de données'!$X$2:$Y$30,2,TRUE))</f>
        <v/>
      </c>
      <c r="K25" s="25" t="str">
        <f>IF(A25="","",IF(I25="ok","vide",IF(J25="","voir * H *",Tab_Congélateur[Date entrée]+Tab_Congélateur[Nbr/jrs])))</f>
        <v/>
      </c>
      <c r="L25" s="83" t="str">
        <f ca="1">IF(J25="","",TODAY()-Tab_Congélateur[[#This Row],[Date limite]])</f>
        <v/>
      </c>
      <c r="N25" s="11"/>
      <c r="O25" s="11"/>
      <c r="R25" s="12"/>
    </row>
    <row r="26" spans="1:18" x14ac:dyDescent="0.25">
      <c r="A26" s="86"/>
      <c r="B26" s="13"/>
      <c r="C26" s="14"/>
      <c r="D26" s="14"/>
      <c r="E26" s="58"/>
      <c r="F26" s="58"/>
      <c r="G26" s="101"/>
      <c r="H26" s="17"/>
      <c r="I26" s="22" t="str">
        <f t="shared" si="0"/>
        <v/>
      </c>
      <c r="J26" s="82" t="str">
        <f>IF(D26="","",VLOOKUP(D26,'Base de données'!$X$2:$Y$30,2,TRUE))</f>
        <v/>
      </c>
      <c r="K26" s="25" t="str">
        <f>IF(A26="","",IF(I26="ok","vide",IF(J26="","voir * H *",Tab_Congélateur[Date entrée]+Tab_Congélateur[Nbr/jrs])))</f>
        <v/>
      </c>
      <c r="L26" s="83" t="str">
        <f ca="1">IF(J26="","",TODAY()-Tab_Congélateur[[#This Row],[Date limite]])</f>
        <v/>
      </c>
      <c r="N26" s="11"/>
      <c r="O26" s="11"/>
      <c r="R26" s="12"/>
    </row>
    <row r="27" spans="1:18" x14ac:dyDescent="0.25">
      <c r="A27" s="86"/>
      <c r="B27" s="16"/>
      <c r="C27" s="57"/>
      <c r="D27" s="14"/>
      <c r="E27" s="58"/>
      <c r="F27" s="58"/>
      <c r="G27" s="101"/>
      <c r="H27" s="17"/>
      <c r="I27" s="22" t="str">
        <f t="shared" si="0"/>
        <v/>
      </c>
      <c r="J27" s="82" t="str">
        <f>IF(D27="","",VLOOKUP(D27,'Base de données'!$X$2:$Y$30,2,TRUE))</f>
        <v/>
      </c>
      <c r="K27" s="25" t="str">
        <f>IF(A27="","",IF(I27="ok","vide",IF(J27="","voir * H *",Tab_Congélateur[Date entrée]+Tab_Congélateur[Nbr/jrs])))</f>
        <v/>
      </c>
      <c r="L27" s="83" t="str">
        <f ca="1">IF(J27="","",TODAY()-Tab_Congélateur[[#This Row],[Date limite]])</f>
        <v/>
      </c>
      <c r="N27" s="11"/>
      <c r="O27" s="11"/>
      <c r="R27" s="12"/>
    </row>
    <row r="28" spans="1:18" x14ac:dyDescent="0.25">
      <c r="A28" s="86"/>
      <c r="B28" s="16"/>
      <c r="C28" s="57"/>
      <c r="D28" s="14"/>
      <c r="E28" s="58"/>
      <c r="F28" s="58"/>
      <c r="G28" s="101"/>
      <c r="H28" s="17"/>
      <c r="I28" s="22" t="str">
        <f t="shared" si="0"/>
        <v/>
      </c>
      <c r="J28" s="82" t="str">
        <f>IF(D28="","",VLOOKUP(D28,'Base de données'!$X$2:$Y$30,2,TRUE))</f>
        <v/>
      </c>
      <c r="K28" s="25" t="str">
        <f>IF(A28="","",IF(I28="ok","vide",IF(J28="","voir * H *",Tab_Congélateur[Date entrée]+Tab_Congélateur[Nbr/jrs])))</f>
        <v/>
      </c>
      <c r="L28" s="83" t="str">
        <f ca="1">IF(J28="","",TODAY()-Tab_Congélateur[[#This Row],[Date limite]])</f>
        <v/>
      </c>
      <c r="N28" s="11"/>
      <c r="O28" s="11"/>
      <c r="R28" s="12"/>
    </row>
    <row r="29" spans="1:18" x14ac:dyDescent="0.25">
      <c r="A29" s="86"/>
      <c r="B29" s="13"/>
      <c r="C29" s="14"/>
      <c r="D29" s="14"/>
      <c r="E29" s="58"/>
      <c r="F29" s="58"/>
      <c r="G29" s="101"/>
      <c r="H29" s="17"/>
      <c r="I29" s="22" t="str">
        <f t="shared" si="0"/>
        <v/>
      </c>
      <c r="J29" s="82" t="str">
        <f>IF(D29="","",VLOOKUP(D29,'Base de données'!$X$2:$Y$30,2,TRUE))</f>
        <v/>
      </c>
      <c r="K29" s="25" t="str">
        <f>IF(A29="","",IF(I29="ok","vide",IF(J29="","voir * H *",Tab_Congélateur[Date entrée]+Tab_Congélateur[Nbr/jrs])))</f>
        <v/>
      </c>
      <c r="L29" s="83" t="str">
        <f ca="1">IF(J29="","",TODAY()-Tab_Congélateur[[#This Row],[Date limite]])</f>
        <v/>
      </c>
      <c r="N29" s="11"/>
      <c r="O29" s="11"/>
      <c r="R29" s="12"/>
    </row>
    <row r="30" spans="1:18" x14ac:dyDescent="0.25">
      <c r="A30" s="86"/>
      <c r="B30" s="16"/>
      <c r="C30" s="57"/>
      <c r="D30" s="14"/>
      <c r="E30" s="58"/>
      <c r="F30" s="58"/>
      <c r="G30" s="101"/>
      <c r="H30" s="17"/>
      <c r="I30" s="22" t="str">
        <f t="shared" si="0"/>
        <v/>
      </c>
      <c r="J30" s="82" t="str">
        <f>IF(D30="","",VLOOKUP(D30,'Base de données'!$X$2:$Y$30,2,TRUE))</f>
        <v/>
      </c>
      <c r="K30" s="25" t="str">
        <f>IF(A30="","",IF(I30="ok","vide",IF(J30="","voir * H *",Tab_Congélateur[Date entrée]+Tab_Congélateur[Nbr/jrs])))</f>
        <v/>
      </c>
      <c r="L30" s="83" t="str">
        <f ca="1">IF(J30="","",TODAY()-Tab_Congélateur[[#This Row],[Date limite]])</f>
        <v/>
      </c>
      <c r="N30" s="11"/>
      <c r="O30" s="11"/>
      <c r="R30" s="12"/>
    </row>
    <row r="31" spans="1:18" hidden="1" x14ac:dyDescent="0.25">
      <c r="A31" s="86"/>
      <c r="B31" s="16"/>
      <c r="C31" s="57"/>
      <c r="D31" s="14"/>
      <c r="E31" s="58"/>
      <c r="F31" s="58"/>
      <c r="G31" s="101"/>
      <c r="H31" s="17"/>
      <c r="I31" s="22" t="str">
        <f t="shared" si="0"/>
        <v/>
      </c>
      <c r="J31" s="82" t="str">
        <f>IF(D31="","",VLOOKUP(D31,'Base de données'!$X$2:$Y$30,2,TRUE))</f>
        <v/>
      </c>
      <c r="K31" s="25" t="str">
        <f>IF(A31="","",IF(I31="ok","vide",IF(J31="","voir * H *",Tab_Congélateur[Date entrée]+Tab_Congélateur[Nbr/jrs])))</f>
        <v/>
      </c>
      <c r="L31" s="83" t="str">
        <f ca="1">IF(J31="","",TODAY()-Tab_Congélateur[[#This Row],[Date limite]])</f>
        <v/>
      </c>
      <c r="N31" s="11"/>
      <c r="O31" s="11"/>
      <c r="R31" s="12"/>
    </row>
    <row r="32" spans="1:18" hidden="1" x14ac:dyDescent="0.25">
      <c r="A32" s="86"/>
      <c r="B32" s="13"/>
      <c r="C32" s="14"/>
      <c r="D32" s="14"/>
      <c r="E32" s="58"/>
      <c r="F32" s="58"/>
      <c r="G32" s="101"/>
      <c r="H32" s="17"/>
      <c r="I32" s="22" t="str">
        <f t="shared" si="0"/>
        <v/>
      </c>
      <c r="J32" s="82" t="str">
        <f>IF(D32="","",VLOOKUP(D32,'Base de données'!$X$2:$Y$30,2,TRUE))</f>
        <v/>
      </c>
      <c r="K32" s="25" t="str">
        <f>IF(A32="","",IF(I32="ok","vide",IF(J32="","voir * H *",Tab_Congélateur[Date entrée]+Tab_Congélateur[Nbr/jrs])))</f>
        <v/>
      </c>
      <c r="L32" s="83" t="str">
        <f ca="1">IF(J32="","",TODAY()-Tab_Congélateur[[#This Row],[Date limite]])</f>
        <v/>
      </c>
      <c r="N32" s="11"/>
      <c r="O32" s="11"/>
      <c r="R32" s="12"/>
    </row>
    <row r="33" spans="1:18" hidden="1" x14ac:dyDescent="0.25">
      <c r="A33" s="86"/>
      <c r="B33" s="16"/>
      <c r="C33" s="57"/>
      <c r="D33" s="14"/>
      <c r="E33" s="58"/>
      <c r="F33" s="58"/>
      <c r="G33" s="101"/>
      <c r="H33" s="17"/>
      <c r="I33" s="22" t="str">
        <f t="shared" si="0"/>
        <v/>
      </c>
      <c r="J33" s="82" t="str">
        <f>IF(D33="","",VLOOKUP(D33,'Base de données'!$X$2:$Y$30,2,TRUE))</f>
        <v/>
      </c>
      <c r="K33" s="25" t="str">
        <f>IF(A33="","",IF(I33="ok","vide",IF(J33="","voir * H *",Tab_Congélateur[Date entrée]+Tab_Congélateur[Nbr/jrs])))</f>
        <v/>
      </c>
      <c r="L33" s="83" t="str">
        <f ca="1">IF(J33="","",TODAY()-Tab_Congélateur[[#This Row],[Date limite]])</f>
        <v/>
      </c>
      <c r="N33" s="11"/>
      <c r="O33" s="11"/>
      <c r="R33" s="12"/>
    </row>
    <row r="34" spans="1:18" hidden="1" x14ac:dyDescent="0.25">
      <c r="A34" s="86"/>
      <c r="B34" s="16"/>
      <c r="C34" s="57"/>
      <c r="D34" s="14"/>
      <c r="E34" s="58"/>
      <c r="F34" s="58"/>
      <c r="G34" s="101"/>
      <c r="H34" s="17"/>
      <c r="I34" s="22" t="str">
        <f t="shared" ref="I34:I65" si="1">IF(F34="","",IF(F34&lt;H34,"vérifier *D2*&amp;*F2*",IF(H34=0,F34,IF(H34=F34,"zéro",F34-H34))))</f>
        <v/>
      </c>
      <c r="J34" s="82" t="str">
        <f>IF(D34="","",VLOOKUP(D34,'Base de données'!$X$2:$Y$30,2,TRUE))</f>
        <v/>
      </c>
      <c r="K34" s="25" t="str">
        <f>IF(A34="","",IF(I34="ok","vide",IF(J34="","voir * H *",Tab_Congélateur[Date entrée]+Tab_Congélateur[Nbr/jrs])))</f>
        <v/>
      </c>
      <c r="L34" s="83" t="str">
        <f ca="1">IF(J34="","",TODAY()-Tab_Congélateur[[#This Row],[Date limite]])</f>
        <v/>
      </c>
      <c r="N34" s="11"/>
      <c r="O34" s="11"/>
      <c r="R34" s="12"/>
    </row>
    <row r="35" spans="1:18" hidden="1" x14ac:dyDescent="0.25">
      <c r="A35" s="86"/>
      <c r="B35" s="13"/>
      <c r="C35" s="14"/>
      <c r="D35" s="14"/>
      <c r="E35" s="58"/>
      <c r="F35" s="58"/>
      <c r="G35" s="101"/>
      <c r="H35" s="17"/>
      <c r="I35" s="22" t="str">
        <f t="shared" si="1"/>
        <v/>
      </c>
      <c r="J35" s="82" t="str">
        <f>IF(D35="","",VLOOKUP(D35,'Base de données'!$X$2:$Y$30,2,TRUE))</f>
        <v/>
      </c>
      <c r="K35" s="25" t="str">
        <f>IF(A35="","",IF(I35="ok","vide",IF(J35="","voir * H *",Tab_Congélateur[Date entrée]+Tab_Congélateur[Nbr/jrs])))</f>
        <v/>
      </c>
      <c r="L35" s="83" t="str">
        <f ca="1">IF(J35="","",TODAY()-Tab_Congélateur[[#This Row],[Date limite]])</f>
        <v/>
      </c>
      <c r="N35" s="11"/>
      <c r="O35" s="11"/>
      <c r="R35" s="12"/>
    </row>
    <row r="36" spans="1:18" hidden="1" x14ac:dyDescent="0.25">
      <c r="A36" s="86"/>
      <c r="B36" s="16"/>
      <c r="C36" s="57"/>
      <c r="D36" s="14"/>
      <c r="E36" s="58"/>
      <c r="F36" s="58"/>
      <c r="G36" s="101"/>
      <c r="H36" s="17"/>
      <c r="I36" s="22" t="str">
        <f t="shared" si="1"/>
        <v/>
      </c>
      <c r="J36" s="82" t="str">
        <f>IF(D36="","",VLOOKUP(D36,'Base de données'!$X$2:$Y$30,2,TRUE))</f>
        <v/>
      </c>
      <c r="K36" s="25" t="str">
        <f>IF(A36="","",IF(I36="ok","vide",IF(J36="","voir * H *",Tab_Congélateur[Date entrée]+Tab_Congélateur[Nbr/jrs])))</f>
        <v/>
      </c>
      <c r="L36" s="83" t="str">
        <f ca="1">IF(J36="","",TODAY()-Tab_Congélateur[[#This Row],[Date limite]])</f>
        <v/>
      </c>
      <c r="N36" s="11"/>
      <c r="O36" s="11"/>
      <c r="R36" s="12"/>
    </row>
    <row r="37" spans="1:18" hidden="1" x14ac:dyDescent="0.25">
      <c r="A37" s="86"/>
      <c r="B37" s="16"/>
      <c r="C37" s="57"/>
      <c r="D37" s="14"/>
      <c r="E37" s="58"/>
      <c r="F37" s="58"/>
      <c r="G37" s="101"/>
      <c r="H37" s="17"/>
      <c r="I37" s="22" t="str">
        <f t="shared" si="1"/>
        <v/>
      </c>
      <c r="J37" s="82" t="str">
        <f>IF(D37="","",VLOOKUP(D37,'Base de données'!$X$2:$Y$30,2,TRUE))</f>
        <v/>
      </c>
      <c r="K37" s="25" t="str">
        <f>IF(A37="","",IF(I37="ok","vide",IF(J37="","voir * H *",Tab_Congélateur[Date entrée]+Tab_Congélateur[Nbr/jrs])))</f>
        <v/>
      </c>
      <c r="L37" s="83" t="str">
        <f ca="1">IF(J37="","",TODAY()-Tab_Congélateur[[#This Row],[Date limite]])</f>
        <v/>
      </c>
      <c r="N37" s="11"/>
      <c r="O37" s="11"/>
      <c r="R37" s="12"/>
    </row>
    <row r="38" spans="1:18" hidden="1" x14ac:dyDescent="0.25">
      <c r="A38" s="86"/>
      <c r="B38" s="13"/>
      <c r="C38" s="14"/>
      <c r="D38" s="14"/>
      <c r="E38" s="58"/>
      <c r="F38" s="58"/>
      <c r="G38" s="101"/>
      <c r="H38" s="17"/>
      <c r="I38" s="22" t="str">
        <f t="shared" si="1"/>
        <v/>
      </c>
      <c r="J38" s="82" t="str">
        <f>IF(D38="","",VLOOKUP(D38,'Base de données'!$X$2:$Y$30,2,TRUE))</f>
        <v/>
      </c>
      <c r="K38" s="25" t="str">
        <f>IF(A38="","",IF(I38="ok","vide",IF(J38="","voir * H *",Tab_Congélateur[Date entrée]+Tab_Congélateur[Nbr/jrs])))</f>
        <v/>
      </c>
      <c r="L38" s="83" t="str">
        <f ca="1">IF(J38="","",TODAY()-Tab_Congélateur[[#This Row],[Date limite]])</f>
        <v/>
      </c>
      <c r="N38" s="11"/>
      <c r="O38" s="11"/>
      <c r="R38" s="12"/>
    </row>
    <row r="39" spans="1:18" hidden="1" x14ac:dyDescent="0.25">
      <c r="A39" s="86"/>
      <c r="B39" s="16"/>
      <c r="C39" s="57"/>
      <c r="D39" s="14"/>
      <c r="E39" s="58"/>
      <c r="F39" s="58"/>
      <c r="G39" s="101"/>
      <c r="H39" s="17"/>
      <c r="I39" s="22" t="str">
        <f t="shared" si="1"/>
        <v/>
      </c>
      <c r="J39" s="82" t="str">
        <f>IF(D39="","",VLOOKUP(D39,'Base de données'!$X$2:$Y$30,2,TRUE))</f>
        <v/>
      </c>
      <c r="K39" s="25" t="str">
        <f>IF(A39="","",IF(I39="ok","vide",IF(J39="","voir * H *",Tab_Congélateur[Date entrée]+Tab_Congélateur[Nbr/jrs])))</f>
        <v/>
      </c>
      <c r="L39" s="83" t="str">
        <f ca="1">IF(J39="","",TODAY()-Tab_Congélateur[[#This Row],[Date limite]])</f>
        <v/>
      </c>
      <c r="N39" s="11"/>
      <c r="O39" s="11"/>
    </row>
    <row r="40" spans="1:18" hidden="1" x14ac:dyDescent="0.25">
      <c r="A40" s="86"/>
      <c r="B40" s="16"/>
      <c r="C40" s="57"/>
      <c r="D40" s="14"/>
      <c r="E40" s="58"/>
      <c r="F40" s="58"/>
      <c r="G40" s="101"/>
      <c r="H40" s="17"/>
      <c r="I40" s="22" t="str">
        <f t="shared" si="1"/>
        <v/>
      </c>
      <c r="J40" s="82" t="str">
        <f>IF(D40="","",VLOOKUP(D40,'Base de données'!$X$2:$Y$30,2,TRUE))</f>
        <v/>
      </c>
      <c r="K40" s="25" t="str">
        <f>IF(A40="","",IF(I40="ok","vide",IF(J40="","voir * H *",Tab_Congélateur[Date entrée]+Tab_Congélateur[Nbr/jrs])))</f>
        <v/>
      </c>
      <c r="L40" s="83" t="str">
        <f ca="1">IF(J40="","",TODAY()-Tab_Congélateur[[#This Row],[Date limite]])</f>
        <v/>
      </c>
      <c r="N40" s="11"/>
      <c r="O40" s="11"/>
    </row>
    <row r="41" spans="1:18" hidden="1" x14ac:dyDescent="0.25">
      <c r="A41" s="86"/>
      <c r="B41" s="13"/>
      <c r="C41" s="14"/>
      <c r="D41" s="14"/>
      <c r="E41" s="58"/>
      <c r="F41" s="58"/>
      <c r="G41" s="101"/>
      <c r="H41" s="17"/>
      <c r="I41" s="22" t="str">
        <f t="shared" si="1"/>
        <v/>
      </c>
      <c r="J41" s="82" t="str">
        <f>IF(D41="","",VLOOKUP(D41,'Base de données'!$X$2:$Y$30,2,TRUE))</f>
        <v/>
      </c>
      <c r="K41" s="25" t="str">
        <f>IF(A41="","",IF(I41="ok","vide",IF(J41="","voir * H *",Tab_Congélateur[Date entrée]+Tab_Congélateur[Nbr/jrs])))</f>
        <v/>
      </c>
      <c r="L41" s="83" t="str">
        <f ca="1">IF(J41="","",TODAY()-Tab_Congélateur[[#This Row],[Date limite]])</f>
        <v/>
      </c>
      <c r="N41" s="11"/>
      <c r="O41" s="11"/>
    </row>
    <row r="42" spans="1:18" hidden="1" x14ac:dyDescent="0.25">
      <c r="A42" s="86"/>
      <c r="B42" s="16"/>
      <c r="C42" s="57"/>
      <c r="D42" s="14"/>
      <c r="E42" s="58"/>
      <c r="F42" s="58"/>
      <c r="G42" s="101"/>
      <c r="H42" s="17"/>
      <c r="I42" s="22" t="str">
        <f t="shared" si="1"/>
        <v/>
      </c>
      <c r="J42" s="82" t="str">
        <f>IF(D42="","",VLOOKUP(D42,'Base de données'!$X$2:$Y$30,2,TRUE))</f>
        <v/>
      </c>
      <c r="K42" s="25" t="str">
        <f>IF(A42="","",IF(I42="ok","vide",IF(J42="","voir * H *",Tab_Congélateur[Date entrée]+Tab_Congélateur[Nbr/jrs])))</f>
        <v/>
      </c>
      <c r="L42" s="83" t="str">
        <f ca="1">IF(J42="","",TODAY()-Tab_Congélateur[[#This Row],[Date limite]])</f>
        <v/>
      </c>
      <c r="N42" s="11"/>
      <c r="O42" s="11"/>
    </row>
    <row r="43" spans="1:18" hidden="1" x14ac:dyDescent="0.25">
      <c r="A43" s="86"/>
      <c r="B43" s="16"/>
      <c r="C43" s="57"/>
      <c r="D43" s="14"/>
      <c r="E43" s="58"/>
      <c r="F43" s="58"/>
      <c r="G43" s="101"/>
      <c r="H43" s="17"/>
      <c r="I43" s="22" t="str">
        <f t="shared" si="1"/>
        <v/>
      </c>
      <c r="J43" s="82" t="str">
        <f>IF(D43="","",VLOOKUP(D43,'Base de données'!$X$2:$Y$30,2,TRUE))</f>
        <v/>
      </c>
      <c r="K43" s="25" t="str">
        <f>IF(A43="","",IF(I43="ok","vide",IF(J43="","voir * H *",Tab_Congélateur[Date entrée]+Tab_Congélateur[Nbr/jrs])))</f>
        <v/>
      </c>
      <c r="L43" s="83" t="str">
        <f ca="1">IF(J43="","",TODAY()-Tab_Congélateur[[#This Row],[Date limite]])</f>
        <v/>
      </c>
      <c r="N43" s="11"/>
      <c r="O43" s="11"/>
    </row>
    <row r="44" spans="1:18" hidden="1" x14ac:dyDescent="0.25">
      <c r="A44" s="86"/>
      <c r="B44" s="13"/>
      <c r="C44" s="14"/>
      <c r="D44" s="14"/>
      <c r="E44" s="58"/>
      <c r="F44" s="58"/>
      <c r="G44" s="101"/>
      <c r="H44" s="17"/>
      <c r="I44" s="22" t="str">
        <f t="shared" si="1"/>
        <v/>
      </c>
      <c r="J44" s="82" t="str">
        <f>IF(D44="","",VLOOKUP(D44,'Base de données'!$X$2:$Y$30,2,TRUE))</f>
        <v/>
      </c>
      <c r="K44" s="25" t="str">
        <f>IF(A44="","",IF(I44="ok","vide",IF(J44="","voir * H *",Tab_Congélateur[Date entrée]+Tab_Congélateur[Nbr/jrs])))</f>
        <v/>
      </c>
      <c r="L44" s="83" t="str">
        <f ca="1">IF(J44="","",TODAY()-Tab_Congélateur[[#This Row],[Date limite]])</f>
        <v/>
      </c>
      <c r="N44" s="11"/>
      <c r="O44" s="11"/>
    </row>
    <row r="45" spans="1:18" hidden="1" x14ac:dyDescent="0.25">
      <c r="A45" s="86"/>
      <c r="B45" s="16"/>
      <c r="C45" s="57"/>
      <c r="D45" s="14"/>
      <c r="E45" s="58"/>
      <c r="F45" s="58"/>
      <c r="G45" s="101"/>
      <c r="H45" s="17"/>
      <c r="I45" s="22" t="str">
        <f t="shared" si="1"/>
        <v/>
      </c>
      <c r="J45" s="82" t="str">
        <f>IF(D45="","",VLOOKUP(D45,'Base de données'!$X$2:$Y$30,2,TRUE))</f>
        <v/>
      </c>
      <c r="K45" s="25" t="str">
        <f>IF(A45="","",IF(I45="ok","vide",IF(J45="","voir * H *",Tab_Congélateur[Date entrée]+Tab_Congélateur[Nbr/jrs])))</f>
        <v/>
      </c>
      <c r="L45" s="83" t="str">
        <f ca="1">IF(J45="","",TODAY()-Tab_Congélateur[[#This Row],[Date limite]])</f>
        <v/>
      </c>
      <c r="N45" s="11"/>
      <c r="O45" s="11"/>
    </row>
    <row r="46" spans="1:18" hidden="1" x14ac:dyDescent="0.25">
      <c r="A46" s="86"/>
      <c r="B46" s="16"/>
      <c r="C46" s="57"/>
      <c r="D46" s="14"/>
      <c r="E46" s="58"/>
      <c r="F46" s="58"/>
      <c r="G46" s="101"/>
      <c r="H46" s="17"/>
      <c r="I46" s="22" t="str">
        <f t="shared" si="1"/>
        <v/>
      </c>
      <c r="J46" s="82" t="str">
        <f>IF(D46="","",VLOOKUP(D46,'Base de données'!$X$2:$Y$30,2,TRUE))</f>
        <v/>
      </c>
      <c r="K46" s="25" t="str">
        <f>IF(A46="","",IF(I46="ok","vide",IF(J46="","voir * H *",Tab_Congélateur[Date entrée]+Tab_Congélateur[Nbr/jrs])))</f>
        <v/>
      </c>
      <c r="L46" s="83" t="str">
        <f ca="1">IF(J46="","",TODAY()-Tab_Congélateur[[#This Row],[Date limite]])</f>
        <v/>
      </c>
      <c r="N46" s="11"/>
      <c r="O46" s="11"/>
    </row>
    <row r="47" spans="1:18" hidden="1" x14ac:dyDescent="0.25">
      <c r="A47" s="86"/>
      <c r="B47" s="13"/>
      <c r="C47" s="14"/>
      <c r="D47" s="14"/>
      <c r="E47" s="58"/>
      <c r="F47" s="58"/>
      <c r="G47" s="101"/>
      <c r="H47" s="17"/>
      <c r="I47" s="22" t="str">
        <f t="shared" si="1"/>
        <v/>
      </c>
      <c r="J47" s="82" t="str">
        <f>IF(D47="","",VLOOKUP(D47,'Base de données'!$X$2:$Y$30,2,TRUE))</f>
        <v/>
      </c>
      <c r="K47" s="25" t="str">
        <f>IF(A47="","",IF(I47="ok","vide",IF(J47="","voir * H *",Tab_Congélateur[Date entrée]+Tab_Congélateur[Nbr/jrs])))</f>
        <v/>
      </c>
      <c r="L47" s="83" t="str">
        <f ca="1">IF(J47="","",TODAY()-Tab_Congélateur[[#This Row],[Date limite]])</f>
        <v/>
      </c>
      <c r="N47" s="11"/>
      <c r="O47" s="11"/>
    </row>
    <row r="48" spans="1:18" hidden="1" x14ac:dyDescent="0.25">
      <c r="A48" s="86"/>
      <c r="B48" s="16"/>
      <c r="C48" s="57"/>
      <c r="D48" s="14"/>
      <c r="E48" s="58"/>
      <c r="F48" s="58"/>
      <c r="G48" s="101"/>
      <c r="H48" s="17"/>
      <c r="I48" s="22" t="str">
        <f t="shared" si="1"/>
        <v/>
      </c>
      <c r="J48" s="82" t="str">
        <f>IF(D48="","",VLOOKUP(D48,'Base de données'!$X$2:$Y$30,2,TRUE))</f>
        <v/>
      </c>
      <c r="K48" s="25" t="str">
        <f>IF(A48="","",IF(I48="ok","vide",IF(J48="","voir * H *",Tab_Congélateur[Date entrée]+Tab_Congélateur[Nbr/jrs])))</f>
        <v/>
      </c>
      <c r="L48" s="83" t="str">
        <f ca="1">IF(J48="","",TODAY()-Tab_Congélateur[[#This Row],[Date limite]])</f>
        <v/>
      </c>
      <c r="N48" s="11"/>
      <c r="O48" s="11"/>
    </row>
    <row r="49" spans="1:15" hidden="1" x14ac:dyDescent="0.25">
      <c r="A49" s="86"/>
      <c r="B49" s="16"/>
      <c r="C49" s="57"/>
      <c r="D49" s="14"/>
      <c r="E49" s="58"/>
      <c r="F49" s="58"/>
      <c r="G49" s="101"/>
      <c r="H49" s="17"/>
      <c r="I49" s="22" t="str">
        <f t="shared" si="1"/>
        <v/>
      </c>
      <c r="J49" s="82" t="str">
        <f>IF(D49="","",VLOOKUP(D49,'Base de données'!$X$2:$Y$30,2,TRUE))</f>
        <v/>
      </c>
      <c r="K49" s="25" t="str">
        <f>IF(A49="","",IF(I49="ok","vide",IF(J49="","voir * H *",Tab_Congélateur[Date entrée]+Tab_Congélateur[Nbr/jrs])))</f>
        <v/>
      </c>
      <c r="L49" s="83" t="str">
        <f ca="1">IF(J49="","",TODAY()-Tab_Congélateur[[#This Row],[Date limite]])</f>
        <v/>
      </c>
      <c r="N49" s="11"/>
      <c r="O49" s="11"/>
    </row>
    <row r="50" spans="1:15" hidden="1" x14ac:dyDescent="0.25">
      <c r="A50" s="86"/>
      <c r="B50" s="13"/>
      <c r="C50" s="14"/>
      <c r="D50" s="14"/>
      <c r="E50" s="58"/>
      <c r="F50" s="58"/>
      <c r="G50" s="101"/>
      <c r="H50" s="17"/>
      <c r="I50" s="22" t="str">
        <f t="shared" si="1"/>
        <v/>
      </c>
      <c r="J50" s="82" t="str">
        <f>IF(D50="","",VLOOKUP(D50,'Base de données'!$X$2:$Y$30,2,TRUE))</f>
        <v/>
      </c>
      <c r="K50" s="25" t="str">
        <f>IF(A50="","",IF(I50="ok","vide",IF(J50="","voir * H *",Tab_Congélateur[Date entrée]+Tab_Congélateur[Nbr/jrs])))</f>
        <v/>
      </c>
      <c r="L50" s="83" t="str">
        <f ca="1">IF(J50="","",TODAY()-Tab_Congélateur[[#This Row],[Date limite]])</f>
        <v/>
      </c>
      <c r="N50" s="11"/>
      <c r="O50" s="11"/>
    </row>
    <row r="51" spans="1:15" hidden="1" x14ac:dyDescent="0.25">
      <c r="A51" s="86"/>
      <c r="B51" s="16"/>
      <c r="C51" s="57"/>
      <c r="D51" s="14"/>
      <c r="E51" s="58"/>
      <c r="F51" s="58"/>
      <c r="G51" s="101"/>
      <c r="H51" s="17"/>
      <c r="I51" s="22" t="str">
        <f t="shared" si="1"/>
        <v/>
      </c>
      <c r="J51" s="82" t="str">
        <f>IF(D51="","",VLOOKUP(D51,'Base de données'!$X$2:$Y$30,2,TRUE))</f>
        <v/>
      </c>
      <c r="K51" s="25" t="str">
        <f>IF(A51="","",IF(I51="ok","vide",IF(J51="","voir * H *",Tab_Congélateur[Date entrée]+Tab_Congélateur[Nbr/jrs])))</f>
        <v/>
      </c>
      <c r="L51" s="83" t="str">
        <f ca="1">IF(J51="","",TODAY()-Tab_Congélateur[[#This Row],[Date limite]])</f>
        <v/>
      </c>
      <c r="N51" s="11"/>
      <c r="O51" s="11"/>
    </row>
    <row r="52" spans="1:15" hidden="1" x14ac:dyDescent="0.25">
      <c r="A52" s="86"/>
      <c r="B52" s="16"/>
      <c r="C52" s="57"/>
      <c r="D52" s="14"/>
      <c r="E52" s="58"/>
      <c r="F52" s="58"/>
      <c r="G52" s="101"/>
      <c r="H52" s="17"/>
      <c r="I52" s="22" t="str">
        <f t="shared" si="1"/>
        <v/>
      </c>
      <c r="J52" s="82" t="str">
        <f>IF(D52="","",VLOOKUP(D52,'Base de données'!$X$2:$Y$30,2,TRUE))</f>
        <v/>
      </c>
      <c r="K52" s="25" t="str">
        <f>IF(A52="","",IF(I52="ok","vide",IF(J52="","voir * H *",Tab_Congélateur[Date entrée]+Tab_Congélateur[Nbr/jrs])))</f>
        <v/>
      </c>
      <c r="L52" s="83" t="str">
        <f ca="1">IF(J52="","",TODAY()-Tab_Congélateur[[#This Row],[Date limite]])</f>
        <v/>
      </c>
      <c r="N52" s="11"/>
      <c r="O52" s="11"/>
    </row>
    <row r="53" spans="1:15" hidden="1" x14ac:dyDescent="0.25">
      <c r="A53" s="86"/>
      <c r="B53" s="13"/>
      <c r="C53" s="14"/>
      <c r="D53" s="14"/>
      <c r="E53" s="58"/>
      <c r="F53" s="58"/>
      <c r="G53" s="101"/>
      <c r="H53" s="17"/>
      <c r="I53" s="22" t="str">
        <f t="shared" si="1"/>
        <v/>
      </c>
      <c r="J53" s="82" t="str">
        <f>IF(D53="","",VLOOKUP(D53,'Base de données'!$X$2:$Y$30,2,TRUE))</f>
        <v/>
      </c>
      <c r="K53" s="25" t="str">
        <f>IF(A53="","",IF(I53="ok","vide",IF(J53="","voir * H *",Tab_Congélateur[Date entrée]+Tab_Congélateur[Nbr/jrs])))</f>
        <v/>
      </c>
      <c r="L53" s="83" t="str">
        <f ca="1">IF(J53="","",TODAY()-Tab_Congélateur[[#This Row],[Date limite]])</f>
        <v/>
      </c>
      <c r="N53" s="11"/>
      <c r="O53" s="11"/>
    </row>
    <row r="54" spans="1:15" hidden="1" x14ac:dyDescent="0.25">
      <c r="A54" s="86"/>
      <c r="B54" s="16"/>
      <c r="C54" s="57"/>
      <c r="D54" s="14"/>
      <c r="E54" s="58"/>
      <c r="F54" s="58"/>
      <c r="G54" s="101"/>
      <c r="H54" s="17"/>
      <c r="I54" s="22" t="str">
        <f t="shared" si="1"/>
        <v/>
      </c>
      <c r="J54" s="82" t="str">
        <f>IF(D54="","",VLOOKUP(D54,'Base de données'!$X$2:$Y$30,2,TRUE))</f>
        <v/>
      </c>
      <c r="K54" s="25" t="str">
        <f>IF(A54="","",IF(I54="ok","vide",IF(J54="","voir * H *",Tab_Congélateur[Date entrée]+Tab_Congélateur[Nbr/jrs])))</f>
        <v/>
      </c>
      <c r="L54" s="83" t="str">
        <f ca="1">IF(J54="","",TODAY()-Tab_Congélateur[[#This Row],[Date limite]])</f>
        <v/>
      </c>
      <c r="N54" s="11"/>
      <c r="O54" s="11"/>
    </row>
    <row r="55" spans="1:15" hidden="1" x14ac:dyDescent="0.25">
      <c r="A55" s="86"/>
      <c r="B55" s="16"/>
      <c r="C55" s="57"/>
      <c r="D55" s="14"/>
      <c r="E55" s="58"/>
      <c r="F55" s="58"/>
      <c r="G55" s="101"/>
      <c r="H55" s="17"/>
      <c r="I55" s="22" t="str">
        <f t="shared" si="1"/>
        <v/>
      </c>
      <c r="J55" s="82" t="str">
        <f>IF(D55="","",VLOOKUP(D55,'Base de données'!$X$2:$Y$30,2,TRUE))</f>
        <v/>
      </c>
      <c r="K55" s="25" t="str">
        <f>IF(A55="","",IF(I55="ok","vide",IF(J55="","voir * H *",Tab_Congélateur[Date entrée]+Tab_Congélateur[Nbr/jrs])))</f>
        <v/>
      </c>
      <c r="L55" s="83" t="str">
        <f ca="1">IF(J55="","",TODAY()-Tab_Congélateur[[#This Row],[Date limite]])</f>
        <v/>
      </c>
      <c r="N55" s="11"/>
      <c r="O55" s="11"/>
    </row>
    <row r="56" spans="1:15" hidden="1" x14ac:dyDescent="0.25">
      <c r="A56" s="86"/>
      <c r="B56" s="13"/>
      <c r="C56" s="14"/>
      <c r="D56" s="14"/>
      <c r="E56" s="58"/>
      <c r="F56" s="58"/>
      <c r="G56" s="101"/>
      <c r="H56" s="17"/>
      <c r="I56" s="22" t="str">
        <f t="shared" si="1"/>
        <v/>
      </c>
      <c r="J56" s="82" t="str">
        <f>IF(D56="","",VLOOKUP(D56,'Base de données'!$X$2:$Y$30,2,TRUE))</f>
        <v/>
      </c>
      <c r="K56" s="25" t="str">
        <f>IF(A56="","",IF(I56="ok","vide",IF(J56="","voir * H *",Tab_Congélateur[Date entrée]+Tab_Congélateur[Nbr/jrs])))</f>
        <v/>
      </c>
      <c r="L56" s="83" t="str">
        <f ca="1">IF(J56="","",TODAY()-Tab_Congélateur[[#This Row],[Date limite]])</f>
        <v/>
      </c>
      <c r="N56" s="11"/>
      <c r="O56" s="11"/>
    </row>
    <row r="57" spans="1:15" hidden="1" x14ac:dyDescent="0.25">
      <c r="A57" s="86"/>
      <c r="B57" s="16"/>
      <c r="C57" s="57"/>
      <c r="D57" s="14"/>
      <c r="E57" s="58"/>
      <c r="F57" s="58"/>
      <c r="G57" s="101"/>
      <c r="H57" s="17"/>
      <c r="I57" s="22" t="str">
        <f t="shared" si="1"/>
        <v/>
      </c>
      <c r="J57" s="82" t="str">
        <f>IF(D57="","",VLOOKUP(D57,'Base de données'!$X$2:$Y$30,2,TRUE))</f>
        <v/>
      </c>
      <c r="K57" s="25" t="str">
        <f>IF(A57="","",IF(I57="ok","vide",IF(J57="","voir * H *",Tab_Congélateur[Date entrée]+Tab_Congélateur[Nbr/jrs])))</f>
        <v/>
      </c>
      <c r="L57" s="83" t="str">
        <f ca="1">IF(J57="","",TODAY()-Tab_Congélateur[[#This Row],[Date limite]])</f>
        <v/>
      </c>
      <c r="N57" s="11"/>
      <c r="O57" s="11"/>
    </row>
    <row r="58" spans="1:15" hidden="1" x14ac:dyDescent="0.25">
      <c r="A58" s="86"/>
      <c r="B58" s="16"/>
      <c r="C58" s="57"/>
      <c r="D58" s="14"/>
      <c r="E58" s="58"/>
      <c r="F58" s="58"/>
      <c r="G58" s="101"/>
      <c r="H58" s="17"/>
      <c r="I58" s="22" t="str">
        <f t="shared" si="1"/>
        <v/>
      </c>
      <c r="J58" s="82" t="str">
        <f>IF(D58="","",VLOOKUP(D58,'Base de données'!$X$2:$Y$30,2,TRUE))</f>
        <v/>
      </c>
      <c r="K58" s="25" t="str">
        <f>IF(A58="","",IF(I58="ok","vide",IF(J58="","voir * H *",Tab_Congélateur[Date entrée]+Tab_Congélateur[Nbr/jrs])))</f>
        <v/>
      </c>
      <c r="L58" s="83" t="str">
        <f ca="1">IF(J58="","",TODAY()-Tab_Congélateur[[#This Row],[Date limite]])</f>
        <v/>
      </c>
      <c r="N58" s="11"/>
      <c r="O58" s="11"/>
    </row>
    <row r="59" spans="1:15" hidden="1" x14ac:dyDescent="0.25">
      <c r="A59" s="86"/>
      <c r="B59" s="13"/>
      <c r="C59" s="14"/>
      <c r="D59" s="14"/>
      <c r="E59" s="58"/>
      <c r="F59" s="58"/>
      <c r="G59" s="101"/>
      <c r="H59" s="17"/>
      <c r="I59" s="22" t="str">
        <f t="shared" si="1"/>
        <v/>
      </c>
      <c r="J59" s="82" t="str">
        <f>IF(D59="","",VLOOKUP(D59,'Base de données'!$X$2:$Y$30,2,TRUE))</f>
        <v/>
      </c>
      <c r="K59" s="25" t="str">
        <f>IF(A59="","",IF(I59="ok","vide",IF(J59="","voir * H *",Tab_Congélateur[Date entrée]+Tab_Congélateur[Nbr/jrs])))</f>
        <v/>
      </c>
      <c r="L59" s="83" t="str">
        <f ca="1">IF(J59="","",TODAY()-Tab_Congélateur[[#This Row],[Date limite]])</f>
        <v/>
      </c>
      <c r="N59" s="11"/>
      <c r="O59" s="11"/>
    </row>
    <row r="60" spans="1:15" hidden="1" x14ac:dyDescent="0.25">
      <c r="A60" s="86"/>
      <c r="B60" s="16"/>
      <c r="C60" s="57"/>
      <c r="D60" s="14"/>
      <c r="E60" s="58"/>
      <c r="F60" s="58"/>
      <c r="G60" s="101"/>
      <c r="H60" s="17"/>
      <c r="I60" s="22" t="str">
        <f t="shared" si="1"/>
        <v/>
      </c>
      <c r="J60" s="82" t="str">
        <f>IF(D60="","",VLOOKUP(D60,'Base de données'!$X$2:$Y$30,2,TRUE))</f>
        <v/>
      </c>
      <c r="K60" s="25" t="str">
        <f>IF(A60="","",IF(I60="ok","vide",IF(J60="","voir * H *",Tab_Congélateur[Date entrée]+Tab_Congélateur[Nbr/jrs])))</f>
        <v/>
      </c>
      <c r="L60" s="83" t="str">
        <f ca="1">IF(J60="","",TODAY()-Tab_Congélateur[[#This Row],[Date limite]])</f>
        <v/>
      </c>
      <c r="N60" s="11"/>
      <c r="O60" s="11"/>
    </row>
    <row r="61" spans="1:15" hidden="1" x14ac:dyDescent="0.25">
      <c r="A61" s="86"/>
      <c r="B61" s="16"/>
      <c r="C61" s="57"/>
      <c r="D61" s="14"/>
      <c r="E61" s="58"/>
      <c r="F61" s="58"/>
      <c r="G61" s="101"/>
      <c r="H61" s="17"/>
      <c r="I61" s="22" t="str">
        <f t="shared" si="1"/>
        <v/>
      </c>
      <c r="J61" s="82" t="str">
        <f>IF(D61="","",VLOOKUP(D61,'Base de données'!$X$2:$Y$30,2,TRUE))</f>
        <v/>
      </c>
      <c r="K61" s="25" t="str">
        <f>IF(A61="","",IF(I61="ok","vide",IF(J61="","voir * H *",Tab_Congélateur[Date entrée]+Tab_Congélateur[Nbr/jrs])))</f>
        <v/>
      </c>
      <c r="L61" s="83" t="str">
        <f ca="1">IF(J61="","",TODAY()-Tab_Congélateur[[#This Row],[Date limite]])</f>
        <v/>
      </c>
      <c r="N61" s="11"/>
      <c r="O61" s="11"/>
    </row>
    <row r="62" spans="1:15" hidden="1" x14ac:dyDescent="0.25">
      <c r="A62" s="86"/>
      <c r="B62" s="13"/>
      <c r="C62" s="14"/>
      <c r="D62" s="14"/>
      <c r="E62" s="58"/>
      <c r="F62" s="58"/>
      <c r="G62" s="101"/>
      <c r="H62" s="17"/>
      <c r="I62" s="22" t="str">
        <f t="shared" si="1"/>
        <v/>
      </c>
      <c r="J62" s="82" t="str">
        <f>IF(D62="","",VLOOKUP(D62,'Base de données'!$X$2:$Y$30,2,TRUE))</f>
        <v/>
      </c>
      <c r="K62" s="25" t="str">
        <f>IF(A62="","",IF(I62="ok","vide",IF(J62="","voir * H *",Tab_Congélateur[Date entrée]+Tab_Congélateur[Nbr/jrs])))</f>
        <v/>
      </c>
      <c r="L62" s="83" t="str">
        <f ca="1">IF(J62="","",TODAY()-Tab_Congélateur[[#This Row],[Date limite]])</f>
        <v/>
      </c>
      <c r="N62" s="11"/>
      <c r="O62" s="11"/>
    </row>
    <row r="63" spans="1:15" hidden="1" x14ac:dyDescent="0.25">
      <c r="A63" s="86"/>
      <c r="B63" s="16"/>
      <c r="C63" s="57"/>
      <c r="D63" s="14"/>
      <c r="E63" s="58"/>
      <c r="F63" s="58"/>
      <c r="G63" s="101"/>
      <c r="H63" s="17"/>
      <c r="I63" s="22" t="str">
        <f t="shared" si="1"/>
        <v/>
      </c>
      <c r="J63" s="82" t="str">
        <f>IF(D63="","",VLOOKUP(D63,'Base de données'!$X$2:$Y$30,2,TRUE))</f>
        <v/>
      </c>
      <c r="K63" s="25" t="str">
        <f>IF(A63="","",IF(I63="ok","vide",IF(J63="","voir * H *",Tab_Congélateur[Date entrée]+Tab_Congélateur[Nbr/jrs])))</f>
        <v/>
      </c>
      <c r="L63" s="83" t="str">
        <f ca="1">IF(J63="","",TODAY()-Tab_Congélateur[[#This Row],[Date limite]])</f>
        <v/>
      </c>
      <c r="N63" s="11"/>
      <c r="O63" s="11"/>
    </row>
    <row r="64" spans="1:15" hidden="1" x14ac:dyDescent="0.25">
      <c r="A64" s="86"/>
      <c r="B64" s="16"/>
      <c r="C64" s="57"/>
      <c r="D64" s="14"/>
      <c r="E64" s="58"/>
      <c r="F64" s="58"/>
      <c r="G64" s="101"/>
      <c r="H64" s="17"/>
      <c r="I64" s="22" t="str">
        <f t="shared" si="1"/>
        <v/>
      </c>
      <c r="J64" s="82" t="str">
        <f>IF(D64="","",VLOOKUP(D64,'Base de données'!$X$2:$Y$30,2,TRUE))</f>
        <v/>
      </c>
      <c r="K64" s="25" t="str">
        <f>IF(A64="","",IF(I64="ok","vide",IF(J64="","voir * H *",Tab_Congélateur[Date entrée]+Tab_Congélateur[Nbr/jrs])))</f>
        <v/>
      </c>
      <c r="L64" s="83" t="str">
        <f ca="1">IF(J64="","",TODAY()-Tab_Congélateur[[#This Row],[Date limite]])</f>
        <v/>
      </c>
      <c r="N64" s="11"/>
      <c r="O64" s="11"/>
    </row>
    <row r="65" spans="1:15" hidden="1" x14ac:dyDescent="0.25">
      <c r="A65" s="86"/>
      <c r="B65" s="13"/>
      <c r="C65" s="14"/>
      <c r="D65" s="14"/>
      <c r="E65" s="58"/>
      <c r="F65" s="58"/>
      <c r="G65" s="101"/>
      <c r="H65" s="17"/>
      <c r="I65" s="22" t="str">
        <f t="shared" si="1"/>
        <v/>
      </c>
      <c r="J65" s="82" t="str">
        <f>IF(D65="","",VLOOKUP(D65,'Base de données'!$X$2:$Y$30,2,TRUE))</f>
        <v/>
      </c>
      <c r="K65" s="25" t="str">
        <f>IF(A65="","",IF(I65="ok","vide",IF(J65="","voir * H *",Tab_Congélateur[Date entrée]+Tab_Congélateur[Nbr/jrs])))</f>
        <v/>
      </c>
      <c r="L65" s="83" t="str">
        <f ca="1">IF(J65="","",TODAY()-Tab_Congélateur[[#This Row],[Date limite]])</f>
        <v/>
      </c>
      <c r="N65" s="11"/>
      <c r="O65" s="11"/>
    </row>
    <row r="66" spans="1:15" hidden="1" x14ac:dyDescent="0.25">
      <c r="A66" s="86"/>
      <c r="B66" s="16"/>
      <c r="C66" s="57"/>
      <c r="D66" s="14"/>
      <c r="E66" s="58"/>
      <c r="F66" s="58"/>
      <c r="G66" s="101"/>
      <c r="H66" s="17"/>
      <c r="I66" s="22" t="str">
        <f t="shared" ref="I66:I97" si="2">IF(F66="","",IF(F66&lt;H66,"vérifier *D2*&amp;*F2*",IF(H66=0,F66,IF(H66=F66,"zéro",F66-H66))))</f>
        <v/>
      </c>
      <c r="J66" s="82" t="str">
        <f>IF(D66="","",VLOOKUP(D66,'Base de données'!$X$2:$Y$30,2,TRUE))</f>
        <v/>
      </c>
      <c r="K66" s="25" t="str">
        <f>IF(A66="","",IF(I66="ok","vide",IF(J66="","voir * H *",Tab_Congélateur[Date entrée]+Tab_Congélateur[Nbr/jrs])))</f>
        <v/>
      </c>
      <c r="L66" s="83" t="str">
        <f ca="1">IF(J66="","",TODAY()-Tab_Congélateur[[#This Row],[Date limite]])</f>
        <v/>
      </c>
      <c r="N66" s="11"/>
      <c r="O66" s="11"/>
    </row>
    <row r="67" spans="1:15" hidden="1" x14ac:dyDescent="0.25">
      <c r="A67" s="86"/>
      <c r="B67" s="16"/>
      <c r="C67" s="57"/>
      <c r="D67" s="14"/>
      <c r="E67" s="58"/>
      <c r="F67" s="58"/>
      <c r="G67" s="101"/>
      <c r="H67" s="17"/>
      <c r="I67" s="22" t="str">
        <f t="shared" si="2"/>
        <v/>
      </c>
      <c r="J67" s="82" t="str">
        <f>IF(D67="","",VLOOKUP(D67,'Base de données'!$X$2:$Y$30,2,TRUE))</f>
        <v/>
      </c>
      <c r="K67" s="25" t="str">
        <f>IF(A67="","",IF(I67="ok","vide",IF(J67="","voir * H *",Tab_Congélateur[Date entrée]+Tab_Congélateur[Nbr/jrs])))</f>
        <v/>
      </c>
      <c r="L67" s="83" t="str">
        <f ca="1">IF(J67="","",TODAY()-Tab_Congélateur[[#This Row],[Date limite]])</f>
        <v/>
      </c>
      <c r="N67" s="11"/>
      <c r="O67" s="11"/>
    </row>
    <row r="68" spans="1:15" hidden="1" x14ac:dyDescent="0.25">
      <c r="A68" s="86"/>
      <c r="B68" s="13"/>
      <c r="C68" s="14"/>
      <c r="D68" s="14"/>
      <c r="E68" s="58"/>
      <c r="F68" s="58"/>
      <c r="G68" s="101"/>
      <c r="H68" s="17"/>
      <c r="I68" s="22" t="str">
        <f t="shared" si="2"/>
        <v/>
      </c>
      <c r="J68" s="82" t="str">
        <f>IF(D68="","",VLOOKUP(D68,'Base de données'!$X$2:$Y$30,2,TRUE))</f>
        <v/>
      </c>
      <c r="K68" s="25" t="str">
        <f>IF(A68="","",IF(I68="ok","vide",IF(J68="","voir * H *",Tab_Congélateur[Date entrée]+Tab_Congélateur[Nbr/jrs])))</f>
        <v/>
      </c>
      <c r="L68" s="83" t="str">
        <f ca="1">IF(J68="","",TODAY()-Tab_Congélateur[[#This Row],[Date limite]])</f>
        <v/>
      </c>
      <c r="N68" s="11"/>
      <c r="O68" s="11"/>
    </row>
    <row r="69" spans="1:15" hidden="1" x14ac:dyDescent="0.25">
      <c r="A69" s="86"/>
      <c r="B69" s="16"/>
      <c r="C69" s="57"/>
      <c r="D69" s="14"/>
      <c r="E69" s="58"/>
      <c r="F69" s="58"/>
      <c r="G69" s="101"/>
      <c r="H69" s="17"/>
      <c r="I69" s="22" t="str">
        <f t="shared" si="2"/>
        <v/>
      </c>
      <c r="J69" s="82" t="str">
        <f>IF(D69="","",VLOOKUP(D69,'Base de données'!$X$2:$Y$30,2,TRUE))</f>
        <v/>
      </c>
      <c r="K69" s="25" t="str">
        <f>IF(A69="","",IF(I69="ok","vide",IF(J69="","voir * H *",Tab_Congélateur[Date entrée]+Tab_Congélateur[Nbr/jrs])))</f>
        <v/>
      </c>
      <c r="L69" s="83" t="str">
        <f ca="1">IF(J69="","",TODAY()-Tab_Congélateur[[#This Row],[Date limite]])</f>
        <v/>
      </c>
      <c r="N69" s="11"/>
      <c r="O69" s="11"/>
    </row>
    <row r="70" spans="1:15" hidden="1" x14ac:dyDescent="0.25">
      <c r="A70" s="86"/>
      <c r="B70" s="16"/>
      <c r="C70" s="57"/>
      <c r="D70" s="14"/>
      <c r="E70" s="58"/>
      <c r="F70" s="58"/>
      <c r="G70" s="101"/>
      <c r="H70" s="17"/>
      <c r="I70" s="22" t="str">
        <f t="shared" si="2"/>
        <v/>
      </c>
      <c r="J70" s="82" t="str">
        <f>IF(D70="","",VLOOKUP(D70,'Base de données'!$X$2:$Y$30,2,TRUE))</f>
        <v/>
      </c>
      <c r="K70" s="25" t="str">
        <f>IF(A70="","",IF(I70="ok","vide",IF(J70="","voir * H *",Tab_Congélateur[Date entrée]+Tab_Congélateur[Nbr/jrs])))</f>
        <v/>
      </c>
      <c r="L70" s="83" t="str">
        <f ca="1">IF(J70="","",TODAY()-Tab_Congélateur[[#This Row],[Date limite]])</f>
        <v/>
      </c>
      <c r="N70" s="11"/>
      <c r="O70" s="11"/>
    </row>
    <row r="71" spans="1:15" hidden="1" x14ac:dyDescent="0.25">
      <c r="A71" s="86"/>
      <c r="B71" s="13"/>
      <c r="C71" s="14"/>
      <c r="D71" s="14"/>
      <c r="E71" s="58"/>
      <c r="F71" s="58"/>
      <c r="G71" s="101"/>
      <c r="H71" s="17"/>
      <c r="I71" s="22" t="str">
        <f t="shared" si="2"/>
        <v/>
      </c>
      <c r="J71" s="82" t="str">
        <f>IF(D71="","",VLOOKUP(D71,'Base de données'!$X$2:$Y$30,2,TRUE))</f>
        <v/>
      </c>
      <c r="K71" s="25" t="str">
        <f>IF(A71="","",IF(I71="ok","vide",IF(J71="","voir * H *",Tab_Congélateur[Date entrée]+Tab_Congélateur[Nbr/jrs])))</f>
        <v/>
      </c>
      <c r="L71" s="83" t="str">
        <f ca="1">IF(J71="","",TODAY()-Tab_Congélateur[[#This Row],[Date limite]])</f>
        <v/>
      </c>
      <c r="N71" s="11"/>
      <c r="O71" s="11"/>
    </row>
    <row r="72" spans="1:15" hidden="1" x14ac:dyDescent="0.25">
      <c r="A72" s="86"/>
      <c r="B72" s="16"/>
      <c r="C72" s="57"/>
      <c r="D72" s="14"/>
      <c r="E72" s="58"/>
      <c r="F72" s="58"/>
      <c r="G72" s="101"/>
      <c r="H72" s="17"/>
      <c r="I72" s="22" t="str">
        <f t="shared" si="2"/>
        <v/>
      </c>
      <c r="J72" s="82" t="str">
        <f>IF(D72="","",VLOOKUP(D72,'Base de données'!$X$2:$Y$30,2,TRUE))</f>
        <v/>
      </c>
      <c r="K72" s="25" t="str">
        <f>IF(A72="","",IF(I72="ok","vide",IF(J72="","voir * H *",Tab_Congélateur[Date entrée]+Tab_Congélateur[Nbr/jrs])))</f>
        <v/>
      </c>
      <c r="L72" s="83" t="str">
        <f ca="1">IF(J72="","",TODAY()-Tab_Congélateur[[#This Row],[Date limite]])</f>
        <v/>
      </c>
      <c r="N72" s="11"/>
      <c r="O72" s="11"/>
    </row>
    <row r="73" spans="1:15" hidden="1" x14ac:dyDescent="0.25">
      <c r="A73" s="86"/>
      <c r="B73" s="16"/>
      <c r="C73" s="57"/>
      <c r="D73" s="14"/>
      <c r="E73" s="58"/>
      <c r="F73" s="58"/>
      <c r="G73" s="101"/>
      <c r="H73" s="17"/>
      <c r="I73" s="22" t="str">
        <f t="shared" si="2"/>
        <v/>
      </c>
      <c r="J73" s="82" t="str">
        <f>IF(D73="","",VLOOKUP(D73,'Base de données'!$X$2:$Y$30,2,TRUE))</f>
        <v/>
      </c>
      <c r="K73" s="25" t="str">
        <f>IF(A73="","",IF(I73="ok","vide",IF(J73="","voir * H *",Tab_Congélateur[Date entrée]+Tab_Congélateur[Nbr/jrs])))</f>
        <v/>
      </c>
      <c r="L73" s="83" t="str">
        <f ca="1">IF(J73="","",TODAY()-Tab_Congélateur[[#This Row],[Date limite]])</f>
        <v/>
      </c>
      <c r="N73" s="11"/>
      <c r="O73" s="11"/>
    </row>
    <row r="74" spans="1:15" hidden="1" x14ac:dyDescent="0.25">
      <c r="A74" s="86"/>
      <c r="B74" s="13"/>
      <c r="C74" s="14"/>
      <c r="D74" s="14"/>
      <c r="E74" s="58"/>
      <c r="F74" s="58"/>
      <c r="G74" s="101"/>
      <c r="H74" s="17"/>
      <c r="I74" s="22" t="str">
        <f t="shared" si="2"/>
        <v/>
      </c>
      <c r="J74" s="82" t="str">
        <f>IF(D74="","",VLOOKUP(D74,'Base de données'!$X$2:$Y$30,2,TRUE))</f>
        <v/>
      </c>
      <c r="K74" s="25" t="str">
        <f>IF(A74="","",IF(I74="ok","vide",IF(J74="","voir * H *",Tab_Congélateur[Date entrée]+Tab_Congélateur[Nbr/jrs])))</f>
        <v/>
      </c>
      <c r="L74" s="83" t="str">
        <f ca="1">IF(J74="","",TODAY()-Tab_Congélateur[[#This Row],[Date limite]])</f>
        <v/>
      </c>
      <c r="N74" s="11"/>
      <c r="O74" s="11"/>
    </row>
    <row r="75" spans="1:15" hidden="1" x14ac:dyDescent="0.25">
      <c r="A75" s="86"/>
      <c r="B75" s="16"/>
      <c r="C75" s="57"/>
      <c r="D75" s="14"/>
      <c r="E75" s="58"/>
      <c r="F75" s="58"/>
      <c r="G75" s="101"/>
      <c r="H75" s="17"/>
      <c r="I75" s="22" t="str">
        <f t="shared" si="2"/>
        <v/>
      </c>
      <c r="J75" s="82" t="str">
        <f>IF(D75="","",VLOOKUP(D75,'Base de données'!$X$2:$Y$30,2,TRUE))</f>
        <v/>
      </c>
      <c r="K75" s="25" t="str">
        <f>IF(A75="","",IF(I75="ok","vide",IF(J75="","voir * H *",Tab_Congélateur[Date entrée]+Tab_Congélateur[Nbr/jrs])))</f>
        <v/>
      </c>
      <c r="L75" s="83" t="str">
        <f ca="1">IF(J75="","",TODAY()-Tab_Congélateur[[#This Row],[Date limite]])</f>
        <v/>
      </c>
      <c r="N75" s="11"/>
      <c r="O75" s="11"/>
    </row>
    <row r="76" spans="1:15" hidden="1" x14ac:dyDescent="0.25">
      <c r="A76" s="86"/>
      <c r="B76" s="16"/>
      <c r="C76" s="57"/>
      <c r="D76" s="14"/>
      <c r="E76" s="58"/>
      <c r="F76" s="58"/>
      <c r="G76" s="101"/>
      <c r="H76" s="17"/>
      <c r="I76" s="22" t="str">
        <f t="shared" si="2"/>
        <v/>
      </c>
      <c r="J76" s="82" t="str">
        <f>IF(D76="","",VLOOKUP(D76,'Base de données'!$X$2:$Y$30,2,TRUE))</f>
        <v/>
      </c>
      <c r="K76" s="25" t="str">
        <f>IF(A76="","",IF(I76="ok","vide",IF(J76="","voir * H *",Tab_Congélateur[Date entrée]+Tab_Congélateur[Nbr/jrs])))</f>
        <v/>
      </c>
      <c r="L76" s="83" t="str">
        <f ca="1">IF(J76="","",TODAY()-Tab_Congélateur[[#This Row],[Date limite]])</f>
        <v/>
      </c>
      <c r="N76" s="11"/>
      <c r="O76" s="11"/>
    </row>
    <row r="77" spans="1:15" hidden="1" x14ac:dyDescent="0.25">
      <c r="A77" s="86"/>
      <c r="B77" s="13"/>
      <c r="C77" s="14"/>
      <c r="D77" s="14"/>
      <c r="E77" s="58"/>
      <c r="F77" s="58"/>
      <c r="G77" s="101"/>
      <c r="H77" s="17"/>
      <c r="I77" s="22" t="str">
        <f t="shared" si="2"/>
        <v/>
      </c>
      <c r="J77" s="82" t="str">
        <f>IF(D77="","",VLOOKUP(D77,'Base de données'!$X$2:$Y$30,2,TRUE))</f>
        <v/>
      </c>
      <c r="K77" s="25" t="str">
        <f>IF(A77="","",IF(I77="ok","vide",IF(J77="","voir * H *",Tab_Congélateur[Date entrée]+Tab_Congélateur[Nbr/jrs])))</f>
        <v/>
      </c>
      <c r="L77" s="83" t="str">
        <f ca="1">IF(J77="","",TODAY()-Tab_Congélateur[[#This Row],[Date limite]])</f>
        <v/>
      </c>
      <c r="N77" s="11"/>
      <c r="O77" s="11"/>
    </row>
    <row r="78" spans="1:15" hidden="1" x14ac:dyDescent="0.25">
      <c r="A78" s="86"/>
      <c r="B78" s="16"/>
      <c r="C78" s="57"/>
      <c r="D78" s="14"/>
      <c r="E78" s="58"/>
      <c r="F78" s="58"/>
      <c r="G78" s="101"/>
      <c r="H78" s="17"/>
      <c r="I78" s="22" t="str">
        <f t="shared" si="2"/>
        <v/>
      </c>
      <c r="J78" s="82" t="str">
        <f>IF(D78="","",VLOOKUP(D78,'Base de données'!$X$2:$Y$30,2,TRUE))</f>
        <v/>
      </c>
      <c r="K78" s="25" t="str">
        <f>IF(A78="","",IF(I78="ok","vide",IF(J78="","voir * H *",Tab_Congélateur[Date entrée]+Tab_Congélateur[Nbr/jrs])))</f>
        <v/>
      </c>
      <c r="L78" s="83" t="str">
        <f ca="1">IF(J78="","",TODAY()-Tab_Congélateur[[#This Row],[Date limite]])</f>
        <v/>
      </c>
      <c r="N78" s="11"/>
      <c r="O78" s="11"/>
    </row>
    <row r="79" spans="1:15" hidden="1" x14ac:dyDescent="0.25">
      <c r="A79" s="86"/>
      <c r="B79" s="16"/>
      <c r="C79" s="57"/>
      <c r="D79" s="14"/>
      <c r="E79" s="58"/>
      <c r="F79" s="58"/>
      <c r="G79" s="101"/>
      <c r="H79" s="17"/>
      <c r="I79" s="22" t="str">
        <f t="shared" si="2"/>
        <v/>
      </c>
      <c r="J79" s="82" t="str">
        <f>IF(D79="","",VLOOKUP(D79,'Base de données'!$X$2:$Y$30,2,TRUE))</f>
        <v/>
      </c>
      <c r="K79" s="25" t="str">
        <f>IF(A79="","",IF(I79="ok","vide",IF(J79="","voir * H *",Tab_Congélateur[Date entrée]+Tab_Congélateur[Nbr/jrs])))</f>
        <v/>
      </c>
      <c r="L79" s="83" t="str">
        <f ca="1">IF(J79="","",TODAY()-Tab_Congélateur[[#This Row],[Date limite]])</f>
        <v/>
      </c>
      <c r="N79" s="11"/>
      <c r="O79" s="11"/>
    </row>
    <row r="80" spans="1:15" hidden="1" x14ac:dyDescent="0.25">
      <c r="A80" s="86"/>
      <c r="B80" s="13"/>
      <c r="C80" s="14"/>
      <c r="D80" s="14"/>
      <c r="E80" s="58"/>
      <c r="F80" s="58"/>
      <c r="G80" s="101"/>
      <c r="H80" s="17"/>
      <c r="I80" s="22" t="str">
        <f t="shared" si="2"/>
        <v/>
      </c>
      <c r="J80" s="82" t="str">
        <f>IF(D80="","",VLOOKUP(D80,'Base de données'!$X$2:$Y$30,2,TRUE))</f>
        <v/>
      </c>
      <c r="K80" s="25" t="str">
        <f>IF(A80="","",IF(I80="ok","vide",IF(J80="","voir * H *",Tab_Congélateur[Date entrée]+Tab_Congélateur[Nbr/jrs])))</f>
        <v/>
      </c>
      <c r="L80" s="83" t="str">
        <f ca="1">IF(J80="","",TODAY()-Tab_Congélateur[[#This Row],[Date limite]])</f>
        <v/>
      </c>
      <c r="N80" s="11"/>
      <c r="O80" s="11"/>
    </row>
    <row r="81" spans="1:15" hidden="1" x14ac:dyDescent="0.25">
      <c r="A81" s="86"/>
      <c r="B81" s="16"/>
      <c r="C81" s="57"/>
      <c r="D81" s="14"/>
      <c r="E81" s="58"/>
      <c r="F81" s="58"/>
      <c r="G81" s="101"/>
      <c r="H81" s="17"/>
      <c r="I81" s="22" t="str">
        <f t="shared" si="2"/>
        <v/>
      </c>
      <c r="J81" s="82" t="str">
        <f>IF(D81="","",VLOOKUP(D81,'Base de données'!$X$2:$Y$30,2,TRUE))</f>
        <v/>
      </c>
      <c r="K81" s="25" t="str">
        <f>IF(A81="","",IF(I81="ok","vide",IF(J81="","voir * H *",Tab_Congélateur[Date entrée]+Tab_Congélateur[Nbr/jrs])))</f>
        <v/>
      </c>
      <c r="L81" s="83" t="str">
        <f ca="1">IF(J81="","",TODAY()-Tab_Congélateur[[#This Row],[Date limite]])</f>
        <v/>
      </c>
      <c r="N81" s="11"/>
      <c r="O81" s="11"/>
    </row>
    <row r="82" spans="1:15" hidden="1" x14ac:dyDescent="0.25">
      <c r="A82" s="86"/>
      <c r="B82" s="16"/>
      <c r="C82" s="57"/>
      <c r="D82" s="14"/>
      <c r="E82" s="58"/>
      <c r="F82" s="58"/>
      <c r="G82" s="101"/>
      <c r="H82" s="17"/>
      <c r="I82" s="22" t="str">
        <f t="shared" si="2"/>
        <v/>
      </c>
      <c r="J82" s="82" t="str">
        <f>IF(D82="","",VLOOKUP(D82,'Base de données'!$X$2:$Y$30,2,TRUE))</f>
        <v/>
      </c>
      <c r="K82" s="25" t="str">
        <f>IF(A82="","",IF(I82="ok","vide",IF(J82="","voir * H *",Tab_Congélateur[Date entrée]+Tab_Congélateur[Nbr/jrs])))</f>
        <v/>
      </c>
      <c r="L82" s="83" t="str">
        <f ca="1">IF(J82="","",TODAY()-Tab_Congélateur[[#This Row],[Date limite]])</f>
        <v/>
      </c>
      <c r="N82" s="11"/>
      <c r="O82" s="11"/>
    </row>
    <row r="83" spans="1:15" hidden="1" x14ac:dyDescent="0.25">
      <c r="A83" s="86"/>
      <c r="B83" s="13"/>
      <c r="C83" s="14"/>
      <c r="D83" s="14"/>
      <c r="E83" s="58"/>
      <c r="F83" s="58"/>
      <c r="G83" s="101"/>
      <c r="H83" s="17"/>
      <c r="I83" s="22" t="str">
        <f t="shared" si="2"/>
        <v/>
      </c>
      <c r="J83" s="82" t="str">
        <f>IF(D83="","",VLOOKUP(D83,'Base de données'!$X$2:$Y$30,2,TRUE))</f>
        <v/>
      </c>
      <c r="K83" s="25" t="str">
        <f>IF(A83="","",IF(I83="ok","vide",IF(J83="","voir * H *",Tab_Congélateur[Date entrée]+Tab_Congélateur[Nbr/jrs])))</f>
        <v/>
      </c>
      <c r="L83" s="83" t="str">
        <f ca="1">IF(J83="","",TODAY()-Tab_Congélateur[[#This Row],[Date limite]])</f>
        <v/>
      </c>
      <c r="N83" s="11"/>
      <c r="O83" s="11"/>
    </row>
    <row r="84" spans="1:15" hidden="1" x14ac:dyDescent="0.25">
      <c r="A84" s="86"/>
      <c r="B84" s="16"/>
      <c r="C84" s="57"/>
      <c r="D84" s="14"/>
      <c r="E84" s="58"/>
      <c r="F84" s="58"/>
      <c r="G84" s="101"/>
      <c r="H84" s="17"/>
      <c r="I84" s="22" t="str">
        <f t="shared" si="2"/>
        <v/>
      </c>
      <c r="J84" s="82" t="str">
        <f>IF(D84="","",VLOOKUP(D84,'Base de données'!$X$2:$Y$30,2,TRUE))</f>
        <v/>
      </c>
      <c r="K84" s="25" t="str">
        <f>IF(A84="","",IF(I84="ok","vide",IF(J84="","voir * H *",Tab_Congélateur[Date entrée]+Tab_Congélateur[Nbr/jrs])))</f>
        <v/>
      </c>
      <c r="L84" s="83" t="str">
        <f ca="1">IF(J84="","",TODAY()-Tab_Congélateur[[#This Row],[Date limite]])</f>
        <v/>
      </c>
      <c r="N84" s="11"/>
      <c r="O84" s="11"/>
    </row>
    <row r="85" spans="1:15" hidden="1" x14ac:dyDescent="0.25">
      <c r="A85" s="86"/>
      <c r="B85" s="16"/>
      <c r="C85" s="57"/>
      <c r="D85" s="14"/>
      <c r="E85" s="58"/>
      <c r="F85" s="58"/>
      <c r="G85" s="101"/>
      <c r="H85" s="17"/>
      <c r="I85" s="22" t="str">
        <f t="shared" si="2"/>
        <v/>
      </c>
      <c r="J85" s="82" t="str">
        <f>IF(D85="","",VLOOKUP(D85,'Base de données'!$X$2:$Y$30,2,TRUE))</f>
        <v/>
      </c>
      <c r="K85" s="25" t="str">
        <f>IF(A85="","",IF(I85="ok","vide",IF(J85="","voir * H *",Tab_Congélateur[Date entrée]+Tab_Congélateur[Nbr/jrs])))</f>
        <v/>
      </c>
      <c r="L85" s="83" t="str">
        <f ca="1">IF(J85="","",TODAY()-Tab_Congélateur[[#This Row],[Date limite]])</f>
        <v/>
      </c>
      <c r="N85" s="11"/>
      <c r="O85" s="11"/>
    </row>
    <row r="86" spans="1:15" hidden="1" x14ac:dyDescent="0.25">
      <c r="A86" s="86"/>
      <c r="B86" s="13"/>
      <c r="C86" s="14"/>
      <c r="D86" s="14"/>
      <c r="E86" s="58"/>
      <c r="F86" s="58"/>
      <c r="G86" s="101"/>
      <c r="H86" s="17"/>
      <c r="I86" s="22" t="str">
        <f t="shared" si="2"/>
        <v/>
      </c>
      <c r="J86" s="82" t="str">
        <f>IF(D86="","",VLOOKUP(D86,'Base de données'!$X$2:$Y$30,2,TRUE))</f>
        <v/>
      </c>
      <c r="K86" s="25" t="str">
        <f>IF(A86="","",IF(I86="ok","vide",IF(J86="","voir * H *",Tab_Congélateur[Date entrée]+Tab_Congélateur[Nbr/jrs])))</f>
        <v/>
      </c>
      <c r="L86" s="83" t="str">
        <f ca="1">IF(J86="","",TODAY()-Tab_Congélateur[[#This Row],[Date limite]])</f>
        <v/>
      </c>
      <c r="N86" s="11"/>
      <c r="O86" s="11"/>
    </row>
    <row r="87" spans="1:15" hidden="1" x14ac:dyDescent="0.25">
      <c r="A87" s="86"/>
      <c r="B87" s="16"/>
      <c r="C87" s="57"/>
      <c r="D87" s="14"/>
      <c r="E87" s="58"/>
      <c r="F87" s="58"/>
      <c r="G87" s="101"/>
      <c r="H87" s="17"/>
      <c r="I87" s="22" t="str">
        <f t="shared" si="2"/>
        <v/>
      </c>
      <c r="J87" s="82" t="str">
        <f>IF(D87="","",VLOOKUP(D87,'Base de données'!$X$2:$Y$30,2,TRUE))</f>
        <v/>
      </c>
      <c r="K87" s="25" t="str">
        <f>IF(A87="","",IF(I87="ok","vide",IF(J87="","voir * H *",Tab_Congélateur[Date entrée]+Tab_Congélateur[Nbr/jrs])))</f>
        <v/>
      </c>
      <c r="L87" s="83" t="str">
        <f ca="1">IF(J87="","",TODAY()-Tab_Congélateur[[#This Row],[Date limite]])</f>
        <v/>
      </c>
      <c r="N87" s="11"/>
      <c r="O87" s="11"/>
    </row>
    <row r="88" spans="1:15" hidden="1" x14ac:dyDescent="0.25">
      <c r="A88" s="86"/>
      <c r="B88" s="16"/>
      <c r="C88" s="57"/>
      <c r="D88" s="14"/>
      <c r="E88" s="58"/>
      <c r="F88" s="58"/>
      <c r="G88" s="101"/>
      <c r="H88" s="17"/>
      <c r="I88" s="22" t="str">
        <f t="shared" si="2"/>
        <v/>
      </c>
      <c r="J88" s="82" t="str">
        <f>IF(D88="","",VLOOKUP(D88,'Base de données'!$X$2:$Y$30,2,TRUE))</f>
        <v/>
      </c>
      <c r="K88" s="25" t="str">
        <f>IF(A88="","",IF(I88="ok","vide",IF(J88="","voir * H *",Tab_Congélateur[Date entrée]+Tab_Congélateur[Nbr/jrs])))</f>
        <v/>
      </c>
      <c r="L88" s="83" t="str">
        <f ca="1">IF(J88="","",TODAY()-Tab_Congélateur[[#This Row],[Date limite]])</f>
        <v/>
      </c>
      <c r="N88" s="11"/>
      <c r="O88" s="11"/>
    </row>
    <row r="89" spans="1:15" hidden="1" x14ac:dyDescent="0.25">
      <c r="A89" s="86"/>
      <c r="B89" s="13"/>
      <c r="C89" s="14"/>
      <c r="D89" s="14"/>
      <c r="E89" s="58"/>
      <c r="F89" s="58"/>
      <c r="G89" s="101"/>
      <c r="H89" s="17"/>
      <c r="I89" s="22" t="str">
        <f t="shared" si="2"/>
        <v/>
      </c>
      <c r="J89" s="82" t="str">
        <f>IF(D89="","",VLOOKUP(D89,'Base de données'!$X$2:$Y$30,2,TRUE))</f>
        <v/>
      </c>
      <c r="K89" s="25" t="str">
        <f>IF(A89="","",IF(I89="ok","vide",IF(J89="","voir * H *",Tab_Congélateur[Date entrée]+Tab_Congélateur[Nbr/jrs])))</f>
        <v/>
      </c>
      <c r="L89" s="83" t="str">
        <f ca="1">IF(J89="","",TODAY()-Tab_Congélateur[[#This Row],[Date limite]])</f>
        <v/>
      </c>
      <c r="N89" s="11"/>
      <c r="O89" s="11"/>
    </row>
    <row r="90" spans="1:15" hidden="1" x14ac:dyDescent="0.25">
      <c r="A90" s="86"/>
      <c r="B90" s="16"/>
      <c r="C90" s="57"/>
      <c r="D90" s="14"/>
      <c r="E90" s="58"/>
      <c r="F90" s="58"/>
      <c r="G90" s="101"/>
      <c r="H90" s="17"/>
      <c r="I90" s="22" t="str">
        <f t="shared" si="2"/>
        <v/>
      </c>
      <c r="J90" s="82" t="str">
        <f>IF(D90="","",VLOOKUP(D90,'Base de données'!$X$2:$Y$30,2,TRUE))</f>
        <v/>
      </c>
      <c r="K90" s="25" t="str">
        <f>IF(A90="","",IF(I90="ok","vide",IF(J90="","voir * H *",Tab_Congélateur[Date entrée]+Tab_Congélateur[Nbr/jrs])))</f>
        <v/>
      </c>
      <c r="L90" s="83" t="str">
        <f ca="1">IF(J90="","",TODAY()-Tab_Congélateur[[#This Row],[Date limite]])</f>
        <v/>
      </c>
      <c r="N90" s="11"/>
      <c r="O90" s="11"/>
    </row>
    <row r="91" spans="1:15" hidden="1" x14ac:dyDescent="0.25">
      <c r="A91" s="86"/>
      <c r="B91" s="16"/>
      <c r="C91" s="57"/>
      <c r="D91" s="14"/>
      <c r="E91" s="58"/>
      <c r="F91" s="58"/>
      <c r="G91" s="101"/>
      <c r="H91" s="17"/>
      <c r="I91" s="22" t="str">
        <f t="shared" si="2"/>
        <v/>
      </c>
      <c r="J91" s="82" t="str">
        <f>IF(D91="","",VLOOKUP(D91,'Base de données'!$X$2:$Y$30,2,TRUE))</f>
        <v/>
      </c>
      <c r="K91" s="25" t="str">
        <f>IF(A91="","",IF(I91="ok","vide",IF(J91="","voir * H *",Tab_Congélateur[Date entrée]+Tab_Congélateur[Nbr/jrs])))</f>
        <v/>
      </c>
      <c r="L91" s="83" t="str">
        <f ca="1">IF(J91="","",TODAY()-Tab_Congélateur[[#This Row],[Date limite]])</f>
        <v/>
      </c>
      <c r="N91" s="11"/>
      <c r="O91" s="11"/>
    </row>
    <row r="92" spans="1:15" hidden="1" x14ac:dyDescent="0.25">
      <c r="A92" s="86"/>
      <c r="B92" s="13"/>
      <c r="C92" s="14"/>
      <c r="D92" s="14"/>
      <c r="E92" s="58"/>
      <c r="F92" s="58"/>
      <c r="G92" s="101"/>
      <c r="H92" s="17"/>
      <c r="I92" s="22" t="str">
        <f t="shared" si="2"/>
        <v/>
      </c>
      <c r="J92" s="82" t="str">
        <f>IF(D92="","",VLOOKUP(D92,'Base de données'!$X$2:$Y$30,2,TRUE))</f>
        <v/>
      </c>
      <c r="K92" s="25" t="str">
        <f>IF(A92="","",IF(I92="ok","vide",IF(J92="","voir * H *",Tab_Congélateur[Date entrée]+Tab_Congélateur[Nbr/jrs])))</f>
        <v/>
      </c>
      <c r="L92" s="83" t="str">
        <f ca="1">IF(J92="","",TODAY()-Tab_Congélateur[[#This Row],[Date limite]])</f>
        <v/>
      </c>
      <c r="N92" s="11"/>
      <c r="O92" s="11"/>
    </row>
    <row r="93" spans="1:15" hidden="1" x14ac:dyDescent="0.25">
      <c r="A93" s="86"/>
      <c r="B93" s="16"/>
      <c r="C93" s="57"/>
      <c r="D93" s="14"/>
      <c r="E93" s="58"/>
      <c r="F93" s="58"/>
      <c r="G93" s="101"/>
      <c r="H93" s="17"/>
      <c r="I93" s="22" t="str">
        <f t="shared" si="2"/>
        <v/>
      </c>
      <c r="J93" s="82" t="str">
        <f>IF(D93="","",VLOOKUP(D93,'Base de données'!$X$2:$Y$30,2,TRUE))</f>
        <v/>
      </c>
      <c r="K93" s="25" t="str">
        <f>IF(A93="","",IF(I93="ok","vide",IF(J93="","voir * H *",Tab_Congélateur[Date entrée]+Tab_Congélateur[Nbr/jrs])))</f>
        <v/>
      </c>
      <c r="L93" s="83" t="str">
        <f ca="1">IF(J93="","",TODAY()-Tab_Congélateur[[#This Row],[Date limite]])</f>
        <v/>
      </c>
      <c r="N93" s="11"/>
      <c r="O93" s="11"/>
    </row>
    <row r="94" spans="1:15" hidden="1" x14ac:dyDescent="0.25">
      <c r="A94" s="86"/>
      <c r="B94" s="16"/>
      <c r="C94" s="57"/>
      <c r="D94" s="14"/>
      <c r="E94" s="58"/>
      <c r="F94" s="58"/>
      <c r="G94" s="101"/>
      <c r="H94" s="17"/>
      <c r="I94" s="22" t="str">
        <f t="shared" si="2"/>
        <v/>
      </c>
      <c r="J94" s="82" t="str">
        <f>IF(D94="","",VLOOKUP(D94,'Base de données'!$X$2:$Y$30,2,TRUE))</f>
        <v/>
      </c>
      <c r="K94" s="25" t="str">
        <f>IF(A94="","",IF(I94="ok","vide",IF(J94="","voir * H *",Tab_Congélateur[Date entrée]+Tab_Congélateur[Nbr/jrs])))</f>
        <v/>
      </c>
      <c r="L94" s="83" t="str">
        <f ca="1">IF(J94="","",TODAY()-Tab_Congélateur[[#This Row],[Date limite]])</f>
        <v/>
      </c>
      <c r="N94" s="11"/>
      <c r="O94" s="11"/>
    </row>
    <row r="95" spans="1:15" hidden="1" x14ac:dyDescent="0.25">
      <c r="A95" s="86"/>
      <c r="B95" s="13"/>
      <c r="C95" s="14"/>
      <c r="D95" s="14"/>
      <c r="E95" s="58"/>
      <c r="F95" s="58"/>
      <c r="G95" s="101"/>
      <c r="H95" s="17"/>
      <c r="I95" s="22" t="str">
        <f t="shared" si="2"/>
        <v/>
      </c>
      <c r="J95" s="82" t="str">
        <f>IF(D95="","",VLOOKUP(D95,'Base de données'!$X$2:$Y$30,2,TRUE))</f>
        <v/>
      </c>
      <c r="K95" s="25" t="str">
        <f>IF(A95="","",IF(I95="ok","vide",IF(J95="","voir * H *",Tab_Congélateur[Date entrée]+Tab_Congélateur[Nbr/jrs])))</f>
        <v/>
      </c>
      <c r="L95" s="83" t="str">
        <f ca="1">IF(J95="","",TODAY()-Tab_Congélateur[[#This Row],[Date limite]])</f>
        <v/>
      </c>
      <c r="N95" s="11"/>
      <c r="O95" s="11"/>
    </row>
    <row r="96" spans="1:15" hidden="1" x14ac:dyDescent="0.25">
      <c r="A96" s="86"/>
      <c r="B96" s="16"/>
      <c r="C96" s="57"/>
      <c r="D96" s="14"/>
      <c r="E96" s="58"/>
      <c r="F96" s="58"/>
      <c r="G96" s="101"/>
      <c r="H96" s="17"/>
      <c r="I96" s="22" t="str">
        <f t="shared" si="2"/>
        <v/>
      </c>
      <c r="J96" s="82" t="str">
        <f>IF(D96="","",VLOOKUP(D96,'Base de données'!$X$2:$Y$30,2,TRUE))</f>
        <v/>
      </c>
      <c r="K96" s="25" t="str">
        <f>IF(A96="","",IF(I96="ok","vide",IF(J96="","voir * H *",Tab_Congélateur[Date entrée]+Tab_Congélateur[Nbr/jrs])))</f>
        <v/>
      </c>
      <c r="L96" s="83" t="str">
        <f ca="1">IF(J96="","",TODAY()-Tab_Congélateur[[#This Row],[Date limite]])</f>
        <v/>
      </c>
      <c r="N96" s="11"/>
      <c r="O96" s="11"/>
    </row>
    <row r="97" spans="1:15" hidden="1" x14ac:dyDescent="0.25">
      <c r="A97" s="86"/>
      <c r="B97" s="16"/>
      <c r="C97" s="57"/>
      <c r="D97" s="14"/>
      <c r="E97" s="58"/>
      <c r="F97" s="58"/>
      <c r="G97" s="101"/>
      <c r="H97" s="17"/>
      <c r="I97" s="22" t="str">
        <f t="shared" si="2"/>
        <v/>
      </c>
      <c r="J97" s="82" t="str">
        <f>IF(D97="","",VLOOKUP(D97,'Base de données'!$X$2:$Y$30,2,TRUE))</f>
        <v/>
      </c>
      <c r="K97" s="25" t="str">
        <f>IF(A97="","",IF(I97="ok","vide",IF(J97="","voir * H *",Tab_Congélateur[Date entrée]+Tab_Congélateur[Nbr/jrs])))</f>
        <v/>
      </c>
      <c r="L97" s="83" t="str">
        <f ca="1">IF(J97="","",TODAY()-Tab_Congélateur[[#This Row],[Date limite]])</f>
        <v/>
      </c>
      <c r="N97" s="11"/>
      <c r="O97" s="11"/>
    </row>
    <row r="98" spans="1:15" hidden="1" x14ac:dyDescent="0.25">
      <c r="A98" s="86"/>
      <c r="B98" s="13"/>
      <c r="C98" s="14"/>
      <c r="D98" s="14"/>
      <c r="E98" s="58"/>
      <c r="F98" s="58"/>
      <c r="G98" s="101"/>
      <c r="H98" s="17"/>
      <c r="I98" s="22" t="str">
        <f t="shared" ref="I98:I100" si="3">IF(F98="","",IF(F98&lt;H98,"vérifier *D2*&amp;*F2*",IF(H98=0,F98,IF(H98=F98,"zéro",F98-H98))))</f>
        <v/>
      </c>
      <c r="J98" s="82" t="str">
        <f>IF(D98="","",VLOOKUP(D98,'Base de données'!$X$2:$Y$30,2,TRUE))</f>
        <v/>
      </c>
      <c r="K98" s="25" t="str">
        <f>IF(A98="","",IF(I98="ok","vide",IF(J98="","voir * H *",Tab_Congélateur[Date entrée]+Tab_Congélateur[Nbr/jrs])))</f>
        <v/>
      </c>
      <c r="L98" s="83" t="str">
        <f ca="1">IF(J98="","",TODAY()-Tab_Congélateur[[#This Row],[Date limite]])</f>
        <v/>
      </c>
      <c r="N98" s="11"/>
      <c r="O98" s="11"/>
    </row>
    <row r="99" spans="1:15" hidden="1" x14ac:dyDescent="0.25">
      <c r="A99" s="86"/>
      <c r="B99" s="16"/>
      <c r="C99" s="57"/>
      <c r="D99" s="14"/>
      <c r="E99" s="58"/>
      <c r="F99" s="58"/>
      <c r="G99" s="101"/>
      <c r="H99" s="17"/>
      <c r="I99" s="22" t="str">
        <f t="shared" si="3"/>
        <v/>
      </c>
      <c r="J99" s="82" t="str">
        <f>IF(D99="","",VLOOKUP(D99,'Base de données'!$X$2:$Y$30,2,TRUE))</f>
        <v/>
      </c>
      <c r="K99" s="25" t="str">
        <f>IF(A99="","",IF(I99="ok","vide",IF(J99="","voir * H *",Tab_Congélateur[Date entrée]+Tab_Congélateur[Nbr/jrs])))</f>
        <v/>
      </c>
      <c r="L99" s="83" t="str">
        <f ca="1">IF(J99="","",TODAY()-Tab_Congélateur[[#This Row],[Date limite]])</f>
        <v/>
      </c>
      <c r="N99" s="11"/>
      <c r="O99" s="11"/>
    </row>
    <row r="100" spans="1:15" x14ac:dyDescent="0.25">
      <c r="A100" s="86"/>
      <c r="B100" s="16"/>
      <c r="C100" s="57"/>
      <c r="D100" s="14"/>
      <c r="E100" s="58"/>
      <c r="F100" s="58"/>
      <c r="G100" s="101"/>
      <c r="H100" s="17"/>
      <c r="I100" s="22" t="str">
        <f t="shared" si="3"/>
        <v/>
      </c>
      <c r="J100" s="82" t="str">
        <f>IF(D100="","",VLOOKUP(D100,'Base de données'!$X$2:$Y$30,2,TRUE))</f>
        <v/>
      </c>
      <c r="K100" s="25" t="str">
        <f>IF(A100="","",IF(I100="ok","vide",IF(J100="","voir * H *",Tab_Congélateur[Date entrée]+Tab_Congélateur[Nbr/jrs])))</f>
        <v/>
      </c>
      <c r="L100" s="83" t="str">
        <f ca="1">IF(J100="","",TODAY()-Tab_Congélateur[[#This Row],[Date limite]])</f>
        <v/>
      </c>
      <c r="N100" s="11"/>
      <c r="O100" s="11"/>
    </row>
    <row r="101" spans="1:15" x14ac:dyDescent="0.25">
      <c r="A101" s="16" t="s">
        <v>112</v>
      </c>
      <c r="B101" s="16"/>
      <c r="C101" s="57"/>
      <c r="D101" s="57"/>
      <c r="E101" s="16"/>
      <c r="F101" s="16">
        <f>SUBTOTAL(109,Tab_Congélateur[Rentrée])</f>
        <v>41</v>
      </c>
      <c r="G101" s="16"/>
      <c r="H101" s="16">
        <f>SUBTOTAL(109,Tab_Congélateur[Sortie])</f>
        <v>17</v>
      </c>
      <c r="I101" s="21">
        <f>Tab_Congélateur[[#Totals],[Rentrée]]-Tab_Congélateur[[#Totals],[Sortie]]</f>
        <v>24</v>
      </c>
      <c r="J101" s="21"/>
      <c r="K101" s="21"/>
      <c r="L101" s="16"/>
      <c r="N101" s="23"/>
      <c r="O101" s="11"/>
    </row>
    <row r="104" spans="1:15" x14ac:dyDescent="0.25">
      <c r="J104" s="3" t="s">
        <v>116</v>
      </c>
    </row>
    <row r="105" spans="1:15" x14ac:dyDescent="0.25">
      <c r="B105" s="15" t="s">
        <v>79</v>
      </c>
      <c r="J105" s="3" t="s">
        <v>117</v>
      </c>
    </row>
    <row r="106" spans="1:15" x14ac:dyDescent="0.25">
      <c r="B106" s="15"/>
      <c r="J106" s="3" t="s">
        <v>113</v>
      </c>
    </row>
    <row r="107" spans="1:15" x14ac:dyDescent="0.25">
      <c r="B107" s="15" t="s">
        <v>80</v>
      </c>
      <c r="J107" s="3" t="s">
        <v>114</v>
      </c>
    </row>
    <row r="108" spans="1:15" x14ac:dyDescent="0.25">
      <c r="J108" s="15" t="s">
        <v>115</v>
      </c>
    </row>
    <row r="114" spans="3:3" x14ac:dyDescent="0.25">
      <c r="C114" s="15"/>
    </row>
  </sheetData>
  <sheetProtection selectLockedCells="1" autoFilter="0"/>
  <dataConsolidate/>
  <conditionalFormatting sqref="K2:K100">
    <cfRule type="cellIs" dxfId="23" priority="20" operator="equal">
      <formula>"vide"</formula>
    </cfRule>
    <cfRule type="cellIs" dxfId="22" priority="21" operator="lessThan">
      <formula>TODAY()</formula>
    </cfRule>
  </conditionalFormatting>
  <conditionalFormatting sqref="I2:I100">
    <cfRule type="cellIs" dxfId="21" priority="22" operator="equal">
      <formula>"zéro"</formula>
    </cfRule>
    <cfRule type="containsText" dxfId="20" priority="32" operator="containsText" text="vérifier">
      <formula>NOT(ISERROR(SEARCH("vérifier",I2)))</formula>
    </cfRule>
  </conditionalFormatting>
  <conditionalFormatting sqref="U7 Q7 O7 W5 U5 S5 Q5 O5">
    <cfRule type="notContainsBlanks" dxfId="19" priority="31">
      <formula>LEN(TRIM(O5))&gt;0</formula>
    </cfRule>
  </conditionalFormatting>
  <conditionalFormatting sqref="L2:L100">
    <cfRule type="cellIs" dxfId="18" priority="11" operator="between">
      <formula>-1</formula>
      <formula>-90</formula>
    </cfRule>
  </conditionalFormatting>
  <conditionalFormatting sqref="F5:F15">
    <cfRule type="containsBlanks" dxfId="17" priority="10">
      <formula>LEN(TRIM(F5))=0</formula>
    </cfRule>
  </conditionalFormatting>
  <conditionalFormatting sqref="H5:H14">
    <cfRule type="containsBlanks" dxfId="16" priority="47">
      <formula>LEN(TRIM(H5))=0</formula>
    </cfRule>
  </conditionalFormatting>
  <conditionalFormatting sqref="B2:B100">
    <cfRule type="cellIs" dxfId="15" priority="50" operator="equal">
      <formula>$Q$7</formula>
    </cfRule>
    <cfRule type="cellIs" dxfId="14" priority="51" operator="equal">
      <formula>$U$7</formula>
    </cfRule>
    <cfRule type="cellIs" dxfId="13" priority="52" operator="equal">
      <formula>$O$7</formula>
    </cfRule>
    <cfRule type="cellIs" dxfId="12" priority="53" operator="equal">
      <formula>$S$5</formula>
    </cfRule>
    <cfRule type="cellIs" dxfId="11" priority="54" operator="equal">
      <formula>$Q$5</formula>
    </cfRule>
    <cfRule type="cellIs" dxfId="10" priority="55" operator="equal">
      <formula>$O$5</formula>
    </cfRule>
  </conditionalFormatting>
  <conditionalFormatting sqref="S7">
    <cfRule type="notContainsBlanks" dxfId="9" priority="6">
      <formula>LEN(TRIM(S7))&gt;0</formula>
    </cfRule>
  </conditionalFormatting>
  <conditionalFormatting sqref="W7">
    <cfRule type="notContainsBlanks" dxfId="8" priority="5">
      <formula>LEN(TRIM(W7))&gt;0</formula>
    </cfRule>
  </conditionalFormatting>
  <conditionalFormatting sqref="A2:A100">
    <cfRule type="cellIs" dxfId="7" priority="3" operator="notEqual">
      <formula>A1</formula>
    </cfRule>
  </conditionalFormatting>
  <dataValidations count="6">
    <dataValidation type="list" allowBlank="1" showInputMessage="1" showErrorMessage="1" sqref="B3:B100">
      <formula1>Cat_Congélation</formula1>
    </dataValidation>
    <dataValidation type="list" errorStyle="information" allowBlank="1" showInputMessage="1" showErrorMessage="1" sqref="H2:H100 F2:F100">
      <formula1>"0,1,2,3,4,5,6,7,8,9,10,11,12"</formula1>
    </dataValidation>
    <dataValidation type="list" allowBlank="1" showInputMessage="1" showErrorMessage="1" sqref="D2:D100">
      <formula1>Cat_Durée_Conservation</formula1>
    </dataValidation>
    <dataValidation type="list" allowBlank="1" showInputMessage="1" showErrorMessage="1" sqref="B2">
      <formula1>INDIRECT("Tab_Cat_Congélation")</formula1>
    </dataValidation>
    <dataValidation type="list" allowBlank="1" showInputMessage="1" showErrorMessage="1" sqref="C2:C100">
      <formula1>INDIRECT("Cat_cong_"&amp;$B2)</formula1>
    </dataValidation>
    <dataValidation type="list" allowBlank="1" showInputMessage="1" showErrorMessage="1" sqref="E2:E100">
      <formula1>Cat_Endroit</formula1>
    </dataValidation>
  </dataValidations>
  <hyperlinks>
    <hyperlink ref="W3" location="'Liste congélation'!F3" display="Gauche"/>
    <hyperlink ref="S1" r:id="rId1"/>
    <hyperlink ref="Q1" r:id="rId2"/>
    <hyperlink ref="O2" r:id="rId3"/>
  </hyperlinks>
  <pageMargins left="0.7" right="0.7" top="0.75" bottom="0.75" header="0.3" footer="0.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6" name="Button 4">
              <controlPr defaultSize="0" print="0" autoFill="0" autoPict="0" macro="[0]!Boucherie_Vide">
                <anchor moveWithCells="1">
                  <from>
                    <xdr:col>13</xdr:col>
                    <xdr:colOff>47625</xdr:colOff>
                    <xdr:row>4</xdr:row>
                    <xdr:rowOff>0</xdr:rowOff>
                  </from>
                  <to>
                    <xdr:col>14</xdr:col>
                    <xdr:colOff>19050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Button 5">
              <controlPr defaultSize="0" print="0" autoFill="0" autoPict="0" macro="[0]!Boulangerie_Vide">
                <anchor moveWithCells="1">
                  <from>
                    <xdr:col>15</xdr:col>
                    <xdr:colOff>57150</xdr:colOff>
                    <xdr:row>4</xdr:row>
                    <xdr:rowOff>38100</xdr:rowOff>
                  </from>
                  <to>
                    <xdr:col>15</xdr:col>
                    <xdr:colOff>285750</xdr:colOff>
                    <xdr:row>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8" name="Button 6">
              <controlPr defaultSize="0" print="0" autoFill="0" autoPict="0" macro="[0]!Fromage_Vide">
                <anchor moveWithCells="1">
                  <from>
                    <xdr:col>17</xdr:col>
                    <xdr:colOff>85725</xdr:colOff>
                    <xdr:row>4</xdr:row>
                    <xdr:rowOff>19050</xdr:rowOff>
                  </from>
                  <to>
                    <xdr:col>17</xdr:col>
                    <xdr:colOff>276225</xdr:colOff>
                    <xdr:row>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9" name="Button 7">
              <controlPr defaultSize="0" print="0" autoFill="0" autoPict="0" macro="[0]!Fruits_Vide">
                <anchor moveWithCells="1">
                  <from>
                    <xdr:col>19</xdr:col>
                    <xdr:colOff>85725</xdr:colOff>
                    <xdr:row>4</xdr:row>
                    <xdr:rowOff>19050</xdr:rowOff>
                  </from>
                  <to>
                    <xdr:col>19</xdr:col>
                    <xdr:colOff>285750</xdr:colOff>
                    <xdr:row>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0" name="Button 8">
              <controlPr defaultSize="0" print="0" autoFill="0" autoPict="0" macro="[0]!Poisson_Vide">
                <anchor moveWithCells="1">
                  <from>
                    <xdr:col>13</xdr:col>
                    <xdr:colOff>47625</xdr:colOff>
                    <xdr:row>5</xdr:row>
                    <xdr:rowOff>123825</xdr:rowOff>
                  </from>
                  <to>
                    <xdr:col>14</xdr:col>
                    <xdr:colOff>28575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1" name="Button 9">
              <controlPr defaultSize="0" print="0" autoFill="0" autoPict="0" macro="[0]!Soupe_Vide">
                <anchor moveWithCells="1">
                  <from>
                    <xdr:col>15</xdr:col>
                    <xdr:colOff>76200</xdr:colOff>
                    <xdr:row>5</xdr:row>
                    <xdr:rowOff>152400</xdr:rowOff>
                  </from>
                  <to>
                    <xdr:col>15</xdr:col>
                    <xdr:colOff>295275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2" name="Button 10">
              <controlPr defaultSize="0" print="0" autoFill="0" autoPict="0" macro="[0]!Surgelés_Vide">
                <anchor moveWithCells="1">
                  <from>
                    <xdr:col>17</xdr:col>
                    <xdr:colOff>57150</xdr:colOff>
                    <xdr:row>6</xdr:row>
                    <xdr:rowOff>19050</xdr:rowOff>
                  </from>
                  <to>
                    <xdr:col>17</xdr:col>
                    <xdr:colOff>266700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3" name="Button 11">
              <controlPr defaultSize="0" print="0" autoFill="0" autoPict="0" macro="[0]!Légumes_Vide">
                <anchor moveWithCells="1">
                  <from>
                    <xdr:col>21</xdr:col>
                    <xdr:colOff>66675</xdr:colOff>
                    <xdr:row>3</xdr:row>
                    <xdr:rowOff>123825</xdr:rowOff>
                  </from>
                  <to>
                    <xdr:col>21</xdr:col>
                    <xdr:colOff>304800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14" name="Button 1ére vide">
              <controlPr defaultSize="0" print="0" autoFill="0" autoPict="0" macro="[0]!Cellule_1ére_Vide">
                <anchor moveWithCells="1" sizeWithCells="1">
                  <from>
                    <xdr:col>0</xdr:col>
                    <xdr:colOff>600075</xdr:colOff>
                    <xdr:row>0</xdr:row>
                    <xdr:rowOff>209550</xdr:rowOff>
                  </from>
                  <to>
                    <xdr:col>0</xdr:col>
                    <xdr:colOff>1114425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15" name="Button 23">
              <controlPr defaultSize="0" print="0" autoFill="0" autoPict="0" macro="[0]!Cellule_Dernière">
                <anchor moveWithCells="1">
                  <from>
                    <xdr:col>1</xdr:col>
                    <xdr:colOff>219075</xdr:colOff>
                    <xdr:row>0</xdr:row>
                    <xdr:rowOff>180975</xdr:rowOff>
                  </from>
                  <to>
                    <xdr:col>1</xdr:col>
                    <xdr:colOff>1019175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16" name="Button 28">
              <controlPr defaultSize="0" print="0" autoFill="0" autoPict="0" macro="[0]!Feuil1.Calendar">
                <anchor moveWithCells="1">
                  <from>
                    <xdr:col>14</xdr:col>
                    <xdr:colOff>38100</xdr:colOff>
                    <xdr:row>0</xdr:row>
                    <xdr:rowOff>66675</xdr:rowOff>
                  </from>
                  <to>
                    <xdr:col>14</xdr:col>
                    <xdr:colOff>704850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17" name="Button 30">
              <controlPr defaultSize="0" print="0" autoFill="0" autoPict="0" macro="[0]!Cellule_1ére_Vide_H">
                <anchor moveWithCells="1">
                  <from>
                    <xdr:col>6</xdr:col>
                    <xdr:colOff>390525</xdr:colOff>
                    <xdr:row>0</xdr:row>
                    <xdr:rowOff>200025</xdr:rowOff>
                  </from>
                  <to>
                    <xdr:col>6</xdr:col>
                    <xdr:colOff>1057275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18" name="Button 51">
              <controlPr defaultSize="0" print="0" autoFill="0" autoPict="0" macro="[0]!Volailles_Vide">
                <anchor moveWithCells="1">
                  <from>
                    <xdr:col>19</xdr:col>
                    <xdr:colOff>9525</xdr:colOff>
                    <xdr:row>5</xdr:row>
                    <xdr:rowOff>161925</xdr:rowOff>
                  </from>
                  <to>
                    <xdr:col>19</xdr:col>
                    <xdr:colOff>285750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19" name="Button 52">
              <controlPr defaultSize="0" print="0" autoFill="0" autoPict="0" macro="[0]!Durée_Cons_Vide">
                <anchor moveWithCells="1">
                  <from>
                    <xdr:col>21</xdr:col>
                    <xdr:colOff>66675</xdr:colOff>
                    <xdr:row>6</xdr:row>
                    <xdr:rowOff>19050</xdr:rowOff>
                  </from>
                  <to>
                    <xdr:col>21</xdr:col>
                    <xdr:colOff>304800</xdr:colOff>
                    <xdr:row>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0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" operator="equal" id="{7286BDB9-A47B-480E-AEB4-95BBEFEB8916}">
            <xm:f>'Base de données'!$A$10</xm:f>
            <x14:dxf>
              <fill>
                <patternFill>
                  <bgColor theme="7" tint="0.59996337778862885"/>
                </patternFill>
              </fill>
            </x14:dxf>
          </x14:cfRule>
          <xm:sqref>B2:B100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A65"/>
  <sheetViews>
    <sheetView workbookViewId="0">
      <pane xSplit="1" ySplit="2" topLeftCell="B3" activePane="bottomRight" state="frozenSplit"/>
      <selection pane="topRight" activeCell="B1" sqref="B1"/>
      <selection pane="bottomLeft" activeCell="A3" sqref="A3"/>
      <selection pane="bottomRight" activeCell="C16" sqref="C16"/>
    </sheetView>
  </sheetViews>
  <sheetFormatPr baseColWidth="10" defaultRowHeight="15" x14ac:dyDescent="0.25"/>
  <cols>
    <col min="1" max="1" width="20.5703125" customWidth="1"/>
    <col min="2" max="2" width="2.7109375" customWidth="1"/>
    <col min="3" max="3" width="9" bestFit="1" customWidth="1"/>
    <col min="4" max="4" width="8.85546875" bestFit="1" customWidth="1"/>
    <col min="5" max="5" width="4.7109375" customWidth="1"/>
    <col min="6" max="6" width="19.7109375" bestFit="1" customWidth="1"/>
    <col min="7" max="7" width="4.7109375" customWidth="1"/>
    <col min="8" max="8" width="15" bestFit="1" customWidth="1"/>
    <col min="9" max="9" width="4.7109375" customWidth="1"/>
    <col min="10" max="10" width="11" bestFit="1" customWidth="1"/>
    <col min="11" max="11" width="4.7109375" customWidth="1"/>
    <col min="12" max="12" width="10.85546875" bestFit="1" customWidth="1"/>
    <col min="13" max="13" width="4.7109375" customWidth="1"/>
    <col min="14" max="14" width="17.140625" bestFit="1" customWidth="1"/>
    <col min="15" max="15" width="4.7109375" customWidth="1"/>
    <col min="16" max="16" width="18.42578125" bestFit="1" customWidth="1"/>
    <col min="17" max="17" width="4.7109375" customWidth="1"/>
    <col min="18" max="18" width="8" bestFit="1" customWidth="1"/>
    <col min="19" max="19" width="4.7109375" customWidth="1"/>
    <col min="20" max="20" width="17.28515625" bestFit="1" customWidth="1"/>
    <col min="21" max="21" width="4.7109375" customWidth="1"/>
    <col min="22" max="22" width="18" bestFit="1" customWidth="1"/>
    <col min="23" max="23" width="4.7109375" customWidth="1"/>
    <col min="24" max="24" width="33.5703125" bestFit="1" customWidth="1"/>
    <col min="25" max="25" width="9.5703125" bestFit="1" customWidth="1"/>
    <col min="26" max="26" width="4.7109375" customWidth="1"/>
    <col min="27" max="27" width="8" customWidth="1"/>
    <col min="28" max="28" width="4.7109375" customWidth="1"/>
    <col min="29" max="29" width="14.28515625" customWidth="1"/>
    <col min="30" max="30" width="4.7109375" customWidth="1"/>
  </cols>
  <sheetData>
    <row r="1" spans="1:27" ht="21.75" customHeight="1" thickBot="1" x14ac:dyDescent="0.3">
      <c r="A1" s="1" t="s">
        <v>78</v>
      </c>
      <c r="C1" s="51" t="s">
        <v>89</v>
      </c>
      <c r="D1" s="2" t="s">
        <v>122</v>
      </c>
      <c r="F1" s="26" t="s">
        <v>5</v>
      </c>
      <c r="G1" s="27"/>
      <c r="H1" s="28" t="s">
        <v>6</v>
      </c>
      <c r="I1" s="27"/>
      <c r="J1" s="29" t="s">
        <v>7</v>
      </c>
      <c r="K1" s="27"/>
      <c r="L1" s="30" t="s">
        <v>2</v>
      </c>
      <c r="M1" s="27"/>
      <c r="N1" s="31" t="s">
        <v>8</v>
      </c>
      <c r="O1" s="27"/>
      <c r="P1" s="32" t="s">
        <v>84</v>
      </c>
      <c r="Q1" s="27"/>
      <c r="R1" s="47" t="s">
        <v>10</v>
      </c>
      <c r="S1" s="75"/>
      <c r="T1" s="76" t="s">
        <v>124</v>
      </c>
      <c r="U1" s="33"/>
      <c r="V1" s="34" t="s">
        <v>9</v>
      </c>
      <c r="W1" s="33"/>
      <c r="X1" s="35" t="s">
        <v>45</v>
      </c>
      <c r="Y1" s="36" t="s">
        <v>75</v>
      </c>
    </row>
    <row r="2" spans="1:27" x14ac:dyDescent="0.25">
      <c r="A2" s="2" t="s">
        <v>5</v>
      </c>
      <c r="C2" s="54" t="s">
        <v>90</v>
      </c>
      <c r="D2" s="72">
        <v>1</v>
      </c>
      <c r="G2" s="4"/>
      <c r="H2" s="7" t="s">
        <v>35</v>
      </c>
      <c r="I2" s="4"/>
      <c r="J2" s="4" t="s">
        <v>41</v>
      </c>
      <c r="K2" s="4"/>
      <c r="L2" s="4" t="s">
        <v>49</v>
      </c>
      <c r="M2" s="4"/>
      <c r="N2" s="7" t="s">
        <v>68</v>
      </c>
      <c r="O2" s="4"/>
      <c r="P2" s="7" t="s">
        <v>123</v>
      </c>
      <c r="Q2" s="4"/>
      <c r="R2" s="6" t="s">
        <v>39</v>
      </c>
      <c r="S2" s="4"/>
      <c r="T2" s="4" t="s">
        <v>125</v>
      </c>
      <c r="U2" s="4"/>
      <c r="V2" s="7" t="s">
        <v>42</v>
      </c>
      <c r="W2" s="4"/>
      <c r="X2" s="38" t="s">
        <v>108</v>
      </c>
      <c r="Y2" s="39">
        <v>240</v>
      </c>
      <c r="AA2">
        <f>IF( Y2="","",VLOOKUP(X2,X2:Y12,2,TRUE))</f>
        <v>240</v>
      </c>
    </row>
    <row r="3" spans="1:27" x14ac:dyDescent="0.25">
      <c r="A3" s="2" t="s">
        <v>6</v>
      </c>
      <c r="C3" s="55" t="s">
        <v>146</v>
      </c>
      <c r="D3" s="73">
        <v>2</v>
      </c>
      <c r="F3" s="9" t="s">
        <v>136</v>
      </c>
      <c r="G3" s="4"/>
      <c r="H3" s="4" t="s">
        <v>33</v>
      </c>
      <c r="I3" s="4"/>
      <c r="J3" s="4"/>
      <c r="K3" s="4"/>
      <c r="L3" s="7" t="s">
        <v>51</v>
      </c>
      <c r="M3" s="4"/>
      <c r="N3" s="4" t="s">
        <v>52</v>
      </c>
      <c r="O3" s="4"/>
      <c r="P3" s="7" t="s">
        <v>60</v>
      </c>
      <c r="Q3" s="4"/>
      <c r="R3" s="6" t="s">
        <v>40</v>
      </c>
      <c r="S3" s="4"/>
      <c r="T3" s="4" t="s">
        <v>126</v>
      </c>
      <c r="U3" s="4"/>
      <c r="V3" s="5" t="s">
        <v>36</v>
      </c>
      <c r="W3" s="4"/>
      <c r="X3" s="38" t="s">
        <v>119</v>
      </c>
      <c r="Y3" s="39">
        <v>360</v>
      </c>
      <c r="AA3">
        <f t="shared" ref="AA3:AA20" si="0">IF( Y3="","",VLOOKUP(X3,X3:Y13,2,TRUE))</f>
        <v>360</v>
      </c>
    </row>
    <row r="4" spans="1:27" x14ac:dyDescent="0.25">
      <c r="A4" s="2" t="s">
        <v>7</v>
      </c>
      <c r="C4" s="56" t="s">
        <v>147</v>
      </c>
      <c r="D4" s="73">
        <v>3</v>
      </c>
      <c r="F4" s="9" t="s">
        <v>139</v>
      </c>
      <c r="G4" s="4"/>
      <c r="H4" s="4" t="s">
        <v>32</v>
      </c>
      <c r="I4" s="4"/>
      <c r="J4" s="4"/>
      <c r="K4" s="4"/>
      <c r="L4" s="4" t="s">
        <v>48</v>
      </c>
      <c r="M4" s="4"/>
      <c r="N4" s="7" t="s">
        <v>71</v>
      </c>
      <c r="O4" s="4"/>
      <c r="P4" s="7" t="s">
        <v>70</v>
      </c>
      <c r="Q4" s="4"/>
      <c r="R4" s="6" t="s">
        <v>37</v>
      </c>
      <c r="S4" s="4"/>
      <c r="T4" s="7" t="s">
        <v>129</v>
      </c>
      <c r="U4" s="4"/>
      <c r="V4" s="9" t="s">
        <v>26</v>
      </c>
      <c r="W4" s="4"/>
      <c r="X4" s="38" t="s">
        <v>106</v>
      </c>
      <c r="Y4" s="39">
        <v>90</v>
      </c>
      <c r="AA4">
        <f t="shared" si="0"/>
        <v>90</v>
      </c>
    </row>
    <row r="5" spans="1:27" x14ac:dyDescent="0.25">
      <c r="A5" s="2" t="s">
        <v>2</v>
      </c>
      <c r="C5" s="89" t="s">
        <v>148</v>
      </c>
      <c r="D5" s="73">
        <v>4</v>
      </c>
      <c r="F5" s="66" t="s">
        <v>142</v>
      </c>
      <c r="G5" s="4"/>
      <c r="H5" s="4" t="s">
        <v>34</v>
      </c>
      <c r="I5" s="4"/>
      <c r="J5" s="4"/>
      <c r="K5" s="4"/>
      <c r="L5" s="4" t="s">
        <v>50</v>
      </c>
      <c r="M5" s="4"/>
      <c r="N5" s="7" t="s">
        <v>73</v>
      </c>
      <c r="O5" s="4"/>
      <c r="P5" s="7" t="s">
        <v>83</v>
      </c>
      <c r="Q5" s="4"/>
      <c r="R5" s="6" t="s">
        <v>38</v>
      </c>
      <c r="S5" s="4"/>
      <c r="T5" s="7" t="s">
        <v>130</v>
      </c>
      <c r="U5" s="4"/>
      <c r="V5" s="7" t="s">
        <v>62</v>
      </c>
      <c r="W5" s="4"/>
      <c r="X5" s="38" t="s">
        <v>101</v>
      </c>
      <c r="Y5" s="39">
        <v>240</v>
      </c>
      <c r="AA5">
        <f t="shared" si="0"/>
        <v>240</v>
      </c>
    </row>
    <row r="6" spans="1:27" x14ac:dyDescent="0.25">
      <c r="A6" s="2" t="s">
        <v>8</v>
      </c>
      <c r="D6" s="73">
        <v>5</v>
      </c>
      <c r="F6" s="5" t="s">
        <v>143</v>
      </c>
      <c r="G6" s="4"/>
      <c r="H6" s="7" t="s">
        <v>65</v>
      </c>
      <c r="I6" s="4"/>
      <c r="J6" s="4"/>
      <c r="K6" s="4"/>
      <c r="L6" s="7" t="s">
        <v>86</v>
      </c>
      <c r="M6" s="4"/>
      <c r="N6" s="7" t="s">
        <v>59</v>
      </c>
      <c r="O6" s="4"/>
      <c r="P6" s="4" t="s">
        <v>56</v>
      </c>
      <c r="Q6" s="4"/>
      <c r="R6" s="7"/>
      <c r="S6" s="4"/>
      <c r="T6" s="7" t="s">
        <v>131</v>
      </c>
      <c r="U6" s="4"/>
      <c r="V6" s="7" t="s">
        <v>63</v>
      </c>
      <c r="W6" s="4"/>
      <c r="X6" s="38" t="s">
        <v>105</v>
      </c>
      <c r="Y6" s="39">
        <v>90</v>
      </c>
      <c r="AA6">
        <f t="shared" si="0"/>
        <v>90</v>
      </c>
    </row>
    <row r="7" spans="1:27" x14ac:dyDescent="0.25">
      <c r="A7" s="2" t="s">
        <v>88</v>
      </c>
      <c r="D7" s="73">
        <v>6</v>
      </c>
      <c r="F7" s="78" t="s">
        <v>118</v>
      </c>
      <c r="G7" s="4"/>
      <c r="H7" s="7"/>
      <c r="I7" s="4"/>
      <c r="J7" s="4"/>
      <c r="K7" s="4"/>
      <c r="L7" s="7" t="s">
        <v>85</v>
      </c>
      <c r="M7" s="4"/>
      <c r="N7" s="7" t="s">
        <v>69</v>
      </c>
      <c r="O7" s="4"/>
      <c r="P7" s="7" t="s">
        <v>57</v>
      </c>
      <c r="Q7" s="4"/>
      <c r="R7" s="4"/>
      <c r="S7" s="4"/>
      <c r="T7" s="4" t="s">
        <v>127</v>
      </c>
      <c r="U7" s="4"/>
      <c r="V7" s="9" t="s">
        <v>87</v>
      </c>
      <c r="W7" s="4"/>
      <c r="X7" s="37" t="s">
        <v>93</v>
      </c>
      <c r="Y7" s="39">
        <v>360</v>
      </c>
      <c r="AA7">
        <f t="shared" si="0"/>
        <v>360</v>
      </c>
    </row>
    <row r="8" spans="1:27" x14ac:dyDescent="0.25">
      <c r="A8" s="2" t="s">
        <v>76</v>
      </c>
      <c r="D8" s="73">
        <v>7</v>
      </c>
      <c r="F8" s="9" t="s">
        <v>27</v>
      </c>
      <c r="G8" s="4"/>
      <c r="H8" s="4"/>
      <c r="I8" s="4"/>
      <c r="J8" s="4"/>
      <c r="K8" s="4"/>
      <c r="L8" s="4"/>
      <c r="M8" s="4"/>
      <c r="N8" s="7" t="s">
        <v>58</v>
      </c>
      <c r="O8" s="4"/>
      <c r="P8" s="7" t="s">
        <v>81</v>
      </c>
      <c r="Q8" s="4"/>
      <c r="R8" s="4"/>
      <c r="S8" s="4"/>
      <c r="T8" s="4" t="s">
        <v>128</v>
      </c>
      <c r="U8" s="4"/>
      <c r="V8" s="5" t="s">
        <v>29</v>
      </c>
      <c r="W8" s="4"/>
      <c r="X8" s="37" t="s">
        <v>104</v>
      </c>
      <c r="Y8" s="39">
        <v>90</v>
      </c>
      <c r="AA8">
        <f t="shared" si="0"/>
        <v>90</v>
      </c>
    </row>
    <row r="9" spans="1:27" x14ac:dyDescent="0.25">
      <c r="A9" s="2" t="s">
        <v>124</v>
      </c>
      <c r="D9" s="73">
        <v>8</v>
      </c>
      <c r="F9" s="9" t="s">
        <v>22</v>
      </c>
      <c r="G9" s="4"/>
      <c r="H9" s="4"/>
      <c r="I9" s="4"/>
      <c r="J9" s="4"/>
      <c r="K9" s="4"/>
      <c r="L9" s="4"/>
      <c r="M9" s="4"/>
      <c r="N9" s="7" t="s">
        <v>82</v>
      </c>
      <c r="O9" s="4"/>
      <c r="P9" s="4" t="s">
        <v>55</v>
      </c>
      <c r="Q9" s="4"/>
      <c r="R9" s="4"/>
      <c r="S9" s="4"/>
      <c r="T9" s="7"/>
      <c r="U9" s="4"/>
      <c r="V9" s="5" t="s">
        <v>30</v>
      </c>
      <c r="W9" s="4"/>
      <c r="X9" s="38" t="s">
        <v>102</v>
      </c>
      <c r="Y9" s="39">
        <v>240</v>
      </c>
      <c r="AA9">
        <f t="shared" si="0"/>
        <v>240</v>
      </c>
    </row>
    <row r="10" spans="1:27" x14ac:dyDescent="0.25">
      <c r="A10" s="2" t="s">
        <v>9</v>
      </c>
      <c r="D10" s="73">
        <v>9</v>
      </c>
      <c r="F10" s="9" t="s">
        <v>14</v>
      </c>
      <c r="G10" s="4"/>
      <c r="H10" s="4"/>
      <c r="I10" s="4"/>
      <c r="J10" s="4"/>
      <c r="K10" s="4"/>
      <c r="L10" s="4"/>
      <c r="M10" s="4"/>
      <c r="N10" s="7" t="s">
        <v>67</v>
      </c>
      <c r="O10" s="4"/>
      <c r="P10" s="4" t="s">
        <v>61</v>
      </c>
      <c r="Q10" s="4"/>
      <c r="R10" s="4"/>
      <c r="S10" s="4"/>
      <c r="T10" s="4"/>
      <c r="U10" s="4"/>
      <c r="V10" s="5" t="s">
        <v>31</v>
      </c>
      <c r="W10" s="4"/>
      <c r="X10" s="37" t="s">
        <v>94</v>
      </c>
      <c r="Y10" s="39">
        <v>300</v>
      </c>
      <c r="AA10">
        <f t="shared" si="0"/>
        <v>300</v>
      </c>
    </row>
    <row r="11" spans="1:27" ht="15.75" thickBot="1" x14ac:dyDescent="0.3">
      <c r="A11" s="2"/>
      <c r="D11" s="74">
        <v>10</v>
      </c>
      <c r="F11" s="9" t="s">
        <v>13</v>
      </c>
      <c r="G11" s="4"/>
      <c r="H11" s="4"/>
      <c r="I11" s="4"/>
      <c r="J11" s="4"/>
      <c r="K11" s="4"/>
      <c r="L11" s="4"/>
      <c r="M11" s="4"/>
      <c r="N11" s="7" t="s">
        <v>66</v>
      </c>
      <c r="O11" s="4"/>
      <c r="P11" s="7"/>
      <c r="Q11" s="4"/>
      <c r="R11" s="4"/>
      <c r="S11" s="4"/>
      <c r="T11" s="4"/>
      <c r="U11" s="4"/>
      <c r="V11" s="5" t="s">
        <v>28</v>
      </c>
      <c r="W11" s="4"/>
      <c r="X11" s="37" t="s">
        <v>95</v>
      </c>
      <c r="Y11" s="39">
        <v>30</v>
      </c>
      <c r="AA11">
        <f t="shared" si="0"/>
        <v>30</v>
      </c>
    </row>
    <row r="12" spans="1:27" ht="15.75" thickTop="1" x14ac:dyDescent="0.25">
      <c r="A12" s="2"/>
      <c r="F12" s="5" t="s">
        <v>92</v>
      </c>
      <c r="G12" s="4"/>
      <c r="H12" s="10"/>
      <c r="I12" s="4"/>
      <c r="J12" s="10"/>
      <c r="K12" s="4"/>
      <c r="L12" s="10"/>
      <c r="M12" s="4"/>
      <c r="N12" s="4" t="s">
        <v>53</v>
      </c>
      <c r="O12" s="4"/>
      <c r="Q12" s="4"/>
      <c r="R12" s="10"/>
      <c r="S12" s="4"/>
      <c r="T12" s="10"/>
      <c r="U12" s="4"/>
      <c r="V12" s="7"/>
      <c r="W12" s="4"/>
      <c r="X12" s="59" t="s">
        <v>96</v>
      </c>
      <c r="Y12" s="39">
        <v>120</v>
      </c>
      <c r="AA12">
        <f>IF( Y12="","",VLOOKUP(X12,X12:Y34,2,TRUE))</f>
        <v>120</v>
      </c>
    </row>
    <row r="13" spans="1:27" x14ac:dyDescent="0.25">
      <c r="A13" s="2"/>
      <c r="C13" s="88" t="s">
        <v>90</v>
      </c>
      <c r="F13" s="9" t="s">
        <v>64</v>
      </c>
      <c r="G13" s="4"/>
      <c r="H13" s="4"/>
      <c r="I13" s="4"/>
      <c r="J13" s="4"/>
      <c r="K13" s="4"/>
      <c r="L13" s="4"/>
      <c r="M13" s="4"/>
      <c r="N13" s="7" t="s">
        <v>72</v>
      </c>
      <c r="O13" s="4"/>
      <c r="P13" s="4"/>
      <c r="Q13" s="4"/>
      <c r="R13" s="4"/>
      <c r="S13" s="4"/>
      <c r="T13" s="4"/>
      <c r="U13" s="4"/>
      <c r="V13" s="4"/>
      <c r="W13" s="4"/>
      <c r="X13" s="45" t="s">
        <v>107</v>
      </c>
      <c r="Y13" s="39">
        <v>240</v>
      </c>
      <c r="AA13">
        <f t="shared" si="0"/>
        <v>240</v>
      </c>
    </row>
    <row r="14" spans="1:27" x14ac:dyDescent="0.25">
      <c r="F14" s="9" t="s">
        <v>12</v>
      </c>
      <c r="G14" s="4"/>
      <c r="H14" s="4"/>
      <c r="I14" s="4"/>
      <c r="J14" s="4"/>
      <c r="K14" s="4"/>
      <c r="L14" s="4"/>
      <c r="M14" s="4"/>
      <c r="N14" s="4" t="s">
        <v>54</v>
      </c>
      <c r="O14" s="4"/>
      <c r="P14" s="4"/>
      <c r="Q14" s="4"/>
      <c r="R14" s="4"/>
      <c r="S14" s="4"/>
      <c r="T14" s="4"/>
      <c r="U14" s="4"/>
      <c r="V14" s="4"/>
      <c r="W14" s="4"/>
      <c r="X14" s="59" t="s">
        <v>97</v>
      </c>
      <c r="Y14" s="39">
        <v>120</v>
      </c>
      <c r="AA14">
        <f t="shared" si="0"/>
        <v>120</v>
      </c>
    </row>
    <row r="15" spans="1:27" x14ac:dyDescent="0.25">
      <c r="F15" s="9" t="s">
        <v>11</v>
      </c>
      <c r="G15" s="4"/>
      <c r="H15" s="4"/>
      <c r="I15" s="4"/>
      <c r="J15" s="4"/>
      <c r="K15" s="4"/>
      <c r="L15" s="4"/>
      <c r="M15" s="4"/>
      <c r="N15" s="7"/>
      <c r="O15" s="4"/>
      <c r="P15" s="4"/>
      <c r="Q15" s="4"/>
      <c r="R15" s="4"/>
      <c r="S15" s="4"/>
      <c r="T15" s="4"/>
      <c r="U15" s="4"/>
      <c r="V15" s="4"/>
      <c r="W15" s="4"/>
      <c r="X15" s="45" t="s">
        <v>133</v>
      </c>
      <c r="Y15" s="39">
        <v>450</v>
      </c>
      <c r="AA15">
        <f t="shared" si="0"/>
        <v>450</v>
      </c>
    </row>
    <row r="16" spans="1:27" x14ac:dyDescent="0.25">
      <c r="F16" s="5" t="s">
        <v>135</v>
      </c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5" t="s">
        <v>132</v>
      </c>
      <c r="Y16" s="39">
        <v>300</v>
      </c>
      <c r="AA16">
        <f t="shared" si="0"/>
        <v>300</v>
      </c>
    </row>
    <row r="17" spans="6:27" x14ac:dyDescent="0.25">
      <c r="F17" s="5" t="s">
        <v>134</v>
      </c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5" t="s">
        <v>109</v>
      </c>
      <c r="Y17" s="39">
        <v>240</v>
      </c>
      <c r="AA17">
        <f t="shared" si="0"/>
        <v>240</v>
      </c>
    </row>
    <row r="18" spans="6:27" x14ac:dyDescent="0.25">
      <c r="F18" s="5" t="s">
        <v>100</v>
      </c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5" t="s">
        <v>98</v>
      </c>
      <c r="Y18" s="39">
        <v>90</v>
      </c>
      <c r="AA18">
        <f t="shared" si="0"/>
        <v>90</v>
      </c>
    </row>
    <row r="19" spans="6:27" ht="15.75" thickBot="1" x14ac:dyDescent="0.3">
      <c r="F19" s="9" t="s">
        <v>138</v>
      </c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5" t="s">
        <v>99</v>
      </c>
      <c r="Y19" s="39">
        <v>60</v>
      </c>
      <c r="AA19">
        <f t="shared" si="0"/>
        <v>60</v>
      </c>
    </row>
    <row r="20" spans="6:27" ht="15.75" thickTop="1" x14ac:dyDescent="0.25">
      <c r="F20" s="9" t="s">
        <v>137</v>
      </c>
      <c r="G20" s="4"/>
      <c r="H20" s="4"/>
      <c r="I20" s="4"/>
      <c r="J20" s="4"/>
      <c r="K20" s="4"/>
      <c r="L20" s="4"/>
      <c r="M20" s="4"/>
      <c r="N20" s="10"/>
      <c r="O20" s="4"/>
      <c r="P20" s="4"/>
      <c r="Q20" s="4"/>
      <c r="R20" s="4"/>
      <c r="S20" s="4"/>
      <c r="T20" s="4"/>
      <c r="U20" s="4"/>
      <c r="V20" s="10"/>
      <c r="W20" s="4"/>
      <c r="X20" s="59" t="s">
        <v>103</v>
      </c>
      <c r="Y20" s="39">
        <v>240</v>
      </c>
      <c r="AA20">
        <f t="shared" si="0"/>
        <v>240</v>
      </c>
    </row>
    <row r="21" spans="6:27" ht="15.75" thickBot="1" x14ac:dyDescent="0.3">
      <c r="F21" s="9" t="s">
        <v>15</v>
      </c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7"/>
      <c r="Y21" s="6"/>
    </row>
    <row r="22" spans="6:27" ht="15.75" thickTop="1" x14ac:dyDescent="0.25">
      <c r="F22" s="9" t="s">
        <v>16</v>
      </c>
      <c r="G22" s="4"/>
      <c r="H22" s="4"/>
      <c r="I22" s="4"/>
      <c r="J22" s="4"/>
      <c r="K22" s="4"/>
      <c r="L22" s="4"/>
      <c r="M22" s="4"/>
      <c r="N22" s="4"/>
      <c r="O22" s="4"/>
      <c r="P22" s="10"/>
      <c r="Q22" s="4"/>
      <c r="R22" s="4"/>
      <c r="S22" s="4"/>
      <c r="T22" s="4"/>
      <c r="U22" s="4"/>
      <c r="V22" s="4"/>
      <c r="W22" s="4"/>
    </row>
    <row r="23" spans="6:27" x14ac:dyDescent="0.25">
      <c r="F23" s="9" t="s">
        <v>23</v>
      </c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6"/>
    </row>
    <row r="24" spans="6:27" x14ac:dyDescent="0.25">
      <c r="F24" s="9" t="s">
        <v>24</v>
      </c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6"/>
    </row>
    <row r="25" spans="6:27" x14ac:dyDescent="0.25">
      <c r="F25" s="9" t="s">
        <v>25</v>
      </c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6"/>
    </row>
    <row r="26" spans="6:27" x14ac:dyDescent="0.25">
      <c r="F26" s="9" t="s">
        <v>19</v>
      </c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6"/>
    </row>
    <row r="27" spans="6:27" x14ac:dyDescent="0.25">
      <c r="F27" s="9" t="s">
        <v>18</v>
      </c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6"/>
    </row>
    <row r="28" spans="6:27" x14ac:dyDescent="0.25">
      <c r="F28" s="9" t="s">
        <v>20</v>
      </c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6"/>
    </row>
    <row r="29" spans="6:27" x14ac:dyDescent="0.25">
      <c r="F29" s="9" t="s">
        <v>17</v>
      </c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6"/>
    </row>
    <row r="30" spans="6:27" x14ac:dyDescent="0.25">
      <c r="F30" s="9" t="s">
        <v>21</v>
      </c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6"/>
    </row>
    <row r="31" spans="6:27" x14ac:dyDescent="0.25">
      <c r="F31" s="9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6"/>
    </row>
    <row r="32" spans="6:27" x14ac:dyDescent="0.25">
      <c r="F32" s="5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6"/>
    </row>
    <row r="33" spans="1:25" ht="15.75" thickBot="1" x14ac:dyDescent="0.3">
      <c r="F33" s="5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6"/>
    </row>
    <row r="34" spans="1:25" ht="15.75" thickTop="1" x14ac:dyDescent="0.25">
      <c r="F34" s="5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10"/>
      <c r="Y34" s="40"/>
    </row>
    <row r="35" spans="1:25" x14ac:dyDescent="0.25">
      <c r="F35" s="41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3"/>
    </row>
    <row r="37" spans="1:25" x14ac:dyDescent="0.25">
      <c r="F37" s="3" t="s">
        <v>77</v>
      </c>
    </row>
    <row r="38" spans="1:25" x14ac:dyDescent="0.25">
      <c r="F38" s="3" t="s">
        <v>145</v>
      </c>
    </row>
    <row r="41" spans="1:25" x14ac:dyDescent="0.25">
      <c r="A41" s="44"/>
    </row>
    <row r="42" spans="1:25" x14ac:dyDescent="0.25">
      <c r="A42" s="44"/>
    </row>
    <row r="43" spans="1:25" x14ac:dyDescent="0.25">
      <c r="A43" s="44"/>
    </row>
    <row r="44" spans="1:25" x14ac:dyDescent="0.25">
      <c r="F44" s="44"/>
    </row>
    <row r="45" spans="1:25" x14ac:dyDescent="0.25">
      <c r="F45" s="44"/>
    </row>
    <row r="46" spans="1:25" x14ac:dyDescent="0.25">
      <c r="F46" s="44"/>
    </row>
    <row r="47" spans="1:25" x14ac:dyDescent="0.25">
      <c r="F47" s="44"/>
    </row>
    <row r="48" spans="1:25" x14ac:dyDescent="0.25">
      <c r="F48" s="44"/>
    </row>
    <row r="49" spans="1:6" x14ac:dyDescent="0.25">
      <c r="F49" s="44"/>
    </row>
    <row r="50" spans="1:6" x14ac:dyDescent="0.25">
      <c r="F50" s="44"/>
    </row>
    <row r="51" spans="1:6" x14ac:dyDescent="0.25">
      <c r="F51" s="44"/>
    </row>
    <row r="52" spans="1:6" x14ac:dyDescent="0.25">
      <c r="F52" s="44"/>
    </row>
    <row r="53" spans="1:6" x14ac:dyDescent="0.25">
      <c r="F53" s="44"/>
    </row>
    <row r="54" spans="1:6" x14ac:dyDescent="0.25">
      <c r="A54" s="44"/>
    </row>
    <row r="55" spans="1:6" x14ac:dyDescent="0.25">
      <c r="F55" s="8"/>
    </row>
    <row r="56" spans="1:6" x14ac:dyDescent="0.25">
      <c r="F56" s="8"/>
    </row>
    <row r="57" spans="1:6" x14ac:dyDescent="0.25">
      <c r="F57" s="8"/>
    </row>
    <row r="58" spans="1:6" x14ac:dyDescent="0.25">
      <c r="F58" s="8"/>
    </row>
    <row r="59" spans="1:6" x14ac:dyDescent="0.25">
      <c r="F59" s="8"/>
    </row>
    <row r="60" spans="1:6" x14ac:dyDescent="0.25">
      <c r="F60" s="8"/>
    </row>
    <row r="61" spans="1:6" x14ac:dyDescent="0.25">
      <c r="A61" s="44"/>
    </row>
    <row r="62" spans="1:6" x14ac:dyDescent="0.25">
      <c r="A62" s="44"/>
    </row>
    <row r="63" spans="1:6" x14ac:dyDescent="0.25">
      <c r="A63" s="44"/>
    </row>
    <row r="64" spans="1:6" x14ac:dyDescent="0.25">
      <c r="A64" s="44"/>
    </row>
    <row r="65" spans="1:1" x14ac:dyDescent="0.25">
      <c r="A65" s="44"/>
    </row>
  </sheetData>
  <sortState ref="C2:C5">
    <sortCondition ref="C14"/>
  </sortState>
  <conditionalFormatting sqref="U13:U20 F1:Q1 G25:X33 V1:Y20 G2:Q11 G13:Q20 G12:O12 Q12 G21:W24 R1:U12 G35:X35 G34:W34 F3:F35">
    <cfRule type="notContainsBlanks" dxfId="5" priority="7">
      <formula>LEN(TRIM(F1))&gt;0</formula>
    </cfRule>
  </conditionalFormatting>
  <conditionalFormatting sqref="X34">
    <cfRule type="notContainsBlanks" dxfId="4" priority="6">
      <formula>LEN(TRIM(X34))&gt;0</formula>
    </cfRule>
  </conditionalFormatting>
  <conditionalFormatting sqref="Y34">
    <cfRule type="notContainsBlanks" dxfId="3" priority="4">
      <formula>LEN(TRIM(Y34))&gt;0</formula>
    </cfRule>
  </conditionalFormatting>
  <conditionalFormatting sqref="F55:F60">
    <cfRule type="notContainsBlanks" dxfId="2" priority="3">
      <formula>LEN(TRIM(F55))&gt;0</formula>
    </cfRule>
  </conditionalFormatting>
  <conditionalFormatting sqref="F3:F35">
    <cfRule type="notContainsBlanks" dxfId="1" priority="2">
      <formula>LEN(TRIM(F3))&gt;0</formula>
    </cfRule>
  </conditionalFormatting>
  <conditionalFormatting sqref="H2:H10 J2:J10 L2:L10 N2:N18 P2:P10 V2:V18 R2:T10 F3:F34">
    <cfRule type="notContainsBlanks" dxfId="0" priority="1">
      <formula>LEN(TRIM(F2))&gt;0</formula>
    </cfRule>
  </conditionalFormatting>
  <dataValidations count="1">
    <dataValidation type="list" allowBlank="1" showInputMessage="1" showErrorMessage="1" sqref="C13">
      <formula1>Cat_Endroit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" r:id="rId3" name="Button 10">
              <controlPr defaultSize="0" print="0" autoFill="0" autoPict="0" macro="[0]!Boucherie">
                <anchor moveWithCells="1">
                  <from>
                    <xdr:col>4</xdr:col>
                    <xdr:colOff>76200</xdr:colOff>
                    <xdr:row>0</xdr:row>
                    <xdr:rowOff>19050</xdr:rowOff>
                  </from>
                  <to>
                    <xdr:col>4</xdr:col>
                    <xdr:colOff>285750</xdr:colOff>
                    <xdr:row>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4" name="Button 11">
              <controlPr defaultSize="0" print="0" autoFill="0" autoPict="0" macro="[0]!Boulangerie">
                <anchor moveWithCells="1">
                  <from>
                    <xdr:col>6</xdr:col>
                    <xdr:colOff>28575</xdr:colOff>
                    <xdr:row>0</xdr:row>
                    <xdr:rowOff>47625</xdr:rowOff>
                  </from>
                  <to>
                    <xdr:col>6</xdr:col>
                    <xdr:colOff>257175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5" name="Button 12">
              <controlPr defaultSize="0" print="0" autoFill="0" autoPict="0" macro="[0]!Fromage">
                <anchor moveWithCells="1">
                  <from>
                    <xdr:col>8</xdr:col>
                    <xdr:colOff>47625</xdr:colOff>
                    <xdr:row>0</xdr:row>
                    <xdr:rowOff>28575</xdr:rowOff>
                  </from>
                  <to>
                    <xdr:col>8</xdr:col>
                    <xdr:colOff>238125</xdr:colOff>
                    <xdr:row>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6" name="Button 13">
              <controlPr defaultSize="0" print="0" autoFill="0" autoPict="0" macro="[0]!Fruits">
                <anchor moveWithCells="1">
                  <from>
                    <xdr:col>10</xdr:col>
                    <xdr:colOff>66675</xdr:colOff>
                    <xdr:row>0</xdr:row>
                    <xdr:rowOff>28575</xdr:rowOff>
                  </from>
                  <to>
                    <xdr:col>10</xdr:col>
                    <xdr:colOff>266700</xdr:colOff>
                    <xdr:row>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7" name="Button 14">
              <controlPr defaultSize="0" print="0" autoFill="0" autoPict="0" macro="[0]!_xludf.Poisson">
                <anchor moveWithCells="1">
                  <from>
                    <xdr:col>14</xdr:col>
                    <xdr:colOff>57150</xdr:colOff>
                    <xdr:row>0</xdr:row>
                    <xdr:rowOff>28575</xdr:rowOff>
                  </from>
                  <to>
                    <xdr:col>14</xdr:col>
                    <xdr:colOff>276225</xdr:colOff>
                    <xdr:row>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8" name="Button 15">
              <controlPr defaultSize="0" print="0" autoFill="0" autoPict="0" macro="[0]!Soupe">
                <anchor moveWithCells="1">
                  <from>
                    <xdr:col>16</xdr:col>
                    <xdr:colOff>47625</xdr:colOff>
                    <xdr:row>0</xdr:row>
                    <xdr:rowOff>47625</xdr:rowOff>
                  </from>
                  <to>
                    <xdr:col>16</xdr:col>
                    <xdr:colOff>266700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9" name="Button 16">
              <controlPr defaultSize="0" print="0" autoFill="0" autoPict="0" macro="[0]!Surgelés">
                <anchor moveWithCells="1">
                  <from>
                    <xdr:col>18</xdr:col>
                    <xdr:colOff>38100</xdr:colOff>
                    <xdr:row>0</xdr:row>
                    <xdr:rowOff>28575</xdr:rowOff>
                  </from>
                  <to>
                    <xdr:col>18</xdr:col>
                    <xdr:colOff>247650</xdr:colOff>
                    <xdr:row>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0" name="Button 17">
              <controlPr defaultSize="0" print="0" autoFill="0" autoPict="0" macro="[0]!Légumes">
                <anchor moveWithCells="1">
                  <from>
                    <xdr:col>12</xdr:col>
                    <xdr:colOff>47625</xdr:colOff>
                    <xdr:row>0</xdr:row>
                    <xdr:rowOff>9525</xdr:rowOff>
                  </from>
                  <to>
                    <xdr:col>12</xdr:col>
                    <xdr:colOff>285750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1" name="Button 18">
              <controlPr defaultSize="0" print="0" autoFill="0" autoPict="0" macro="[0]!Liste">
                <anchor moveWithCells="1" sizeWithCells="1">
                  <from>
                    <xdr:col>13</xdr:col>
                    <xdr:colOff>9525</xdr:colOff>
                    <xdr:row>22</xdr:row>
                    <xdr:rowOff>57150</xdr:rowOff>
                  </from>
                  <to>
                    <xdr:col>14</xdr:col>
                    <xdr:colOff>28575</xdr:colOff>
                    <xdr:row>24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12" name="Button 19">
              <controlPr defaultSize="0" print="0" autoFill="0" autoPict="0" macro="[0]!Volailles">
                <anchor moveWithCells="1">
                  <from>
                    <xdr:col>20</xdr:col>
                    <xdr:colOff>47625</xdr:colOff>
                    <xdr:row>0</xdr:row>
                    <xdr:rowOff>28575</xdr:rowOff>
                  </from>
                  <to>
                    <xdr:col>20</xdr:col>
                    <xdr:colOff>247650</xdr:colOff>
                    <xdr:row>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13" name="Button 20">
              <controlPr defaultSize="0" print="0" autoFill="0" autoPict="0" macro="[0]!Durée_Cons">
                <anchor moveWithCells="1">
                  <from>
                    <xdr:col>22</xdr:col>
                    <xdr:colOff>66675</xdr:colOff>
                    <xdr:row>0</xdr:row>
                    <xdr:rowOff>19050</xdr:rowOff>
                  </from>
                  <to>
                    <xdr:col>22</xdr:col>
                    <xdr:colOff>304800</xdr:colOff>
                    <xdr:row>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F13:K17"/>
  <sheetViews>
    <sheetView workbookViewId="0">
      <selection activeCell="G16" sqref="G16"/>
    </sheetView>
  </sheetViews>
  <sheetFormatPr baseColWidth="10" defaultRowHeight="15" x14ac:dyDescent="0.25"/>
  <cols>
    <col min="1" max="1" width="11.42578125" style="23"/>
    <col min="2" max="2" width="11.42578125" style="23" customWidth="1"/>
    <col min="3" max="4" width="11.42578125" style="23"/>
    <col min="5" max="5" width="11.42578125" style="23" customWidth="1"/>
    <col min="6" max="11" width="11.42578125" style="23"/>
    <col min="12" max="12" width="12" style="23" bestFit="1" customWidth="1"/>
    <col min="13" max="16384" width="11.42578125" style="23"/>
  </cols>
  <sheetData>
    <row r="13" spans="6:11" x14ac:dyDescent="0.25">
      <c r="F13" s="96" t="s">
        <v>144</v>
      </c>
      <c r="G13" s="97"/>
      <c r="H13" s="97"/>
      <c r="I13" s="97"/>
      <c r="J13" s="97"/>
      <c r="K13" s="98"/>
    </row>
    <row r="14" spans="6:11" x14ac:dyDescent="0.25">
      <c r="F14" s="90"/>
      <c r="G14" s="91"/>
      <c r="H14" s="91"/>
      <c r="I14" s="91"/>
      <c r="J14" s="91"/>
      <c r="K14" s="92"/>
    </row>
    <row r="15" spans="6:11" x14ac:dyDescent="0.25">
      <c r="F15" s="90"/>
      <c r="G15" s="91"/>
      <c r="H15" s="84"/>
      <c r="I15" s="91"/>
      <c r="J15" s="91"/>
      <c r="K15" s="92"/>
    </row>
    <row r="16" spans="6:11" x14ac:dyDescent="0.25">
      <c r="F16" s="90"/>
      <c r="G16" s="91"/>
      <c r="H16" s="91"/>
      <c r="I16" s="91"/>
      <c r="J16" s="91"/>
      <c r="K16" s="92"/>
    </row>
    <row r="17" spans="6:11" x14ac:dyDescent="0.25">
      <c r="F17" s="93"/>
      <c r="G17" s="94"/>
      <c r="H17" s="94"/>
      <c r="I17" s="94"/>
      <c r="J17" s="94"/>
      <c r="K17" s="95"/>
    </row>
  </sheetData>
  <sheetProtection sheet="1" objects="1" scenarios="1" selectLockedCells="1"/>
  <dataValidations xWindow="577" yWindow="527" count="1">
    <dataValidation type="date" allowBlank="1" showInputMessage="1" showErrorMessage="1" promptTitle="Info" prompt="Entrer la date sous cette forme:_x000a_12/06/2018" sqref="H15">
      <formula1>36526</formula1>
      <formula2>54789</formula2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G32"/>
  <sheetViews>
    <sheetView tabSelected="1" workbookViewId="0">
      <selection activeCell="C21" sqref="C21"/>
    </sheetView>
  </sheetViews>
  <sheetFormatPr baseColWidth="10" defaultRowHeight="15" x14ac:dyDescent="0.25"/>
  <cols>
    <col min="2" max="2" width="121" bestFit="1" customWidth="1"/>
  </cols>
  <sheetData>
    <row r="1" spans="2:7" x14ac:dyDescent="0.25">
      <c r="B1" t="s">
        <v>173</v>
      </c>
    </row>
    <row r="2" spans="2:7" x14ac:dyDescent="0.25">
      <c r="B2" t="s">
        <v>174</v>
      </c>
    </row>
    <row r="4" spans="2:7" x14ac:dyDescent="0.25">
      <c r="G4" s="102" t="s">
        <v>150</v>
      </c>
    </row>
    <row r="5" spans="2:7" x14ac:dyDescent="0.25">
      <c r="B5" s="102" t="s">
        <v>149</v>
      </c>
    </row>
    <row r="6" spans="2:7" x14ac:dyDescent="0.25">
      <c r="B6" s="102" t="s">
        <v>172</v>
      </c>
    </row>
    <row r="8" spans="2:7" x14ac:dyDescent="0.25">
      <c r="B8" s="103" t="s">
        <v>151</v>
      </c>
    </row>
    <row r="9" spans="2:7" x14ac:dyDescent="0.25">
      <c r="B9" s="104" t="s">
        <v>152</v>
      </c>
    </row>
    <row r="10" spans="2:7" x14ac:dyDescent="0.25">
      <c r="B10" s="104" t="s">
        <v>160</v>
      </c>
    </row>
    <row r="11" spans="2:7" x14ac:dyDescent="0.25">
      <c r="B11" s="105" t="s">
        <v>153</v>
      </c>
    </row>
    <row r="13" spans="2:7" x14ac:dyDescent="0.25">
      <c r="B13" s="103" t="s">
        <v>163</v>
      </c>
    </row>
    <row r="14" spans="2:7" x14ac:dyDescent="0.25">
      <c r="B14" s="106" t="s">
        <v>159</v>
      </c>
    </row>
    <row r="15" spans="2:7" x14ac:dyDescent="0.25">
      <c r="B15" s="106" t="s">
        <v>154</v>
      </c>
    </row>
    <row r="16" spans="2:7" x14ac:dyDescent="0.25">
      <c r="B16" s="107" t="s">
        <v>161</v>
      </c>
    </row>
    <row r="18" spans="2:2" x14ac:dyDescent="0.25">
      <c r="B18" s="103" t="s">
        <v>162</v>
      </c>
    </row>
    <row r="19" spans="2:2" x14ac:dyDescent="0.25">
      <c r="B19" s="108" t="s">
        <v>155</v>
      </c>
    </row>
    <row r="20" spans="2:2" x14ac:dyDescent="0.25">
      <c r="B20" s="108" t="s">
        <v>158</v>
      </c>
    </row>
    <row r="21" spans="2:2" x14ac:dyDescent="0.25">
      <c r="B21" s="108" t="s">
        <v>156</v>
      </c>
    </row>
    <row r="22" spans="2:2" x14ac:dyDescent="0.25">
      <c r="B22" s="108" t="s">
        <v>157</v>
      </c>
    </row>
    <row r="23" spans="2:2" x14ac:dyDescent="0.25">
      <c r="B23" s="109" t="s">
        <v>166</v>
      </c>
    </row>
    <row r="24" spans="2:2" x14ac:dyDescent="0.25">
      <c r="B24" s="108" t="s">
        <v>167</v>
      </c>
    </row>
    <row r="25" spans="2:2" x14ac:dyDescent="0.25">
      <c r="B25" s="108" t="s">
        <v>165</v>
      </c>
    </row>
    <row r="26" spans="2:2" x14ac:dyDescent="0.25">
      <c r="B26" s="108" t="s">
        <v>168</v>
      </c>
    </row>
    <row r="27" spans="2:2" x14ac:dyDescent="0.25">
      <c r="B27" s="110" t="s">
        <v>169</v>
      </c>
    </row>
    <row r="28" spans="2:2" x14ac:dyDescent="0.25">
      <c r="B28" s="108" t="s">
        <v>170</v>
      </c>
    </row>
    <row r="29" spans="2:2" x14ac:dyDescent="0.25">
      <c r="B29" s="111" t="s">
        <v>171</v>
      </c>
    </row>
    <row r="32" spans="2:2" x14ac:dyDescent="0.25">
      <c r="B32" t="s">
        <v>164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Congélation">
                <anchor moveWithCells="1" sizeWithCells="1">
                  <from>
                    <xdr:col>2</xdr:col>
                    <xdr:colOff>323850</xdr:colOff>
                    <xdr:row>2</xdr:row>
                    <xdr:rowOff>180975</xdr:rowOff>
                  </from>
                  <to>
                    <xdr:col>4</xdr:col>
                    <xdr:colOff>647700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Congélation</vt:lpstr>
      <vt:lpstr>Base de données</vt:lpstr>
      <vt:lpstr>Voir "H15"</vt:lpstr>
      <vt:lpstr>Question</vt:lpstr>
      <vt:lpstr>Cat_Cong_Boucherie</vt:lpstr>
      <vt:lpstr>Cat_Cong_Boulangerie</vt:lpstr>
      <vt:lpstr>Cat_Cong_Fromage</vt:lpstr>
      <vt:lpstr>Cat_Cong_Fruits</vt:lpstr>
      <vt:lpstr>Cat_Cong_Légumes</vt:lpstr>
      <vt:lpstr>Cat_Cong_Poisson</vt:lpstr>
      <vt:lpstr>Cat_Cong_Soupe</vt:lpstr>
      <vt:lpstr>Cat_Cong_Surgelés</vt:lpstr>
      <vt:lpstr>Cat_Cong_Volailles</vt:lpstr>
      <vt:lpstr>Cat_Congélation</vt:lpstr>
      <vt:lpstr>Cat_Congélations</vt:lpstr>
      <vt:lpstr>Cat_Durée_Conservation</vt:lpstr>
      <vt:lpstr>Cat_Nbr_Jrs</vt:lpstr>
      <vt:lpstr>Cat_Quantité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2020-02-25T13:52:14Z</dcterms:created>
  <dcterms:modified xsi:type="dcterms:W3CDTF">2020-03-10T19:10:10Z</dcterms:modified>
</cp:coreProperties>
</file>