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2345"/>
  </bookViews>
  <sheets>
    <sheet name="consomtion annuelle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'consomtion annuelle'!$A$1:$G$51</definedName>
    <definedName name="aller">'[2]Novembre 2012'!$S$2:$S$31</definedName>
    <definedName name="août" localSheetId="0">#REF!</definedName>
    <definedName name="août">#REF!</definedName>
    <definedName name="Arrivée">'[1]Afficher itinéraire'!$B$12</definedName>
    <definedName name="avril" localSheetId="0">#REF!</definedName>
    <definedName name="avril">#REF!</definedName>
    <definedName name="Bague">[3]couleur!$AG$2:$AG$36</definedName>
    <definedName name="Chiffre">[3]nichée!$AO$2:$CW$2</definedName>
    <definedName name="chiffres">[3]données!$A$2:$A$90</definedName>
    <definedName name="Chiffres_Alphabet">[3]données!$E$2:$E$62</definedName>
    <definedName name="Clients_Données">[3]données!$G$2:$G$40</definedName>
    <definedName name="Communes">'[1]TDC 17'!$I$2:$I$50</definedName>
    <definedName name="Couleur">[3]couleur!$AE$2:$AE$47</definedName>
    <definedName name="Début_2_mois">'[2]février 2013'!$A$12</definedName>
    <definedName name="décembre" localSheetId="0">#REF!</definedName>
    <definedName name="décembre">#REF!</definedName>
    <definedName name="Départ">'[1]Afficher itinéraire'!$B$8</definedName>
    <definedName name="Double">[3]données!$B$2:$B$90</definedName>
    <definedName name="février" localSheetId="0">#REF!</definedName>
    <definedName name="février">#REF!</definedName>
    <definedName name="Fin_2_mois">'[2]février 2013'!$A$60</definedName>
    <definedName name="Fournisseurs">[3]Fournisseurs!$AB$2:$AB$12</definedName>
    <definedName name="janvier" localSheetId="0">#REF!</definedName>
    <definedName name="janvier">#REF!</definedName>
    <definedName name="JourSem">'[2]Novembre 2012'!$H$2:$H$7</definedName>
    <definedName name="juillet" localSheetId="0">#REF!</definedName>
    <definedName name="juillet">#REF!</definedName>
    <definedName name="juillet_août" localSheetId="0">#REF!</definedName>
    <definedName name="juillet_août">#REF!</definedName>
    <definedName name="juin" localSheetId="0">#REF!</definedName>
    <definedName name="juin">#REF!</definedName>
    <definedName name="Liste_des_destinations">'[1]Afficher Google map'!$A$2:$A$50</definedName>
    <definedName name="Litres">[3]gasoil!$AB$2:$AB$10</definedName>
    <definedName name="mai" localSheetId="0">#REF!</definedName>
    <definedName name="mai">#REF!</definedName>
    <definedName name="mars" localSheetId="0">#REF!</definedName>
    <definedName name="mars">#REF!</definedName>
    <definedName name="mois">'[2]décembre 2012'!$W$2:$W$80</definedName>
    <definedName name="nbr">'[2]Novembre 2012'!$V$2:$V$32</definedName>
    <definedName name="nbv" localSheetId="0">#REF!</definedName>
    <definedName name="nbv">#REF!</definedName>
    <definedName name="novembre" localSheetId="0">#REF!</definedName>
    <definedName name="novembre">#REF!</definedName>
    <definedName name="octobre">'[2]octobre 2012'!$Q$13:$Q$35</definedName>
    <definedName name="Oeufs_Jeunes">[3]nichée!$AE$1:$AE$4</definedName>
    <definedName name="Ordre">[3]données!$F$2:$F$90</definedName>
    <definedName name="poids">[3]données!$D$2:$D$69</definedName>
    <definedName name="retour">'[2]Novembre 2012'!$T$2:$T$21</definedName>
    <definedName name="septembre" localSheetId="0">#REF!</definedName>
    <definedName name="septembre">#REF!</definedName>
    <definedName name="soir">'[2]Novembre 2012'!$U$2:$U$45</definedName>
    <definedName name="TVA">'[4]liste clients'!$A$16:$A$18</definedName>
  </definedNames>
  <calcPr calcId="145621"/>
</workbook>
</file>

<file path=xl/calcChain.xml><?xml version="1.0" encoding="utf-8"?>
<calcChain xmlns="http://schemas.openxmlformats.org/spreadsheetml/2006/main">
  <c r="D51" i="1" l="1"/>
  <c r="C51" i="1"/>
  <c r="G50" i="1"/>
  <c r="F50" i="1"/>
  <c r="E50" i="1"/>
  <c r="G49" i="1"/>
  <c r="F49" i="1"/>
  <c r="E49" i="1"/>
  <c r="G48" i="1"/>
  <c r="F48" i="1"/>
  <c r="E48" i="1"/>
  <c r="G47" i="1"/>
  <c r="F47" i="1"/>
  <c r="E47" i="1"/>
  <c r="G46" i="1"/>
  <c r="F46" i="1"/>
  <c r="E46" i="1"/>
  <c r="G45" i="1"/>
  <c r="F45" i="1"/>
  <c r="E45" i="1"/>
  <c r="G44" i="1"/>
  <c r="F44" i="1"/>
  <c r="E44" i="1"/>
  <c r="G43" i="1"/>
  <c r="F43" i="1"/>
  <c r="E43" i="1"/>
  <c r="G42" i="1"/>
  <c r="F42" i="1"/>
  <c r="E42" i="1"/>
  <c r="G41" i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7" i="1"/>
  <c r="F17" i="1"/>
  <c r="E17" i="1"/>
  <c r="G16" i="1"/>
  <c r="F16" i="1"/>
  <c r="E16" i="1"/>
  <c r="U15" i="1"/>
  <c r="T15" i="1"/>
  <c r="L15" i="1"/>
  <c r="G15" i="1"/>
  <c r="F15" i="1"/>
  <c r="E15" i="1"/>
  <c r="U14" i="1"/>
  <c r="T14" i="1"/>
  <c r="L14" i="1"/>
  <c r="G14" i="1"/>
  <c r="F14" i="1"/>
  <c r="E14" i="1"/>
  <c r="U13" i="1"/>
  <c r="T13" i="1"/>
  <c r="L13" i="1" s="1"/>
  <c r="G13" i="1"/>
  <c r="F13" i="1"/>
  <c r="E13" i="1"/>
  <c r="U12" i="1"/>
  <c r="T12" i="1"/>
  <c r="N12" i="1" s="1" a="1"/>
  <c r="N12" i="1" s="1"/>
  <c r="G12" i="1"/>
  <c r="F12" i="1"/>
  <c r="E12" i="1"/>
  <c r="U11" i="1"/>
  <c r="T11" i="1"/>
  <c r="L11" i="1" s="1"/>
  <c r="G11" i="1"/>
  <c r="F11" i="1"/>
  <c r="E11" i="1"/>
  <c r="U10" i="1"/>
  <c r="T10" i="1"/>
  <c r="L10" i="1" s="1"/>
  <c r="G10" i="1"/>
  <c r="F10" i="1"/>
  <c r="E10" i="1"/>
  <c r="U9" i="1"/>
  <c r="T9" i="1"/>
  <c r="N9" i="1" s="1" a="1"/>
  <c r="N9" i="1" s="1"/>
  <c r="L9" i="1"/>
  <c r="G9" i="1"/>
  <c r="F9" i="1"/>
  <c r="E9" i="1"/>
  <c r="U8" i="1"/>
  <c r="T8" i="1"/>
  <c r="L8" i="1" s="1"/>
  <c r="N8" i="1" a="1"/>
  <c r="N8" i="1" s="1"/>
  <c r="G8" i="1"/>
  <c r="F8" i="1"/>
  <c r="E8" i="1"/>
  <c r="U7" i="1"/>
  <c r="T7" i="1"/>
  <c r="L7" i="1" s="1"/>
  <c r="G7" i="1"/>
  <c r="F7" i="1"/>
  <c r="E7" i="1"/>
  <c r="U6" i="1"/>
  <c r="T6" i="1"/>
  <c r="L6" i="1" s="1"/>
  <c r="G6" i="1"/>
  <c r="F6" i="1"/>
  <c r="E6" i="1"/>
  <c r="U5" i="1"/>
  <c r="T5" i="1"/>
  <c r="M5" i="1" s="1" a="1"/>
  <c r="M5" i="1" s="1"/>
  <c r="N5" i="1" a="1"/>
  <c r="N5" i="1" s="1"/>
  <c r="J5" i="1"/>
  <c r="G5" i="1"/>
  <c r="F5" i="1"/>
  <c r="E5" i="1"/>
  <c r="U4" i="1"/>
  <c r="T4" i="1"/>
  <c r="L4" i="1"/>
  <c r="J4" i="1"/>
  <c r="F4" i="1"/>
  <c r="G4" i="1" s="1"/>
  <c r="E4" i="1"/>
  <c r="M9" i="1" s="1" a="1"/>
  <c r="M9" i="1" s="1"/>
  <c r="I3" i="1"/>
  <c r="F3" i="1"/>
  <c r="E3" i="1"/>
  <c r="F2" i="1"/>
  <c r="N14" i="1" s="1" a="1"/>
  <c r="N14" i="1" s="1"/>
  <c r="E2" i="1"/>
  <c r="M15" i="1" s="1" a="1"/>
  <c r="M15" i="1" s="1"/>
  <c r="B2" i="1"/>
  <c r="I15" i="1" s="1"/>
  <c r="Q1" i="1"/>
  <c r="L12" i="1" l="1"/>
  <c r="F51" i="1"/>
  <c r="J13" i="1"/>
  <c r="M6" i="1" a="1"/>
  <c r="M6" i="1" s="1"/>
  <c r="M10" i="1" a="1"/>
  <c r="M10" i="1" s="1"/>
  <c r="M12" i="1" a="1"/>
  <c r="M12" i="1" s="1"/>
  <c r="G3" i="1"/>
  <c r="G51" i="1" s="1"/>
  <c r="M4" i="1" a="1"/>
  <c r="M4" i="1" s="1"/>
  <c r="M7" i="1" a="1"/>
  <c r="M7" i="1" s="1"/>
  <c r="I16" i="1"/>
  <c r="N6" i="1" a="1"/>
  <c r="N6" i="1" s="1"/>
  <c r="J8" i="1"/>
  <c r="I11" i="1"/>
  <c r="M13" i="1" a="1"/>
  <c r="M13" i="1" s="1"/>
  <c r="N15" i="1" a="1"/>
  <c r="N15" i="1" s="1"/>
  <c r="N4" i="1" a="1"/>
  <c r="N4" i="1" s="1"/>
  <c r="N7" i="1" a="1"/>
  <c r="N7" i="1" s="1"/>
  <c r="N10" i="1" a="1"/>
  <c r="N10" i="1" s="1"/>
  <c r="I14" i="1"/>
  <c r="B51" i="1"/>
  <c r="G2" i="1"/>
  <c r="I7" i="1"/>
  <c r="M8" i="1" a="1"/>
  <c r="M8" i="1" s="1"/>
  <c r="N13" i="1" a="1"/>
  <c r="N13" i="1" s="1"/>
  <c r="L5" i="1"/>
  <c r="L16" i="1" s="1"/>
  <c r="M11" i="1" a="1"/>
  <c r="M11" i="1" s="1"/>
  <c r="J9" i="1"/>
  <c r="J12" i="1"/>
  <c r="M14" i="1" a="1"/>
  <c r="M14" i="1" s="1"/>
  <c r="N11" i="1" a="1"/>
  <c r="N11" i="1" s="1"/>
  <c r="E51" i="1"/>
  <c r="N16" i="1" l="1"/>
  <c r="M16" i="1"/>
</calcChain>
</file>

<file path=xl/comments1.xml><?xml version="1.0" encoding="utf-8"?>
<comments xmlns="http://schemas.openxmlformats.org/spreadsheetml/2006/main">
  <authors>
    <author>Roland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L/100km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double cliquer sur la cellule en colonne ( A ) pour afficher le calendrier
ensuite cliquer sur la date
passer en "</t>
        </r>
        <r>
          <rPr>
            <b/>
            <sz val="9"/>
            <color indexed="81"/>
            <rFont val="Tahoma"/>
            <family val="2"/>
          </rPr>
          <t>B</t>
        </r>
        <r>
          <rPr>
            <b/>
            <sz val="9"/>
            <color indexed="10"/>
            <rFont val="Tahoma"/>
            <family val="2"/>
          </rPr>
          <t>" indiquer km du compteur
passer en "</t>
        </r>
        <r>
          <rPr>
            <b/>
            <sz val="9"/>
            <color indexed="81"/>
            <rFont val="Tahoma"/>
            <family val="2"/>
          </rPr>
          <t>C</t>
        </r>
        <r>
          <rPr>
            <b/>
            <sz val="9"/>
            <color indexed="10"/>
            <rFont val="Tahoma"/>
            <family val="2"/>
          </rPr>
          <t>" indiquer nbrs de litres
passer en "</t>
        </r>
        <r>
          <rPr>
            <b/>
            <sz val="9"/>
            <color indexed="81"/>
            <rFont val="Tahoma"/>
            <family val="2"/>
          </rPr>
          <t>D</t>
        </r>
        <r>
          <rPr>
            <b/>
            <sz val="9"/>
            <color indexed="10"/>
            <rFont val="Tahoma"/>
            <family val="2"/>
          </rPr>
          <t>" indiquer le prix au litre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dernier km de l'année précédente "F"
='conso-2017'!F29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,=SI(ET(H6&gt;=$B$15;B6&gt;=$B$17);$B$16;0)</t>
        </r>
      </text>
    </comment>
    <comment ref="M4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formule matricielle : 
ctrl-maj-entrée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formule matricielle : 
ctrl-maj-entrée</t>
        </r>
      </text>
    </comment>
  </commentList>
</comments>
</file>

<file path=xl/sharedStrings.xml><?xml version="1.0" encoding="utf-8"?>
<sst xmlns="http://schemas.openxmlformats.org/spreadsheetml/2006/main" count="35" uniqueCount="34">
  <si>
    <t>Date</t>
  </si>
  <si>
    <t>km</t>
  </si>
  <si>
    <t>Litres</t>
  </si>
  <si>
    <t>Prix/L</t>
  </si>
  <si>
    <t>Prix</t>
  </si>
  <si>
    <t>Km</t>
  </si>
  <si>
    <t>Année</t>
  </si>
  <si>
    <t>Nous sommes le :</t>
  </si>
  <si>
    <t>Toral litres</t>
  </si>
  <si>
    <t>récapitulation - total des différents postes</t>
  </si>
  <si>
    <t>mois</t>
  </si>
  <si>
    <t>Nbr/litres</t>
  </si>
  <si>
    <t>Somme</t>
  </si>
  <si>
    <t>Nbr/km</t>
  </si>
  <si>
    <t>Max litres</t>
  </si>
  <si>
    <t>Janvier</t>
  </si>
  <si>
    <t>Min litres</t>
  </si>
  <si>
    <t>Février</t>
  </si>
  <si>
    <t>Toral kms</t>
  </si>
  <si>
    <t>Mars</t>
  </si>
  <si>
    <t>Avril</t>
  </si>
  <si>
    <t>Max km</t>
  </si>
  <si>
    <t>Mai</t>
  </si>
  <si>
    <t>Min km</t>
  </si>
  <si>
    <t>Juin</t>
  </si>
  <si>
    <t>Juillet</t>
  </si>
  <si>
    <t>Août</t>
  </si>
  <si>
    <t>Max prix</t>
  </si>
  <si>
    <t>Septembre</t>
  </si>
  <si>
    <t>Min prix</t>
  </si>
  <si>
    <t>Octobre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</si>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</sst>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F800]dddd\,\ mmmm\ dd\,\ yyyy"/>
    <numFmt numFmtId="166" formatCode="_ * #,##0.00_ ;_ * \-#,##0.00_ ;_ * &quot;-&quot;??_ ;_ @_ "/>
    <numFmt numFmtId="167" formatCode="_ * #,##0_ ;_ * \-#,##0_ ;_ * &quot;-&quot;??_ ;_ @_ "/>
    <numFmt numFmtId="168" formatCode="0.00&quot;  L&quot;"/>
    <numFmt numFmtId="169" formatCode="0&quot;  kms&quot;"/>
    <numFmt numFmtId="170" formatCode="0.0&quot;  kms&quot;"/>
    <numFmt numFmtId="171" formatCode="0.0&quot; €&quot;"/>
    <numFmt numFmtId="172" formatCode="_ * #,##0_ ;_ * \-#,##0_ ;_ * &quot;-&quot;??_ ;_ @_;_ "/>
    <numFmt numFmtId="173" formatCode="0.000"/>
    <numFmt numFmtId="174" formatCode="0.00&quot;  L/100&quot;"/>
    <numFmt numFmtId="175" formatCode="_ &quot;€&quot;\ * #,##0.00_ ;_ &quot;€&quot;\ * \-#,##0.00_ ;_ &quot;€&quot;\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166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175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0" fillId="0" borderId="1" xfId="0" applyBorder="1" applyAlignment="1" applyProtection="1">
      <alignment horizontal="center" vertical="top"/>
    </xf>
    <xf numFmtId="0" fontId="0" fillId="0" borderId="2" xfId="0" applyBorder="1" applyAlignment="1" applyProtection="1">
      <alignment horizontal="center" vertical="top"/>
    </xf>
    <xf numFmtId="0" fontId="0" fillId="0" borderId="3" xfId="0" applyBorder="1" applyAlignment="1" applyProtection="1">
      <alignment horizontal="center" vertical="top"/>
    </xf>
    <xf numFmtId="164" fontId="0" fillId="0" borderId="3" xfId="0" applyNumberFormat="1" applyBorder="1" applyAlignment="1" applyProtection="1">
      <alignment horizontal="center" vertical="top"/>
    </xf>
    <xf numFmtId="164" fontId="0" fillId="4" borderId="3" xfId="0" applyNumberFormat="1" applyFill="1" applyBorder="1" applyAlignment="1" applyProtection="1">
      <alignment horizontal="center" vertical="top"/>
    </xf>
    <xf numFmtId="0" fontId="0" fillId="4" borderId="3" xfId="0" applyFill="1" applyBorder="1" applyAlignment="1" applyProtection="1">
      <alignment horizontal="center" vertical="top"/>
    </xf>
    <xf numFmtId="0" fontId="0" fillId="4" borderId="4" xfId="0" applyFill="1" applyBorder="1" applyAlignment="1" applyProtection="1">
      <alignment horizontal="center" vertical="top"/>
    </xf>
    <xf numFmtId="0" fontId="0" fillId="0" borderId="0" xfId="0" applyAlignment="1" applyProtection="1">
      <alignment vertical="top"/>
      <protection locked="0"/>
    </xf>
    <xf numFmtId="0" fontId="0" fillId="0" borderId="5" xfId="0" applyBorder="1" applyAlignment="1" applyProtection="1">
      <alignment horizontal="centerContinuous" vertical="center"/>
    </xf>
    <xf numFmtId="0" fontId="0" fillId="0" borderId="6" xfId="0" applyBorder="1" applyAlignment="1" applyProtection="1">
      <alignment horizontal="centerContinuous" vertical="center"/>
    </xf>
    <xf numFmtId="0" fontId="0" fillId="0" borderId="7" xfId="0" applyBorder="1" applyAlignment="1" applyProtection="1">
      <alignment horizontal="centerContinuous" vertical="center"/>
    </xf>
    <xf numFmtId="0" fontId="0" fillId="0" borderId="5" xfId="0" applyBorder="1" applyAlignment="1" applyProtection="1">
      <alignment horizontal="centerContinuous" vertical="center"/>
      <protection locked="0"/>
    </xf>
    <xf numFmtId="0" fontId="0" fillId="0" borderId="0" xfId="0" applyAlignment="1" applyProtection="1">
      <alignment horizontal="centerContinuous" vertical="center"/>
    </xf>
    <xf numFmtId="165" fontId="2" fillId="5" borderId="0" xfId="0" applyNumberFormat="1" applyFont="1" applyFill="1" applyAlignment="1" applyProtection="1">
      <alignment horizontal="centerContinuous" vertical="center"/>
    </xf>
    <xf numFmtId="0" fontId="0" fillId="0" borderId="0" xfId="0" applyProtection="1">
      <protection locked="0"/>
    </xf>
    <xf numFmtId="15" fontId="0" fillId="0" borderId="8" xfId="0" applyNumberFormat="1" applyBorder="1" applyAlignment="1" applyProtection="1">
      <alignment horizontal="center"/>
      <protection locked="0"/>
    </xf>
    <xf numFmtId="167" fontId="0" fillId="6" borderId="9" xfId="1" applyNumberFormat="1" applyFont="1" applyFill="1" applyBorder="1" applyAlignment="1" applyProtection="1">
      <alignment horizontal="center"/>
    </xf>
    <xf numFmtId="2" fontId="0" fillId="0" borderId="10" xfId="0" applyNumberFormat="1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2" fontId="0" fillId="0" borderId="14" xfId="0" applyNumberFormat="1" applyBorder="1" applyAlignment="1" applyProtection="1">
      <alignment horizontal="center"/>
    </xf>
    <xf numFmtId="0" fontId="0" fillId="7" borderId="15" xfId="0" applyFill="1" applyBorder="1" applyAlignment="1" applyProtection="1">
      <alignment horizontal="centerContinuous"/>
    </xf>
    <xf numFmtId="0" fontId="0" fillId="7" borderId="16" xfId="0" applyFill="1" applyBorder="1" applyAlignment="1" applyProtection="1">
      <alignment horizontal="centerContinuous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167" fontId="0" fillId="0" borderId="15" xfId="1" applyNumberFormat="1" applyFont="1" applyBorder="1" applyAlignment="1" applyProtection="1">
      <alignment horizontal="center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164" fontId="0" fillId="0" borderId="18" xfId="0" applyNumberFormat="1" applyBorder="1" applyAlignment="1" applyProtection="1">
      <alignment horizontal="center"/>
    </xf>
    <xf numFmtId="2" fontId="0" fillId="0" borderId="19" xfId="0" applyNumberFormat="1" applyBorder="1" applyAlignment="1" applyProtection="1">
      <alignment horizontal="center"/>
    </xf>
    <xf numFmtId="168" fontId="0" fillId="0" borderId="20" xfId="0" applyNumberFormat="1" applyBorder="1" applyAlignment="1" applyProtection="1">
      <alignment horizontal="center"/>
    </xf>
    <xf numFmtId="168" fontId="0" fillId="0" borderId="21" xfId="0" applyNumberFormat="1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  <protection locked="0"/>
    </xf>
    <xf numFmtId="167" fontId="0" fillId="0" borderId="26" xfId="1" applyNumberFormat="1" applyFont="1" applyBorder="1" applyAlignment="1" applyProtection="1">
      <alignment horizontal="center"/>
      <protection locked="0"/>
    </xf>
    <xf numFmtId="2" fontId="0" fillId="0" borderId="27" xfId="0" applyNumberFormat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164" fontId="0" fillId="0" borderId="29" xfId="0" applyNumberFormat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26" xfId="0" applyBorder="1" applyProtection="1"/>
    <xf numFmtId="168" fontId="0" fillId="0" borderId="30" xfId="0" applyNumberFormat="1" applyBorder="1" applyAlignment="1" applyProtection="1">
      <alignment horizontal="center"/>
    </xf>
    <xf numFmtId="0" fontId="0" fillId="0" borderId="15" xfId="0" applyBorder="1" applyProtection="1"/>
    <xf numFmtId="2" fontId="0" fillId="0" borderId="17" xfId="0" applyNumberFormat="1" applyFill="1" applyBorder="1" applyAlignment="1" applyProtection="1">
      <alignment horizontal="center"/>
    </xf>
    <xf numFmtId="0" fontId="0" fillId="0" borderId="17" xfId="0" applyFill="1" applyBorder="1" applyAlignment="1" applyProtection="1">
      <alignment horizontal="center"/>
    </xf>
    <xf numFmtId="3" fontId="0" fillId="0" borderId="16" xfId="0" applyNumberFormat="1" applyFill="1" applyBorder="1" applyAlignment="1" applyProtection="1">
      <alignment horizontal="center"/>
    </xf>
    <xf numFmtId="14" fontId="0" fillId="0" borderId="0" xfId="0" applyNumberFormat="1" applyProtection="1">
      <protection locked="0"/>
    </xf>
    <xf numFmtId="0" fontId="0" fillId="0" borderId="22" xfId="0" applyBorder="1" applyProtection="1"/>
    <xf numFmtId="168" fontId="0" fillId="0" borderId="24" xfId="0" applyNumberFormat="1" applyBorder="1" applyAlignment="1" applyProtection="1">
      <alignment horizontal="center"/>
    </xf>
    <xf numFmtId="0" fontId="0" fillId="8" borderId="26" xfId="0" applyFill="1" applyBorder="1" applyProtection="1"/>
    <xf numFmtId="2" fontId="0" fillId="0" borderId="27" xfId="0" applyNumberFormat="1" applyFill="1" applyBorder="1" applyAlignment="1" applyProtection="1">
      <alignment horizontal="center"/>
    </xf>
    <xf numFmtId="0" fontId="0" fillId="0" borderId="27" xfId="0" applyFill="1" applyBorder="1" applyAlignment="1" applyProtection="1">
      <alignment horizontal="center"/>
    </xf>
    <xf numFmtId="3" fontId="0" fillId="0" borderId="28" xfId="0" applyNumberFormat="1" applyFill="1" applyBorder="1" applyAlignment="1" applyProtection="1">
      <alignment horizontal="center"/>
    </xf>
    <xf numFmtId="0" fontId="0" fillId="7" borderId="0" xfId="0" applyFill="1" applyProtection="1">
      <protection locked="0"/>
    </xf>
    <xf numFmtId="0" fontId="0" fillId="4" borderId="9" xfId="0" applyFill="1" applyBorder="1" applyAlignment="1" applyProtection="1">
      <alignment horizontal="centerContinuous"/>
    </xf>
    <xf numFmtId="0" fontId="0" fillId="4" borderId="31" xfId="0" applyFill="1" applyBorder="1" applyAlignment="1" applyProtection="1">
      <alignment horizontal="centerContinuous"/>
    </xf>
    <xf numFmtId="164" fontId="0" fillId="0" borderId="32" xfId="0" applyNumberForma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169" fontId="0" fillId="0" borderId="20" xfId="0" applyNumberFormat="1" applyBorder="1" applyAlignment="1" applyProtection="1">
      <alignment horizontal="center"/>
    </xf>
    <xf numFmtId="169" fontId="0" fillId="0" borderId="29" xfId="0" applyNumberFormat="1" applyBorder="1" applyAlignment="1" applyProtection="1">
      <alignment horizontal="center"/>
    </xf>
    <xf numFmtId="170" fontId="0" fillId="0" borderId="30" xfId="0" applyNumberFormat="1" applyBorder="1" applyAlignment="1" applyProtection="1">
      <alignment horizontal="center"/>
    </xf>
    <xf numFmtId="170" fontId="0" fillId="0" borderId="24" xfId="0" applyNumberFormat="1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0" fillId="0" borderId="9" xfId="0" applyBorder="1" applyAlignment="1" applyProtection="1">
      <alignment horizontal="centerContinuous"/>
    </xf>
    <xf numFmtId="0" fontId="0" fillId="0" borderId="31" xfId="0" applyBorder="1" applyAlignment="1" applyProtection="1">
      <alignment horizontal="centerContinuous"/>
    </xf>
    <xf numFmtId="171" fontId="0" fillId="0" borderId="20" xfId="0" applyNumberFormat="1" applyBorder="1" applyAlignment="1" applyProtection="1">
      <alignment horizontal="center"/>
    </xf>
    <xf numFmtId="171" fontId="0" fillId="0" borderId="29" xfId="0" applyNumberFormat="1" applyBorder="1" applyAlignment="1" applyProtection="1">
      <alignment horizontal="center"/>
    </xf>
    <xf numFmtId="164" fontId="0" fillId="0" borderId="30" xfId="0" applyNumberFormat="1" applyBorder="1" applyAlignment="1" applyProtection="1"/>
    <xf numFmtId="164" fontId="0" fillId="0" borderId="24" xfId="0" applyNumberFormat="1" applyBorder="1" applyAlignment="1" applyProtection="1"/>
    <xf numFmtId="167" fontId="0" fillId="0" borderId="35" xfId="0" applyNumberFormat="1" applyBorder="1" applyProtection="1"/>
    <xf numFmtId="0" fontId="0" fillId="0" borderId="0" xfId="0" applyProtection="1"/>
    <xf numFmtId="167" fontId="0" fillId="0" borderId="36" xfId="0" applyNumberFormat="1" applyBorder="1" applyProtection="1"/>
    <xf numFmtId="0" fontId="0" fillId="8" borderId="37" xfId="0" applyFill="1" applyBorder="1" applyProtection="1"/>
    <xf numFmtId="2" fontId="0" fillId="0" borderId="38" xfId="0" applyNumberFormat="1" applyFill="1" applyBorder="1" applyAlignment="1" applyProtection="1">
      <alignment horizontal="center"/>
    </xf>
    <xf numFmtId="0" fontId="0" fillId="0" borderId="38" xfId="0" applyFill="1" applyBorder="1" applyAlignment="1" applyProtection="1">
      <alignment horizontal="center"/>
    </xf>
    <xf numFmtId="3" fontId="0" fillId="0" borderId="39" xfId="0" applyNumberFormat="1" applyFill="1" applyBorder="1" applyAlignment="1" applyProtection="1">
      <alignment horizontal="center"/>
    </xf>
    <xf numFmtId="0" fontId="0" fillId="0" borderId="1" xfId="0" applyFill="1" applyBorder="1" applyProtection="1"/>
    <xf numFmtId="2" fontId="0" fillId="0" borderId="3" xfId="0" applyNumberFormat="1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3" fontId="0" fillId="0" borderId="4" xfId="0" applyNumberFormat="1" applyFill="1" applyBorder="1" applyAlignment="1" applyProtection="1">
      <alignment horizontal="center"/>
    </xf>
    <xf numFmtId="167" fontId="0" fillId="0" borderId="22" xfId="1" applyNumberFormat="1" applyFont="1" applyBorder="1" applyAlignment="1" applyProtection="1">
      <alignment horizontal="center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172" fontId="0" fillId="0" borderId="1" xfId="0" applyNumberFormat="1" applyBorder="1" applyAlignment="1" applyProtection="1">
      <alignment horizontal="center"/>
      <protection locked="0"/>
    </xf>
    <xf numFmtId="169" fontId="0" fillId="0" borderId="2" xfId="0" applyNumberFormat="1" applyBorder="1" applyAlignment="1" applyProtection="1">
      <alignment horizontal="left"/>
    </xf>
    <xf numFmtId="168" fontId="0" fillId="0" borderId="4" xfId="0" applyNumberFormat="1" applyBorder="1" applyAlignment="1" applyProtection="1">
      <alignment horizontal="center"/>
    </xf>
    <xf numFmtId="173" fontId="0" fillId="0" borderId="4" xfId="0" applyNumberFormat="1" applyBorder="1" applyAlignment="1" applyProtection="1">
      <alignment horizontal="center"/>
    </xf>
    <xf numFmtId="164" fontId="0" fillId="0" borderId="4" xfId="0" applyNumberFormat="1" applyBorder="1" applyAlignment="1" applyProtection="1">
      <alignment horizontal="center"/>
    </xf>
    <xf numFmtId="2" fontId="0" fillId="0" borderId="4" xfId="0" applyNumberFormat="1" applyBorder="1" applyAlignment="1" applyProtection="1">
      <alignment horizontal="center"/>
    </xf>
    <xf numFmtId="174" fontId="0" fillId="0" borderId="4" xfId="0" applyNumberForma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</cellXfs>
  <cellStyles count="50">
    <cellStyle name="20 % - Accent2 2" xfId="2"/>
    <cellStyle name="20 % - Accent5 2" xfId="3"/>
    <cellStyle name="Euro" xfId="4"/>
    <cellStyle name="Euro 2" xfId="5"/>
    <cellStyle name="Euro 3" xfId="6"/>
    <cellStyle name="Euro 3 2" xfId="7"/>
    <cellStyle name="Lien hypertexte 2" xfId="8"/>
    <cellStyle name="Milliers 2" xfId="9"/>
    <cellStyle name="Milliers 3" xfId="10"/>
    <cellStyle name="Milliers 3 2" xfId="11"/>
    <cellStyle name="Milliers 3 2 2" xfId="12"/>
    <cellStyle name="Milliers 3 3" xfId="13"/>
    <cellStyle name="Milliers 4" xfId="14"/>
    <cellStyle name="Milliers 4 2" xfId="15"/>
    <cellStyle name="Milliers 4 2 2" xfId="16"/>
    <cellStyle name="Milliers 4 3" xfId="17"/>
    <cellStyle name="Milliers 5" xfId="1"/>
    <cellStyle name="Monétaire 2" xfId="18"/>
    <cellStyle name="Normal" xfId="0" builtinId="0"/>
    <cellStyle name="Normal 2" xfId="19"/>
    <cellStyle name="Normal 2 2" xfId="20"/>
    <cellStyle name="Normal 3" xfId="21"/>
    <cellStyle name="Normal 3 2" xfId="22"/>
    <cellStyle name="Normal 3 2 2" xfId="23"/>
    <cellStyle name="Normal 3 2 2 2" xfId="24"/>
    <cellStyle name="Normal 3 2 3" xfId="25"/>
    <cellStyle name="Normal 3 3" xfId="26"/>
    <cellStyle name="Normal 3 3 2" xfId="27"/>
    <cellStyle name="Normal 3 3 2 2" xfId="28"/>
    <cellStyle name="Normal 3 3 3" xfId="29"/>
    <cellStyle name="Normal 4" xfId="30"/>
    <cellStyle name="Normal 4 2" xfId="31"/>
    <cellStyle name="Normal 4 2 2" xfId="32"/>
    <cellStyle name="Normal 4 3" xfId="33"/>
    <cellStyle name="Normal 5" xfId="34"/>
    <cellStyle name="Normal 5 2" xfId="35"/>
    <cellStyle name="Normal 5 2 2" xfId="36"/>
    <cellStyle name="Normal 5 3" xfId="37"/>
    <cellStyle name="Normal 6" xfId="38"/>
    <cellStyle name="Normal 6 2" xfId="39"/>
    <cellStyle name="Normal 6 2 2" xfId="40"/>
    <cellStyle name="Normal 6 2 2 2" xfId="41"/>
    <cellStyle name="Normal 6 2 3" xfId="42"/>
    <cellStyle name="Normal 6 3" xfId="43"/>
    <cellStyle name="Normal 6 3 2" xfId="44"/>
    <cellStyle name="Normal 6 4" xfId="45"/>
    <cellStyle name="Normal 7" xfId="46"/>
    <cellStyle name="Normal 7 2" xfId="47"/>
    <cellStyle name="Normal 7 2 2" xfId="48"/>
    <cellStyle name="Normal 7 3" xfId="49"/>
  </cellStyles>
  <dxfs count="20">
    <dxf>
      <fill>
        <patternFill>
          <bgColor theme="5" tint="0.79998168889431442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9</xdr:row>
      <xdr:rowOff>0</xdr:rowOff>
    </xdr:from>
    <xdr:to>
      <xdr:col>16</xdr:col>
      <xdr:colOff>1057275</xdr:colOff>
      <xdr:row>12</xdr:row>
      <xdr:rowOff>28575</xdr:rowOff>
    </xdr:to>
    <xdr:sp macro="[0]!Nouveau_plein" textlink="">
      <xdr:nvSpPr>
        <xdr:cNvPr id="2" name="Parchemin horizontal 1"/>
        <xdr:cNvSpPr/>
      </xdr:nvSpPr>
      <xdr:spPr>
        <a:xfrm>
          <a:off x="11210925" y="1952625"/>
          <a:ext cx="1819275" cy="600075"/>
        </a:xfrm>
        <a:prstGeom prst="horizontalScroll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rgbClr val="FF0000"/>
              </a:solidFill>
            </a:rPr>
            <a:t>Nouveau plein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sque%20E\Mes%20images\Moto\-%20Itin&#233;raire\Id&#233;es%20de%20ballad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-%20Mes%20documents\E\Office\Circuit\7329\favere_moi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-%20Mes%20documents\E\Mes%20amis\-%20Roland\Pigeon\Pigeon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-%20Mes%20documents\E\Mes%20images\Moto\Ma-1ere-macro-et-raccourcis-clavier\-%20Essai%20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ballade"/>
      <sheetName val="frites"/>
      <sheetName val="conso-2016"/>
      <sheetName val="TDC 16"/>
      <sheetName val="Afficher Google map"/>
      <sheetName val="Afficher itinéraire"/>
      <sheetName val="conso-2017"/>
      <sheetName val="TDC 17"/>
      <sheetName val="conso-2018"/>
      <sheetName val="conso-2019"/>
      <sheetName val="conso-2020"/>
      <sheetName val="conso-original"/>
      <sheetName val="garmin"/>
      <sheetName val="Feuil1"/>
    </sheetNames>
    <definedNames>
      <definedName name="affichage_formulaire"/>
      <definedName name="Onglet_201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 t="str">
            <v>Rue Circulaire, 27 7011 Ghlin Belgique</v>
          </cell>
        </row>
        <row r="3">
          <cell r="A3" t="str">
            <v>Rue de France 159,Dottignies</v>
          </cell>
        </row>
        <row r="4">
          <cell r="A4" t="str">
            <v>Bouillon, Belgique</v>
          </cell>
        </row>
        <row r="5">
          <cell r="A5" t="str">
            <v>Lion de Waterloo</v>
          </cell>
        </row>
        <row r="6">
          <cell r="A6" t="str">
            <v>Place d'Armes, Philippeville</v>
          </cell>
        </row>
        <row r="7">
          <cell r="A7" t="str">
            <v>Mont st Michel</v>
          </cell>
        </row>
        <row r="8">
          <cell r="A8" t="str">
            <v>Le Louvre, Paris</v>
          </cell>
        </row>
        <row r="9">
          <cell r="A9" t="str">
            <v>Falaise Etretat</v>
          </cell>
        </row>
        <row r="10">
          <cell r="A10" t="str">
            <v>10, place Colbert, Paris</v>
          </cell>
        </row>
        <row r="11">
          <cell r="A11" t="str">
            <v>Montréal, Canada</v>
          </cell>
        </row>
        <row r="12">
          <cell r="A12" t="str">
            <v>Statue de la Liberté,NY</v>
          </cell>
        </row>
        <row r="13">
          <cell r="A13" t="str">
            <v>Le Havre</v>
          </cell>
        </row>
        <row r="14">
          <cell r="A14" t="str">
            <v>Caen</v>
          </cell>
        </row>
        <row r="15">
          <cell r="A15" t="str">
            <v>Rouen</v>
          </cell>
        </row>
        <row r="16">
          <cell r="A16" t="str">
            <v>Portobello, Edimbourg, Royaume-Uni</v>
          </cell>
        </row>
      </sheetData>
      <sheetData sheetId="6">
        <row r="8">
          <cell r="B8" t="str">
            <v>Rue Circulaire, 27 7011 Ghlin Belgique</v>
          </cell>
        </row>
        <row r="12">
          <cell r="B12" t="str">
            <v>Portobello, Edimbourg, Royaume-Uni</v>
          </cell>
        </row>
      </sheetData>
      <sheetData sheetId="7">
        <row r="2">
          <cell r="B2">
            <v>32888</v>
          </cell>
        </row>
        <row r="3">
          <cell r="B3">
            <v>33085</v>
          </cell>
        </row>
        <row r="4">
          <cell r="B4">
            <v>33212</v>
          </cell>
        </row>
        <row r="5">
          <cell r="B5">
            <v>33366</v>
          </cell>
        </row>
        <row r="6">
          <cell r="B6">
            <v>33619</v>
          </cell>
        </row>
        <row r="7">
          <cell r="B7">
            <v>33909</v>
          </cell>
        </row>
        <row r="8">
          <cell r="B8">
            <v>34009</v>
          </cell>
        </row>
        <row r="9">
          <cell r="B9">
            <v>34233</v>
          </cell>
        </row>
        <row r="10">
          <cell r="B10">
            <v>34407</v>
          </cell>
        </row>
        <row r="11">
          <cell r="B11">
            <v>34541</v>
          </cell>
        </row>
        <row r="12">
          <cell r="B12">
            <v>34644</v>
          </cell>
        </row>
        <row r="13">
          <cell r="B13">
            <v>34752</v>
          </cell>
        </row>
        <row r="14">
          <cell r="B14">
            <v>34976</v>
          </cell>
        </row>
        <row r="15">
          <cell r="B15">
            <v>35186</v>
          </cell>
        </row>
        <row r="16">
          <cell r="B16">
            <v>35396</v>
          </cell>
        </row>
        <row r="17">
          <cell r="B17">
            <v>35683</v>
          </cell>
        </row>
        <row r="18">
          <cell r="B18">
            <v>35876</v>
          </cell>
        </row>
        <row r="19">
          <cell r="B19">
            <v>36068</v>
          </cell>
        </row>
        <row r="20">
          <cell r="B20">
            <v>36299</v>
          </cell>
        </row>
        <row r="21">
          <cell r="B21">
            <v>36555</v>
          </cell>
        </row>
        <row r="22">
          <cell r="B22">
            <v>36730</v>
          </cell>
        </row>
        <row r="23">
          <cell r="B23">
            <v>36991</v>
          </cell>
        </row>
        <row r="24">
          <cell r="B24">
            <v>37063</v>
          </cell>
        </row>
        <row r="25">
          <cell r="B25">
            <v>37183</v>
          </cell>
        </row>
        <row r="26">
          <cell r="B26">
            <v>37362</v>
          </cell>
        </row>
        <row r="27">
          <cell r="B27">
            <v>37519</v>
          </cell>
        </row>
        <row r="28">
          <cell r="B28">
            <v>37694</v>
          </cell>
        </row>
        <row r="29">
          <cell r="B29">
            <v>37832</v>
          </cell>
          <cell r="F29">
            <v>138</v>
          </cell>
        </row>
      </sheetData>
      <sheetData sheetId="8">
        <row r="2">
          <cell r="I2" t="str">
            <v>Binche</v>
          </cell>
        </row>
        <row r="3">
          <cell r="I3" t="str">
            <v>Binche</v>
          </cell>
        </row>
        <row r="4">
          <cell r="I4" t="str">
            <v>Blaugies</v>
          </cell>
        </row>
        <row r="5">
          <cell r="I5" t="str">
            <v>Bois-d'Haine</v>
          </cell>
        </row>
        <row r="6">
          <cell r="I6" t="str">
            <v>Braine le Comte</v>
          </cell>
        </row>
        <row r="7">
          <cell r="I7" t="str">
            <v>Brunehaut (Peronnes)</v>
          </cell>
        </row>
        <row r="8">
          <cell r="I8" t="str">
            <v>Cuesmes</v>
          </cell>
        </row>
        <row r="9">
          <cell r="I9" t="str">
            <v>Erbaut</v>
          </cell>
        </row>
        <row r="10">
          <cell r="I10" t="str">
            <v>Estinnes-au-Mont</v>
          </cell>
        </row>
        <row r="11">
          <cell r="I11" t="str">
            <v>Havré</v>
          </cell>
        </row>
        <row r="12">
          <cell r="I12" t="str">
            <v>La Louvière</v>
          </cell>
        </row>
        <row r="13">
          <cell r="I13" t="str">
            <v>Le Quesnoy</v>
          </cell>
        </row>
        <row r="14">
          <cell r="I14" t="str">
            <v>Le Roeulx</v>
          </cell>
        </row>
        <row r="15">
          <cell r="I15" t="str">
            <v>Leuze-en-Hainaut</v>
          </cell>
        </row>
        <row r="16">
          <cell r="I16" t="str">
            <v>Mesnil St Blaise Houyet</v>
          </cell>
        </row>
        <row r="17">
          <cell r="I17" t="str">
            <v>Mettet</v>
          </cell>
        </row>
        <row r="18">
          <cell r="I18" t="str">
            <v>Mons</v>
          </cell>
        </row>
        <row r="19">
          <cell r="I19" t="str">
            <v>Mons</v>
          </cell>
        </row>
        <row r="20">
          <cell r="I20" t="str">
            <v>Morlanwelz</v>
          </cell>
        </row>
        <row r="21">
          <cell r="I21" t="str">
            <v>Péruwelz</v>
          </cell>
        </row>
        <row r="22">
          <cell r="I22" t="str">
            <v>Pipaix</v>
          </cell>
        </row>
        <row r="23">
          <cell r="I23" t="str">
            <v>Soignies</v>
          </cell>
        </row>
        <row r="24">
          <cell r="I24" t="str">
            <v>Soignies</v>
          </cell>
        </row>
        <row r="25">
          <cell r="I25" t="str">
            <v>Tertre</v>
          </cell>
        </row>
        <row r="26">
          <cell r="I26" t="str">
            <v>willerzie</v>
          </cell>
        </row>
        <row r="27">
          <cell r="I27" t="str">
            <v>Willies (France)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 2013"/>
      <sheetName val="février 2013"/>
      <sheetName val="janvier 2013"/>
      <sheetName val="décembre 2012"/>
      <sheetName val="Novembre 2012"/>
      <sheetName val="octobre 2012"/>
      <sheetName val="septembre 2012"/>
    </sheetNames>
    <sheetDataSet>
      <sheetData sheetId="0"/>
      <sheetData sheetId="1">
        <row r="12">
          <cell r="A12">
            <v>41365</v>
          </cell>
        </row>
      </sheetData>
      <sheetData sheetId="2"/>
      <sheetData sheetId="3">
        <row r="2">
          <cell r="W2">
            <v>41153</v>
          </cell>
        </row>
        <row r="3">
          <cell r="W3">
            <v>41154</v>
          </cell>
        </row>
        <row r="4">
          <cell r="W4">
            <v>41155</v>
          </cell>
        </row>
        <row r="5">
          <cell r="W5">
            <v>41156</v>
          </cell>
        </row>
        <row r="6">
          <cell r="W6">
            <v>41157</v>
          </cell>
        </row>
        <row r="7">
          <cell r="W7">
            <v>41158</v>
          </cell>
        </row>
        <row r="8">
          <cell r="W8">
            <v>41159</v>
          </cell>
        </row>
        <row r="9">
          <cell r="W9" t="str">
            <v>octobre</v>
          </cell>
        </row>
        <row r="10">
          <cell r="W10">
            <v>41183</v>
          </cell>
        </row>
        <row r="11">
          <cell r="W11">
            <v>41184</v>
          </cell>
        </row>
        <row r="12">
          <cell r="W12">
            <v>41185</v>
          </cell>
        </row>
        <row r="13">
          <cell r="W13">
            <v>41186</v>
          </cell>
        </row>
        <row r="14">
          <cell r="W14">
            <v>41187</v>
          </cell>
        </row>
        <row r="15">
          <cell r="W15">
            <v>41188</v>
          </cell>
        </row>
        <row r="16">
          <cell r="W16">
            <v>41189</v>
          </cell>
        </row>
        <row r="17">
          <cell r="W17" t="str">
            <v>novembre</v>
          </cell>
        </row>
        <row r="18">
          <cell r="W18">
            <v>41214</v>
          </cell>
        </row>
        <row r="19">
          <cell r="W19">
            <v>41215</v>
          </cell>
        </row>
        <row r="20">
          <cell r="W20">
            <v>41216</v>
          </cell>
        </row>
        <row r="21">
          <cell r="W21">
            <v>41217</v>
          </cell>
        </row>
        <row r="22">
          <cell r="W22">
            <v>41218</v>
          </cell>
        </row>
        <row r="23">
          <cell r="W23">
            <v>41219</v>
          </cell>
        </row>
        <row r="24">
          <cell r="W24">
            <v>41220</v>
          </cell>
        </row>
        <row r="25">
          <cell r="W25" t="str">
            <v>décembre</v>
          </cell>
        </row>
        <row r="26">
          <cell r="W26">
            <v>41244</v>
          </cell>
        </row>
        <row r="27">
          <cell r="W27">
            <v>41245</v>
          </cell>
        </row>
        <row r="28">
          <cell r="W28">
            <v>41246</v>
          </cell>
        </row>
        <row r="29">
          <cell r="W29">
            <v>41247</v>
          </cell>
        </row>
        <row r="30">
          <cell r="W30">
            <v>41248</v>
          </cell>
        </row>
        <row r="31">
          <cell r="W31">
            <v>41249</v>
          </cell>
        </row>
        <row r="32">
          <cell r="W32">
            <v>41250</v>
          </cell>
        </row>
        <row r="33">
          <cell r="W33" t="str">
            <v>janvier</v>
          </cell>
        </row>
        <row r="34">
          <cell r="W34">
            <v>41275</v>
          </cell>
        </row>
        <row r="35">
          <cell r="W35">
            <v>41276</v>
          </cell>
        </row>
        <row r="36">
          <cell r="W36">
            <v>41277</v>
          </cell>
        </row>
        <row r="37">
          <cell r="W37">
            <v>41278</v>
          </cell>
        </row>
        <row r="38">
          <cell r="W38">
            <v>41279</v>
          </cell>
        </row>
        <row r="39">
          <cell r="W39">
            <v>41280</v>
          </cell>
        </row>
        <row r="40">
          <cell r="W40">
            <v>41281</v>
          </cell>
        </row>
        <row r="41">
          <cell r="W41" t="str">
            <v>févier</v>
          </cell>
        </row>
        <row r="42">
          <cell r="W42">
            <v>41306</v>
          </cell>
        </row>
        <row r="43">
          <cell r="W43">
            <v>41307</v>
          </cell>
        </row>
        <row r="44">
          <cell r="W44">
            <v>41308</v>
          </cell>
        </row>
        <row r="45">
          <cell r="W45">
            <v>41309</v>
          </cell>
        </row>
        <row r="46">
          <cell r="W46">
            <v>41310</v>
          </cell>
        </row>
        <row r="47">
          <cell r="W47">
            <v>41311</v>
          </cell>
        </row>
        <row r="48">
          <cell r="W48">
            <v>41312</v>
          </cell>
        </row>
        <row r="49">
          <cell r="W49" t="str">
            <v>mars</v>
          </cell>
        </row>
        <row r="50">
          <cell r="W50">
            <v>41334</v>
          </cell>
        </row>
        <row r="51">
          <cell r="W51">
            <v>41335</v>
          </cell>
        </row>
        <row r="52">
          <cell r="W52">
            <v>41336</v>
          </cell>
        </row>
        <row r="53">
          <cell r="W53">
            <v>41337</v>
          </cell>
        </row>
        <row r="54">
          <cell r="W54">
            <v>41338</v>
          </cell>
        </row>
        <row r="55">
          <cell r="W55">
            <v>41339</v>
          </cell>
        </row>
        <row r="56">
          <cell r="W56">
            <v>41340</v>
          </cell>
        </row>
        <row r="57">
          <cell r="W57" t="str">
            <v>avril</v>
          </cell>
        </row>
        <row r="58">
          <cell r="W58">
            <v>41365</v>
          </cell>
        </row>
        <row r="59">
          <cell r="W59">
            <v>41366</v>
          </cell>
        </row>
        <row r="60">
          <cell r="W60">
            <v>41367</v>
          </cell>
        </row>
        <row r="61">
          <cell r="W61">
            <v>41368</v>
          </cell>
        </row>
        <row r="62">
          <cell r="W62">
            <v>41369</v>
          </cell>
        </row>
        <row r="63">
          <cell r="W63">
            <v>41370</v>
          </cell>
        </row>
        <row r="64">
          <cell r="W64">
            <v>41371</v>
          </cell>
        </row>
        <row r="65">
          <cell r="W65" t="str">
            <v>mai</v>
          </cell>
        </row>
        <row r="66">
          <cell r="W66">
            <v>41395</v>
          </cell>
        </row>
        <row r="67">
          <cell r="W67">
            <v>41396</v>
          </cell>
        </row>
        <row r="68">
          <cell r="W68">
            <v>41397</v>
          </cell>
        </row>
        <row r="69">
          <cell r="W69">
            <v>41398</v>
          </cell>
        </row>
        <row r="70">
          <cell r="W70">
            <v>41399</v>
          </cell>
        </row>
        <row r="71">
          <cell r="W71">
            <v>41400</v>
          </cell>
        </row>
        <row r="72">
          <cell r="W72">
            <v>41401</v>
          </cell>
        </row>
        <row r="73">
          <cell r="W73" t="str">
            <v>juin</v>
          </cell>
        </row>
        <row r="74">
          <cell r="W74">
            <v>41426</v>
          </cell>
        </row>
        <row r="75">
          <cell r="W75">
            <v>41427</v>
          </cell>
        </row>
        <row r="76">
          <cell r="W76">
            <v>41428</v>
          </cell>
        </row>
        <row r="77">
          <cell r="W77">
            <v>41429</v>
          </cell>
        </row>
        <row r="78">
          <cell r="W78">
            <v>41430</v>
          </cell>
        </row>
        <row r="79">
          <cell r="W79">
            <v>41431</v>
          </cell>
        </row>
        <row r="80">
          <cell r="W80">
            <v>41432</v>
          </cell>
        </row>
      </sheetData>
      <sheetData sheetId="4">
        <row r="2">
          <cell r="H2" t="str">
            <v>Lundi</v>
          </cell>
        </row>
        <row r="3">
          <cell r="H3" t="str">
            <v>Mardi</v>
          </cell>
          <cell r="S3">
            <v>0.27083333333333331</v>
          </cell>
          <cell r="T3">
            <v>0.36458333333333331</v>
          </cell>
          <cell r="U3">
            <v>0.687500000000002</v>
          </cell>
          <cell r="V3">
            <v>15</v>
          </cell>
        </row>
        <row r="4">
          <cell r="H4" t="str">
            <v>Mercredi</v>
          </cell>
          <cell r="S4">
            <v>0.27430555555555552</v>
          </cell>
          <cell r="T4">
            <v>0.36805555555555558</v>
          </cell>
          <cell r="U4">
            <v>0.69097222222222399</v>
          </cell>
          <cell r="V4">
            <v>16</v>
          </cell>
        </row>
        <row r="5">
          <cell r="H5" t="str">
            <v>Jeudi</v>
          </cell>
          <cell r="S5">
            <v>0.27777777777777779</v>
          </cell>
          <cell r="T5">
            <v>0.37152777777777801</v>
          </cell>
          <cell r="U5">
            <v>0.69444444444444697</v>
          </cell>
          <cell r="V5">
            <v>17</v>
          </cell>
        </row>
        <row r="6">
          <cell r="H6" t="str">
            <v>Vendredi</v>
          </cell>
          <cell r="S6">
            <v>0.28125</v>
          </cell>
          <cell r="T6">
            <v>0.375</v>
          </cell>
          <cell r="U6">
            <v>0.69791666666666896</v>
          </cell>
          <cell r="V6">
            <v>18</v>
          </cell>
        </row>
        <row r="7">
          <cell r="S7">
            <v>0.28472222222222221</v>
          </cell>
          <cell r="T7">
            <v>0.37847222222222199</v>
          </cell>
          <cell r="U7">
            <v>0.70138888888889095</v>
          </cell>
          <cell r="V7">
            <v>19</v>
          </cell>
        </row>
        <row r="8">
          <cell r="S8">
            <v>0.28819444444444448</v>
          </cell>
          <cell r="T8">
            <v>0.38194444444444497</v>
          </cell>
          <cell r="U8">
            <v>0.70486111111111405</v>
          </cell>
          <cell r="V8">
            <v>20</v>
          </cell>
        </row>
        <row r="9">
          <cell r="S9">
            <v>0.29166666666666669</v>
          </cell>
          <cell r="T9">
            <v>0.38541666666666702</v>
          </cell>
          <cell r="U9">
            <v>0.70833333333333603</v>
          </cell>
          <cell r="V9">
            <v>21</v>
          </cell>
        </row>
        <row r="10">
          <cell r="S10">
            <v>0.29513888888888901</v>
          </cell>
          <cell r="T10">
            <v>0.38888888888888901</v>
          </cell>
          <cell r="U10">
            <v>0.71180555555555802</v>
          </cell>
          <cell r="V10">
            <v>22</v>
          </cell>
        </row>
        <row r="11">
          <cell r="S11">
            <v>0.29861111111111099</v>
          </cell>
          <cell r="T11">
            <v>0.39236111111111099</v>
          </cell>
          <cell r="U11">
            <v>0.71527777777778101</v>
          </cell>
          <cell r="V11">
            <v>23</v>
          </cell>
        </row>
        <row r="12">
          <cell r="S12">
            <v>0.30208333333333298</v>
          </cell>
          <cell r="T12">
            <v>0.39583333333333398</v>
          </cell>
          <cell r="U12">
            <v>0.718750000000003</v>
          </cell>
          <cell r="V12">
            <v>24</v>
          </cell>
        </row>
        <row r="13">
          <cell r="S13">
            <v>0.30555555555555503</v>
          </cell>
          <cell r="T13">
            <v>0.39930555555555602</v>
          </cell>
          <cell r="U13">
            <v>0.72222222222222499</v>
          </cell>
        </row>
        <row r="14">
          <cell r="S14">
            <v>0.30902777777777801</v>
          </cell>
          <cell r="T14">
            <v>0.40277777777777801</v>
          </cell>
          <cell r="U14">
            <v>0.72569444444444797</v>
          </cell>
          <cell r="V14">
            <v>14</v>
          </cell>
        </row>
        <row r="15">
          <cell r="S15">
            <v>0.3125</v>
          </cell>
          <cell r="T15">
            <v>0.40625</v>
          </cell>
          <cell r="U15">
            <v>0.72916666666666996</v>
          </cell>
          <cell r="V15">
            <v>13</v>
          </cell>
        </row>
        <row r="16">
          <cell r="S16">
            <v>0.31597222222222199</v>
          </cell>
          <cell r="T16">
            <v>0.40972222222222299</v>
          </cell>
          <cell r="U16">
            <v>0.73263888888889195</v>
          </cell>
          <cell r="V16">
            <v>12</v>
          </cell>
        </row>
        <row r="17">
          <cell r="S17">
            <v>0.31944444444444398</v>
          </cell>
          <cell r="T17">
            <v>0.41319444444444497</v>
          </cell>
          <cell r="U17">
            <v>0.73611111111111505</v>
          </cell>
          <cell r="V17">
            <v>11</v>
          </cell>
        </row>
        <row r="18">
          <cell r="S18">
            <v>0.32291666666666702</v>
          </cell>
          <cell r="T18">
            <v>0.41666666666666702</v>
          </cell>
          <cell r="U18">
            <v>0.73958333333333703</v>
          </cell>
          <cell r="V18">
            <v>10</v>
          </cell>
        </row>
        <row r="19">
          <cell r="S19">
            <v>0.32638888888888901</v>
          </cell>
          <cell r="T19">
            <v>0.42013888888889001</v>
          </cell>
          <cell r="U19">
            <v>0.74305555555555902</v>
          </cell>
          <cell r="V19">
            <v>9</v>
          </cell>
        </row>
        <row r="20">
          <cell r="S20">
            <v>0.32986111111111099</v>
          </cell>
          <cell r="T20">
            <v>0.42361111111111199</v>
          </cell>
          <cell r="U20">
            <v>0.74652777777778201</v>
          </cell>
          <cell r="V20">
            <v>8</v>
          </cell>
        </row>
        <row r="21">
          <cell r="S21">
            <v>0.33333333333333298</v>
          </cell>
          <cell r="T21">
            <v>0.42708333333333398</v>
          </cell>
          <cell r="U21">
            <v>0.750000000000004</v>
          </cell>
          <cell r="V21">
            <v>7</v>
          </cell>
        </row>
        <row r="22">
          <cell r="S22" t="str">
            <v>midi</v>
          </cell>
          <cell r="U22" t="str">
            <v>midi</v>
          </cell>
          <cell r="V22">
            <v>6</v>
          </cell>
        </row>
        <row r="23">
          <cell r="S23">
            <v>0.4861111111111111</v>
          </cell>
          <cell r="U23">
            <v>0.5625</v>
          </cell>
          <cell r="V23">
            <v>5</v>
          </cell>
        </row>
        <row r="24">
          <cell r="S24">
            <v>0.48958333333333331</v>
          </cell>
          <cell r="U24">
            <v>0.56597222222222199</v>
          </cell>
          <cell r="V24">
            <v>4</v>
          </cell>
        </row>
        <row r="25">
          <cell r="S25">
            <v>0.49305555555555602</v>
          </cell>
          <cell r="U25">
            <v>0.56944444444444398</v>
          </cell>
          <cell r="V25">
            <v>3</v>
          </cell>
        </row>
        <row r="26">
          <cell r="S26">
            <v>0.49652777777777801</v>
          </cell>
          <cell r="U26">
            <v>0.57291666666666596</v>
          </cell>
          <cell r="V26">
            <v>2</v>
          </cell>
        </row>
        <row r="27">
          <cell r="S27" t="str">
            <v>soir</v>
          </cell>
          <cell r="U27">
            <v>0.57638888888888895</v>
          </cell>
          <cell r="V27">
            <v>1</v>
          </cell>
        </row>
        <row r="28">
          <cell r="S28">
            <v>0.61111111111111105</v>
          </cell>
          <cell r="U28">
            <v>0.57986111111111105</v>
          </cell>
          <cell r="V28">
            <v>25</v>
          </cell>
        </row>
        <row r="29">
          <cell r="S29">
            <v>0.61458333333333337</v>
          </cell>
          <cell r="U29">
            <v>0.58333333333333304</v>
          </cell>
          <cell r="V29">
            <v>26</v>
          </cell>
        </row>
        <row r="30">
          <cell r="S30">
            <v>0.61805555555555602</v>
          </cell>
          <cell r="U30">
            <v>0.58680555555555503</v>
          </cell>
          <cell r="V30">
            <v>27</v>
          </cell>
        </row>
        <row r="31">
          <cell r="S31">
            <v>0.62152777777777801</v>
          </cell>
          <cell r="U31">
            <v>0.59027777777777701</v>
          </cell>
          <cell r="V31">
            <v>28</v>
          </cell>
        </row>
        <row r="32">
          <cell r="U32">
            <v>0.59375</v>
          </cell>
          <cell r="V32">
            <v>29</v>
          </cell>
        </row>
        <row r="33">
          <cell r="U33">
            <v>0.59722222222222199</v>
          </cell>
        </row>
        <row r="34">
          <cell r="U34">
            <v>0.60069444444444398</v>
          </cell>
        </row>
        <row r="35">
          <cell r="U35">
            <v>0.60416666666666596</v>
          </cell>
        </row>
        <row r="36">
          <cell r="U36">
            <v>0.60763888888888795</v>
          </cell>
        </row>
        <row r="37">
          <cell r="U37">
            <v>0.61111111111111005</v>
          </cell>
        </row>
        <row r="38">
          <cell r="U38">
            <v>0.61458333333333204</v>
          </cell>
        </row>
        <row r="39">
          <cell r="U39">
            <v>0.656249999999999</v>
          </cell>
        </row>
        <row r="40">
          <cell r="U40">
            <v>0.69791666666666496</v>
          </cell>
        </row>
        <row r="41">
          <cell r="U41">
            <v>0.73958333333333204</v>
          </cell>
        </row>
        <row r="42">
          <cell r="U42">
            <v>0.75</v>
          </cell>
        </row>
        <row r="43">
          <cell r="U43">
            <v>0.76388888888888884</v>
          </cell>
        </row>
        <row r="44">
          <cell r="U44">
            <v>0.79166666666666663</v>
          </cell>
        </row>
        <row r="45">
          <cell r="U45">
            <v>0.8125</v>
          </cell>
        </row>
      </sheetData>
      <sheetData sheetId="5">
        <row r="13">
          <cell r="Q13">
            <v>41183</v>
          </cell>
        </row>
        <row r="14">
          <cell r="Q14">
            <v>41184</v>
          </cell>
        </row>
        <row r="15">
          <cell r="Q15">
            <v>41185</v>
          </cell>
        </row>
        <row r="16">
          <cell r="Q16">
            <v>41186</v>
          </cell>
        </row>
        <row r="17">
          <cell r="Q17">
            <v>41187</v>
          </cell>
        </row>
        <row r="18">
          <cell r="Q18">
            <v>41190</v>
          </cell>
        </row>
        <row r="19">
          <cell r="Q19">
            <v>41191</v>
          </cell>
        </row>
        <row r="20">
          <cell r="Q20">
            <v>41192</v>
          </cell>
        </row>
        <row r="21">
          <cell r="Q21">
            <v>41193</v>
          </cell>
        </row>
        <row r="22">
          <cell r="Q22">
            <v>41194</v>
          </cell>
        </row>
        <row r="23">
          <cell r="Q23">
            <v>41197</v>
          </cell>
        </row>
        <row r="24">
          <cell r="Q24">
            <v>41198</v>
          </cell>
        </row>
        <row r="25">
          <cell r="Q25">
            <v>41199</v>
          </cell>
        </row>
        <row r="26">
          <cell r="Q26">
            <v>41200</v>
          </cell>
        </row>
        <row r="27">
          <cell r="Q27">
            <v>41201</v>
          </cell>
        </row>
        <row r="28">
          <cell r="Q28">
            <v>41204</v>
          </cell>
        </row>
        <row r="29">
          <cell r="Q29">
            <v>41205</v>
          </cell>
        </row>
        <row r="30">
          <cell r="Q30">
            <v>41206</v>
          </cell>
        </row>
        <row r="31">
          <cell r="Q31">
            <v>41207</v>
          </cell>
        </row>
        <row r="32">
          <cell r="Q32">
            <v>41208</v>
          </cell>
        </row>
        <row r="33">
          <cell r="Q33">
            <v>41211</v>
          </cell>
        </row>
        <row r="34">
          <cell r="Q34">
            <v>41212</v>
          </cell>
        </row>
        <row r="35">
          <cell r="Q35">
            <v>41213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clients"/>
      <sheetName val="Fournisseurs"/>
      <sheetName val="gasoil"/>
      <sheetName val="caisse"/>
      <sheetName val="Exp"/>
      <sheetName val="clients"/>
      <sheetName val="détails pigeons"/>
      <sheetName val="couleur"/>
      <sheetName val="données"/>
      <sheetName val="Fiche_vente"/>
      <sheetName val="Formules"/>
      <sheetName val="Frais"/>
      <sheetName val="Liste"/>
      <sheetName val="nichée"/>
      <sheetName val="N° casier"/>
      <sheetName val="original nichée"/>
      <sheetName val="poids"/>
      <sheetName val="nichée 2"/>
      <sheetName val="Ponte"/>
      <sheetName val="Recap clients"/>
      <sheetName val="Recap. des naissances"/>
      <sheetName val="Recap. des ventes"/>
      <sheetName val="Stock"/>
      <sheetName val="liste 1"/>
      <sheetName val="liste 2"/>
      <sheetName val="Statistiques"/>
      <sheetName val="Tcd"/>
      <sheetName val="Vente"/>
      <sheetName val="Gratuit"/>
      <sheetName val="- 270 g"/>
      <sheetName val="- 300 g"/>
      <sheetName val="- 350 g"/>
      <sheetName val="+ 350 g "/>
      <sheetName val="Vieux"/>
      <sheetName val="AV pigeon"/>
      <sheetName val="Feuil3"/>
      <sheetName val="Feuil1"/>
      <sheetName val="Feuil2"/>
      <sheetName val="colis"/>
      <sheetName val="Feuil4"/>
      <sheetName val="garmin"/>
    </sheetNames>
    <sheetDataSet>
      <sheetData sheetId="0"/>
      <sheetData sheetId="1"/>
      <sheetData sheetId="2">
        <row r="2">
          <cell r="AB2">
            <v>250</v>
          </cell>
        </row>
        <row r="3">
          <cell r="AB3">
            <v>500</v>
          </cell>
        </row>
        <row r="4">
          <cell r="AB4">
            <v>750</v>
          </cell>
        </row>
        <row r="5">
          <cell r="AB5">
            <v>1000</v>
          </cell>
        </row>
        <row r="6">
          <cell r="AB6">
            <v>1250</v>
          </cell>
        </row>
        <row r="7">
          <cell r="AB7">
            <v>1500</v>
          </cell>
        </row>
        <row r="8">
          <cell r="AB8">
            <v>1750</v>
          </cell>
        </row>
        <row r="9">
          <cell r="AB9">
            <v>1800</v>
          </cell>
        </row>
        <row r="10">
          <cell r="AB10">
            <v>2000</v>
          </cell>
        </row>
      </sheetData>
      <sheetData sheetId="3"/>
      <sheetData sheetId="4"/>
      <sheetData sheetId="5"/>
      <sheetData sheetId="6"/>
      <sheetData sheetId="7">
        <row r="2">
          <cell r="AE2" t="str">
            <v>X</v>
          </cell>
          <cell r="AG2" t="str">
            <v>Blanc</v>
          </cell>
        </row>
        <row r="3">
          <cell r="AE3" t="str">
            <v>?</v>
          </cell>
          <cell r="AG3" t="str">
            <v>Blanc bleu</v>
          </cell>
        </row>
        <row r="4">
          <cell r="AE4" t="str">
            <v>?1</v>
          </cell>
          <cell r="AG4" t="str">
            <v>Blanc rouge</v>
          </cell>
        </row>
        <row r="5">
          <cell r="AE5" t="str">
            <v xml:space="preserve">Blanc </v>
          </cell>
          <cell r="AG5" t="str">
            <v>Bleu D</v>
          </cell>
        </row>
        <row r="6">
          <cell r="AE6" t="str">
            <v>Blanc (gros)</v>
          </cell>
          <cell r="AG6" t="str">
            <v>Bleu G</v>
          </cell>
        </row>
        <row r="7">
          <cell r="AE7" t="str">
            <v>Blanc &amp; noir</v>
          </cell>
          <cell r="AG7" t="str">
            <v>Brun D</v>
          </cell>
        </row>
        <row r="8">
          <cell r="AE8" t="str">
            <v>Blanc mélange</v>
          </cell>
          <cell r="AG8" t="str">
            <v>Brun G</v>
          </cell>
        </row>
        <row r="9">
          <cell r="AE9" t="str">
            <v>Blanc-cendré</v>
          </cell>
          <cell r="AG9" t="str">
            <v>Jaune D</v>
          </cell>
        </row>
        <row r="10">
          <cell r="AE10" t="str">
            <v>Blanc-écaillé</v>
          </cell>
          <cell r="AG10" t="str">
            <v>Jaune G</v>
          </cell>
        </row>
        <row r="11">
          <cell r="AE11" t="str">
            <v>Blanc-roux</v>
          </cell>
          <cell r="AG11" t="str">
            <v>J &amp; R (D)</v>
          </cell>
        </row>
        <row r="12">
          <cell r="AE12" t="str">
            <v>Bla-que-noir</v>
          </cell>
          <cell r="AG12" t="str">
            <v>J &amp; R (G)</v>
          </cell>
        </row>
        <row r="13">
          <cell r="AE13" t="str">
            <v>Bleu</v>
          </cell>
          <cell r="AG13" t="str">
            <v>Noir</v>
          </cell>
        </row>
        <row r="14">
          <cell r="AE14" t="str">
            <v>Bleu-blanc</v>
          </cell>
          <cell r="AG14" t="str">
            <v>Orange D</v>
          </cell>
        </row>
        <row r="15">
          <cell r="AE15" t="str">
            <v>Bleu-pâle</v>
          </cell>
          <cell r="AG15" t="str">
            <v>Orange G</v>
          </cell>
        </row>
        <row r="16">
          <cell r="AE16" t="str">
            <v>Borgne</v>
          </cell>
          <cell r="AG16" t="str">
            <v>Rose D</v>
          </cell>
        </row>
        <row r="17">
          <cell r="AE17" t="str">
            <v>Brun</v>
          </cell>
          <cell r="AG17" t="str">
            <v>Rose G</v>
          </cell>
        </row>
        <row r="18">
          <cell r="AE18" t="str">
            <v>Brun et blanc</v>
          </cell>
          <cell r="AG18" t="str">
            <v>Rose fluo D</v>
          </cell>
        </row>
        <row r="19">
          <cell r="AE19" t="str">
            <v>Brun foncé</v>
          </cell>
          <cell r="AG19" t="str">
            <v>Rose fluo G</v>
          </cell>
        </row>
        <row r="20">
          <cell r="AE20" t="str">
            <v>Brun pâle</v>
          </cell>
          <cell r="AG20" t="str">
            <v>Rouge D</v>
          </cell>
        </row>
        <row r="21">
          <cell r="AE21" t="str">
            <v>Cendré</v>
          </cell>
          <cell r="AG21" t="str">
            <v>Rouge G</v>
          </cell>
        </row>
        <row r="22">
          <cell r="AE22" t="str">
            <v>Cendré (gros)</v>
          </cell>
          <cell r="AG22" t="str">
            <v>Vert D</v>
          </cell>
        </row>
        <row r="23">
          <cell r="AE23" t="str">
            <v>Cendré-blanc</v>
          </cell>
          <cell r="AG23" t="str">
            <v>Vert G</v>
          </cell>
        </row>
        <row r="24">
          <cell r="AE24" t="str">
            <v>Cendré-clair</v>
          </cell>
          <cell r="AG24" t="str">
            <v>V &amp; R (D)</v>
          </cell>
        </row>
        <row r="25">
          <cell r="AE25" t="str">
            <v>Cendré-foncé</v>
          </cell>
          <cell r="AG25" t="str">
            <v>V &amp; R (G)</v>
          </cell>
        </row>
        <row r="26">
          <cell r="AE26" t="str">
            <v>Ecaillé-bla-bleu</v>
          </cell>
          <cell r="AG26" t="str">
            <v>Vert foncé</v>
          </cell>
        </row>
        <row r="27">
          <cell r="AE27" t="str">
            <v>Ecaillé-blanc</v>
          </cell>
          <cell r="AG27" t="str">
            <v>Vert fluo</v>
          </cell>
        </row>
        <row r="28">
          <cell r="AE28" t="str">
            <v>Ecaillé-bleu</v>
          </cell>
        </row>
        <row r="29">
          <cell r="AE29" t="str">
            <v>Ecaillé-noir</v>
          </cell>
          <cell r="AG29" t="str">
            <v>* Blanc</v>
          </cell>
        </row>
        <row r="30">
          <cell r="AE30" t="str">
            <v>Ecaillé-roux</v>
          </cell>
          <cell r="AG30" t="str">
            <v>* Bleu</v>
          </cell>
        </row>
        <row r="31">
          <cell r="AE31" t="str">
            <v>Hup-Bla-noir</v>
          </cell>
          <cell r="AG31" t="str">
            <v>* Brun</v>
          </cell>
        </row>
        <row r="32">
          <cell r="AE32" t="str">
            <v>Huppé-noir</v>
          </cell>
          <cell r="AG32" t="str">
            <v>* Jaune</v>
          </cell>
        </row>
        <row r="33">
          <cell r="AE33" t="str">
            <v>Huppé-roux</v>
          </cell>
          <cell r="AG33" t="str">
            <v>* Rose fluo</v>
          </cell>
        </row>
        <row r="34">
          <cell r="AE34" t="str">
            <v>Mosaique</v>
          </cell>
          <cell r="AG34" t="str">
            <v>* Rouge</v>
          </cell>
        </row>
        <row r="35">
          <cell r="AE35" t="str">
            <v>Mosaique (gros)</v>
          </cell>
          <cell r="AG35" t="str">
            <v>* Vert</v>
          </cell>
        </row>
        <row r="36">
          <cell r="AE36" t="str">
            <v>Mosaique-rx</v>
          </cell>
          <cell r="AG36" t="str">
            <v>* Vert fluo</v>
          </cell>
        </row>
        <row r="37">
          <cell r="AE37" t="str">
            <v>Mouette</v>
          </cell>
        </row>
        <row r="38">
          <cell r="AE38" t="str">
            <v>Noir</v>
          </cell>
        </row>
        <row r="39">
          <cell r="AE39" t="str">
            <v>Noir-blanc</v>
          </cell>
        </row>
        <row r="40">
          <cell r="AE40" t="str">
            <v>noir-gris-blanc</v>
          </cell>
        </row>
        <row r="41">
          <cell r="AE41" t="str">
            <v>Noir-pâle</v>
          </cell>
        </row>
        <row r="42">
          <cell r="AE42" t="str">
            <v>Roux</v>
          </cell>
        </row>
        <row r="43">
          <cell r="AE43" t="str">
            <v>Roux foncé</v>
          </cell>
        </row>
        <row r="44">
          <cell r="AE44" t="str">
            <v>Roux noir</v>
          </cell>
        </row>
        <row r="45">
          <cell r="AE45" t="str">
            <v>Roux (gros)</v>
          </cell>
        </row>
        <row r="46">
          <cell r="AE46" t="str">
            <v>Roux-blanc</v>
          </cell>
        </row>
        <row r="47">
          <cell r="AE47" t="str">
            <v>Roux-cendré</v>
          </cell>
        </row>
      </sheetData>
      <sheetData sheetId="8">
        <row r="2">
          <cell r="A2" t="str">
            <v>?</v>
          </cell>
          <cell r="B2" t="str">
            <v>?</v>
          </cell>
          <cell r="D2" t="str">
            <v>?</v>
          </cell>
          <cell r="F2" t="str">
            <v>?</v>
          </cell>
          <cell r="G2" t="str">
            <v>Ali</v>
          </cell>
        </row>
        <row r="3">
          <cell r="A3">
            <v>1</v>
          </cell>
          <cell r="B3" t="str">
            <v>1 &amp; 2</v>
          </cell>
          <cell r="D3">
            <v>200</v>
          </cell>
          <cell r="E3" t="str">
            <v>A 1 = 7</v>
          </cell>
          <cell r="F3">
            <v>1</v>
          </cell>
          <cell r="G3" t="str">
            <v>Anita</v>
          </cell>
        </row>
        <row r="4">
          <cell r="A4">
            <v>2</v>
          </cell>
          <cell r="B4" t="str">
            <v>1 &amp; 2</v>
          </cell>
          <cell r="D4">
            <v>210</v>
          </cell>
          <cell r="E4" t="str">
            <v>B 2 = 14</v>
          </cell>
          <cell r="F4">
            <v>1</v>
          </cell>
          <cell r="G4" t="str">
            <v>Anita (Brigitte)</v>
          </cell>
        </row>
        <row r="5">
          <cell r="A5">
            <v>3</v>
          </cell>
          <cell r="B5" t="str">
            <v>3 &amp; 4</v>
          </cell>
          <cell r="D5">
            <v>215</v>
          </cell>
          <cell r="E5" t="str">
            <v>C 3 = 21</v>
          </cell>
          <cell r="F5">
            <v>6</v>
          </cell>
          <cell r="G5" t="str">
            <v>Anita (Ghislaine)</v>
          </cell>
        </row>
        <row r="6">
          <cell r="A6">
            <v>4</v>
          </cell>
          <cell r="B6" t="str">
            <v>3 &amp; 4</v>
          </cell>
          <cell r="D6">
            <v>220</v>
          </cell>
          <cell r="E6" t="str">
            <v>D 4 = 28</v>
          </cell>
          <cell r="F6">
            <v>6</v>
          </cell>
          <cell r="G6" t="str">
            <v>Anne</v>
          </cell>
        </row>
        <row r="7">
          <cell r="A7">
            <v>5</v>
          </cell>
          <cell r="B7" t="str">
            <v>5 &amp; 6</v>
          </cell>
          <cell r="D7">
            <v>225</v>
          </cell>
          <cell r="E7" t="str">
            <v>E 5 = 35</v>
          </cell>
          <cell r="F7">
            <v>11</v>
          </cell>
          <cell r="G7" t="str">
            <v>Antonella</v>
          </cell>
        </row>
        <row r="8">
          <cell r="A8">
            <v>6</v>
          </cell>
          <cell r="B8" t="str">
            <v>5 &amp; 6</v>
          </cell>
          <cell r="D8">
            <v>230</v>
          </cell>
          <cell r="E8" t="str">
            <v>F 6  = 5</v>
          </cell>
          <cell r="F8">
            <v>11</v>
          </cell>
          <cell r="G8" t="str">
            <v>Armand -</v>
          </cell>
        </row>
        <row r="9">
          <cell r="A9">
            <v>7</v>
          </cell>
          <cell r="B9">
            <v>7</v>
          </cell>
          <cell r="D9">
            <v>235</v>
          </cell>
          <cell r="E9" t="str">
            <v>F 6  = 6</v>
          </cell>
          <cell r="F9">
            <v>16</v>
          </cell>
          <cell r="G9" t="str">
            <v>Audrey</v>
          </cell>
        </row>
        <row r="10">
          <cell r="A10">
            <v>8</v>
          </cell>
          <cell r="B10" t="str">
            <v>8 &amp; 9</v>
          </cell>
          <cell r="D10">
            <v>240</v>
          </cell>
          <cell r="E10" t="str">
            <v>G 7 = 12</v>
          </cell>
          <cell r="F10">
            <v>2</v>
          </cell>
          <cell r="G10" t="str">
            <v>Barbara</v>
          </cell>
        </row>
        <row r="11">
          <cell r="A11">
            <v>9</v>
          </cell>
          <cell r="B11" t="str">
            <v>8 &amp; 9</v>
          </cell>
          <cell r="D11">
            <v>245</v>
          </cell>
          <cell r="E11" t="str">
            <v>G 7 = 13</v>
          </cell>
          <cell r="F11">
            <v>2</v>
          </cell>
          <cell r="G11" t="str">
            <v>Bertrand</v>
          </cell>
        </row>
        <row r="12">
          <cell r="A12">
            <v>10</v>
          </cell>
          <cell r="B12" t="str">
            <v>10 &amp; 11</v>
          </cell>
          <cell r="D12">
            <v>250</v>
          </cell>
          <cell r="E12" t="str">
            <v>H 8 = 19</v>
          </cell>
          <cell r="F12">
            <v>7</v>
          </cell>
          <cell r="G12" t="str">
            <v>Chantal</v>
          </cell>
        </row>
        <row r="13">
          <cell r="A13">
            <v>11</v>
          </cell>
          <cell r="B13" t="str">
            <v>10 &amp; 11</v>
          </cell>
          <cell r="D13">
            <v>255</v>
          </cell>
          <cell r="E13" t="str">
            <v>H 8 = 20</v>
          </cell>
          <cell r="F13">
            <v>7</v>
          </cell>
          <cell r="G13" t="str">
            <v>coiffeuse</v>
          </cell>
        </row>
        <row r="14">
          <cell r="A14">
            <v>12</v>
          </cell>
          <cell r="B14" t="str">
            <v>12 &amp; 13</v>
          </cell>
          <cell r="D14">
            <v>260</v>
          </cell>
          <cell r="E14" t="str">
            <v>I 9 = 26</v>
          </cell>
          <cell r="F14">
            <v>12</v>
          </cell>
          <cell r="G14" t="str">
            <v>Daniel Dorsimont -</v>
          </cell>
        </row>
        <row r="15">
          <cell r="A15">
            <v>13</v>
          </cell>
          <cell r="B15" t="str">
            <v>12 &amp; 13</v>
          </cell>
          <cell r="D15">
            <v>265</v>
          </cell>
          <cell r="E15" t="str">
            <v>I 9 = 27</v>
          </cell>
          <cell r="F15">
            <v>12</v>
          </cell>
          <cell r="G15" t="str">
            <v>Dany</v>
          </cell>
        </row>
        <row r="16">
          <cell r="A16">
            <v>14</v>
          </cell>
          <cell r="B16">
            <v>14</v>
          </cell>
          <cell r="D16">
            <v>270</v>
          </cell>
          <cell r="E16" t="str">
            <v>Q 17 = 8</v>
          </cell>
          <cell r="F16">
            <v>17</v>
          </cell>
          <cell r="G16" t="str">
            <v>Eddy Cassette</v>
          </cell>
        </row>
        <row r="17">
          <cell r="A17">
            <v>15</v>
          </cell>
          <cell r="B17" t="str">
            <v>15 &amp; 16</v>
          </cell>
          <cell r="D17">
            <v>275</v>
          </cell>
          <cell r="E17" t="str">
            <v>J 10 = 33</v>
          </cell>
          <cell r="F17">
            <v>3</v>
          </cell>
          <cell r="G17" t="str">
            <v>Eliane</v>
          </cell>
        </row>
        <row r="18">
          <cell r="A18">
            <v>16</v>
          </cell>
          <cell r="B18" t="str">
            <v>15 &amp; 16</v>
          </cell>
          <cell r="D18">
            <v>280</v>
          </cell>
          <cell r="E18" t="str">
            <v>J 10 = 34</v>
          </cell>
          <cell r="F18">
            <v>3</v>
          </cell>
          <cell r="G18" t="str">
            <v>Geneviève</v>
          </cell>
        </row>
        <row r="19">
          <cell r="A19">
            <v>17</v>
          </cell>
          <cell r="B19" t="str">
            <v>17 &amp; 18</v>
          </cell>
          <cell r="D19">
            <v>285</v>
          </cell>
          <cell r="E19" t="str">
            <v>K 11 = 3</v>
          </cell>
          <cell r="F19">
            <v>8</v>
          </cell>
          <cell r="G19" t="str">
            <v>Jacqueline</v>
          </cell>
        </row>
        <row r="20">
          <cell r="A20">
            <v>18</v>
          </cell>
          <cell r="B20" t="str">
            <v>17 &amp; 18</v>
          </cell>
          <cell r="D20">
            <v>290</v>
          </cell>
          <cell r="E20" t="str">
            <v>K 11 = 4</v>
          </cell>
          <cell r="F20">
            <v>8</v>
          </cell>
          <cell r="G20" t="str">
            <v>J-Paul</v>
          </cell>
        </row>
        <row r="21">
          <cell r="A21">
            <v>19</v>
          </cell>
          <cell r="B21" t="str">
            <v>19 &amp; 20</v>
          </cell>
          <cell r="D21">
            <v>295</v>
          </cell>
          <cell r="E21" t="str">
            <v>L 12 = 10</v>
          </cell>
          <cell r="F21">
            <v>13</v>
          </cell>
          <cell r="G21" t="str">
            <v>Karine</v>
          </cell>
        </row>
        <row r="22">
          <cell r="A22">
            <v>20</v>
          </cell>
          <cell r="B22" t="str">
            <v>19 &amp; 20</v>
          </cell>
          <cell r="D22">
            <v>300</v>
          </cell>
          <cell r="E22" t="str">
            <v>L 12 = 11</v>
          </cell>
          <cell r="F22">
            <v>13</v>
          </cell>
          <cell r="G22" t="str">
            <v>Katia</v>
          </cell>
        </row>
        <row r="23">
          <cell r="A23">
            <v>21</v>
          </cell>
          <cell r="B23">
            <v>21</v>
          </cell>
          <cell r="D23" t="str">
            <v>ailes</v>
          </cell>
          <cell r="E23" t="str">
            <v>M 13 = 17</v>
          </cell>
          <cell r="F23">
            <v>18</v>
          </cell>
          <cell r="G23" t="str">
            <v>Louisette</v>
          </cell>
        </row>
        <row r="24">
          <cell r="A24">
            <v>22</v>
          </cell>
          <cell r="B24" t="str">
            <v>22 &amp; 23</v>
          </cell>
          <cell r="D24" t="str">
            <v>carcas</v>
          </cell>
          <cell r="E24" t="str">
            <v>M 13 = 18</v>
          </cell>
          <cell r="F24">
            <v>4</v>
          </cell>
          <cell r="G24" t="str">
            <v>Luc</v>
          </cell>
        </row>
        <row r="25">
          <cell r="A25">
            <v>23</v>
          </cell>
          <cell r="B25" t="str">
            <v>22 &amp; 23</v>
          </cell>
          <cell r="D25" t="str">
            <v>magret</v>
          </cell>
          <cell r="E25" t="str">
            <v>N 14 = 24</v>
          </cell>
          <cell r="F25">
            <v>4</v>
          </cell>
          <cell r="G25" t="str">
            <v>Marraine</v>
          </cell>
        </row>
        <row r="26">
          <cell r="A26">
            <v>24</v>
          </cell>
          <cell r="B26" t="str">
            <v>24 &amp; 25</v>
          </cell>
          <cell r="D26" t="str">
            <v>poitrail</v>
          </cell>
          <cell r="E26" t="str">
            <v>N 14 = 25</v>
          </cell>
          <cell r="F26">
            <v>9</v>
          </cell>
          <cell r="G26" t="str">
            <v>M-Louise</v>
          </cell>
        </row>
        <row r="27">
          <cell r="A27">
            <v>25</v>
          </cell>
          <cell r="B27" t="str">
            <v>24 &amp; 25</v>
          </cell>
          <cell r="D27" t="str">
            <v>suprem</v>
          </cell>
          <cell r="E27" t="str">
            <v>O 15 = 31</v>
          </cell>
          <cell r="F27">
            <v>9</v>
          </cell>
          <cell r="G27" t="str">
            <v>Monique</v>
          </cell>
        </row>
        <row r="28">
          <cell r="A28">
            <v>26</v>
          </cell>
          <cell r="B28" t="str">
            <v>26 &amp; 27</v>
          </cell>
          <cell r="D28" t="str">
            <v>vieux</v>
          </cell>
          <cell r="E28" t="str">
            <v>O 15 = 32</v>
          </cell>
          <cell r="F28">
            <v>14</v>
          </cell>
          <cell r="G28" t="str">
            <v>Nous</v>
          </cell>
        </row>
        <row r="29">
          <cell r="A29">
            <v>27</v>
          </cell>
          <cell r="B29" t="str">
            <v>26 &amp; 27</v>
          </cell>
          <cell r="D29">
            <v>0</v>
          </cell>
          <cell r="E29" t="str">
            <v>P 16 = 1</v>
          </cell>
          <cell r="F29">
            <v>14</v>
          </cell>
          <cell r="G29" t="str">
            <v>Pédicure</v>
          </cell>
        </row>
        <row r="30">
          <cell r="A30">
            <v>28</v>
          </cell>
          <cell r="B30">
            <v>28</v>
          </cell>
          <cell r="D30">
            <v>305</v>
          </cell>
          <cell r="E30" t="str">
            <v>P 16 = 2</v>
          </cell>
          <cell r="F30">
            <v>19</v>
          </cell>
          <cell r="G30" t="str">
            <v>Pierette</v>
          </cell>
        </row>
        <row r="31">
          <cell r="A31">
            <v>29</v>
          </cell>
          <cell r="B31" t="str">
            <v>29 &amp; 30</v>
          </cell>
          <cell r="D31">
            <v>310</v>
          </cell>
          <cell r="E31" t="str">
            <v>U 39</v>
          </cell>
          <cell r="F31">
            <v>5</v>
          </cell>
          <cell r="G31" t="str">
            <v>Pierre</v>
          </cell>
        </row>
        <row r="32">
          <cell r="A32">
            <v>30</v>
          </cell>
          <cell r="B32" t="str">
            <v>29 &amp; 30</v>
          </cell>
          <cell r="D32">
            <v>315</v>
          </cell>
          <cell r="E32" t="str">
            <v>Q 17 = 9</v>
          </cell>
          <cell r="F32">
            <v>5</v>
          </cell>
          <cell r="G32" t="str">
            <v>Pierrot</v>
          </cell>
        </row>
        <row r="33">
          <cell r="A33">
            <v>31</v>
          </cell>
          <cell r="B33" t="str">
            <v>31 &amp; 32</v>
          </cell>
          <cell r="D33">
            <v>320</v>
          </cell>
          <cell r="E33" t="str">
            <v>R 18 = 15</v>
          </cell>
          <cell r="F33">
            <v>10</v>
          </cell>
          <cell r="G33" t="str">
            <v>Setand</v>
          </cell>
        </row>
        <row r="34">
          <cell r="A34">
            <v>32</v>
          </cell>
          <cell r="B34" t="str">
            <v>31 &amp; 32</v>
          </cell>
          <cell r="D34">
            <v>325</v>
          </cell>
          <cell r="E34" t="str">
            <v>R 18 = 16</v>
          </cell>
          <cell r="F34">
            <v>10</v>
          </cell>
          <cell r="G34" t="str">
            <v>Sophie</v>
          </cell>
        </row>
        <row r="35">
          <cell r="A35">
            <v>33</v>
          </cell>
          <cell r="B35" t="str">
            <v>33 &amp; 34</v>
          </cell>
          <cell r="D35">
            <v>330</v>
          </cell>
          <cell r="E35" t="str">
            <v>S 19 = 22</v>
          </cell>
          <cell r="F35">
            <v>15</v>
          </cell>
          <cell r="G35" t="str">
            <v>vvvv</v>
          </cell>
        </row>
        <row r="36">
          <cell r="A36">
            <v>34</v>
          </cell>
          <cell r="B36" t="str">
            <v>33 &amp; 34</v>
          </cell>
          <cell r="D36">
            <v>335</v>
          </cell>
          <cell r="E36" t="str">
            <v>S 19 = 23</v>
          </cell>
          <cell r="F36">
            <v>15</v>
          </cell>
          <cell r="G36" t="str">
            <v>Yves Berdal -</v>
          </cell>
        </row>
        <row r="37">
          <cell r="A37">
            <v>35</v>
          </cell>
          <cell r="B37">
            <v>35</v>
          </cell>
          <cell r="D37">
            <v>340</v>
          </cell>
          <cell r="E37" t="str">
            <v>T 20 = 29</v>
          </cell>
          <cell r="F37">
            <v>20</v>
          </cell>
        </row>
        <row r="38">
          <cell r="A38">
            <v>36</v>
          </cell>
          <cell r="B38" t="str">
            <v>36 &amp; 37</v>
          </cell>
          <cell r="D38">
            <v>345</v>
          </cell>
          <cell r="E38" t="str">
            <v>T 20 = 30</v>
          </cell>
          <cell r="F38">
            <v>21</v>
          </cell>
        </row>
        <row r="39">
          <cell r="A39">
            <v>37</v>
          </cell>
          <cell r="B39" t="str">
            <v>36 &amp; 37</v>
          </cell>
          <cell r="D39">
            <v>350</v>
          </cell>
          <cell r="E39" t="str">
            <v>U 36</v>
          </cell>
          <cell r="F39">
            <v>21</v>
          </cell>
        </row>
        <row r="40">
          <cell r="A40">
            <v>38</v>
          </cell>
          <cell r="B40" t="str">
            <v>38 &amp; 39</v>
          </cell>
          <cell r="D40">
            <v>355</v>
          </cell>
          <cell r="E40" t="str">
            <v>U 37</v>
          </cell>
          <cell r="F40">
            <v>28</v>
          </cell>
        </row>
        <row r="41">
          <cell r="A41">
            <v>39</v>
          </cell>
          <cell r="B41" t="str">
            <v>38 &amp; 39</v>
          </cell>
          <cell r="D41">
            <v>360</v>
          </cell>
          <cell r="E41" t="str">
            <v>U 38</v>
          </cell>
          <cell r="F41">
            <v>28</v>
          </cell>
        </row>
        <row r="42">
          <cell r="A42">
            <v>40</v>
          </cell>
          <cell r="B42" t="str">
            <v>40 &amp; 41</v>
          </cell>
          <cell r="D42">
            <v>365</v>
          </cell>
          <cell r="E42" t="str">
            <v>U 40</v>
          </cell>
          <cell r="F42">
            <v>22</v>
          </cell>
        </row>
        <row r="43">
          <cell r="A43">
            <v>41</v>
          </cell>
          <cell r="B43" t="str">
            <v>40 &amp; 41</v>
          </cell>
          <cell r="D43">
            <v>370</v>
          </cell>
          <cell r="E43" t="str">
            <v>U 41</v>
          </cell>
          <cell r="F43">
            <v>22</v>
          </cell>
        </row>
        <row r="44">
          <cell r="A44">
            <v>42</v>
          </cell>
          <cell r="B44" t="str">
            <v>42 &amp; 43</v>
          </cell>
          <cell r="D44">
            <v>375</v>
          </cell>
          <cell r="E44" t="str">
            <v>U 42</v>
          </cell>
          <cell r="F44">
            <v>29</v>
          </cell>
        </row>
        <row r="45">
          <cell r="A45">
            <v>43</v>
          </cell>
          <cell r="B45" t="str">
            <v>42 &amp; 43</v>
          </cell>
          <cell r="D45">
            <v>380</v>
          </cell>
          <cell r="E45" t="str">
            <v>U 43</v>
          </cell>
          <cell r="F45">
            <v>29</v>
          </cell>
        </row>
        <row r="46">
          <cell r="A46">
            <v>44</v>
          </cell>
          <cell r="B46" t="str">
            <v>44 &amp; 45</v>
          </cell>
          <cell r="D46">
            <v>385</v>
          </cell>
          <cell r="E46" t="str">
            <v>U 44</v>
          </cell>
          <cell r="F46">
            <v>23</v>
          </cell>
        </row>
        <row r="47">
          <cell r="A47">
            <v>45</v>
          </cell>
          <cell r="B47" t="str">
            <v>44 &amp; 45</v>
          </cell>
          <cell r="D47">
            <v>390</v>
          </cell>
          <cell r="E47" t="str">
            <v>U 45</v>
          </cell>
          <cell r="F47">
            <v>23</v>
          </cell>
        </row>
        <row r="48">
          <cell r="A48">
            <v>46</v>
          </cell>
          <cell r="B48" t="str">
            <v>46 &amp; 47</v>
          </cell>
          <cell r="D48">
            <v>395</v>
          </cell>
          <cell r="E48" t="str">
            <v>U 46</v>
          </cell>
          <cell r="F48">
            <v>30</v>
          </cell>
        </row>
        <row r="49">
          <cell r="A49">
            <v>47</v>
          </cell>
          <cell r="B49" t="str">
            <v>46 &amp; 47</v>
          </cell>
          <cell r="D49">
            <v>400</v>
          </cell>
          <cell r="E49" t="str">
            <v>U 47</v>
          </cell>
          <cell r="F49">
            <v>30</v>
          </cell>
        </row>
        <row r="50">
          <cell r="A50">
            <v>48</v>
          </cell>
          <cell r="B50" t="str">
            <v>48 &amp; 49</v>
          </cell>
          <cell r="D50">
            <v>405</v>
          </cell>
          <cell r="E50" t="str">
            <v>U 48</v>
          </cell>
          <cell r="F50">
            <v>24</v>
          </cell>
        </row>
        <row r="51">
          <cell r="A51">
            <v>49</v>
          </cell>
          <cell r="B51" t="str">
            <v>48 &amp; 49</v>
          </cell>
          <cell r="D51">
            <v>410</v>
          </cell>
          <cell r="E51" t="str">
            <v>U 49</v>
          </cell>
          <cell r="F51">
            <v>24</v>
          </cell>
        </row>
        <row r="52">
          <cell r="A52">
            <v>50</v>
          </cell>
          <cell r="B52" t="str">
            <v>50 &amp; 51</v>
          </cell>
          <cell r="D52">
            <v>415</v>
          </cell>
          <cell r="E52" t="str">
            <v>U 50</v>
          </cell>
          <cell r="F52">
            <v>31</v>
          </cell>
        </row>
        <row r="53">
          <cell r="A53">
            <v>51</v>
          </cell>
          <cell r="B53" t="str">
            <v>50 &amp; 51</v>
          </cell>
          <cell r="D53">
            <v>420</v>
          </cell>
          <cell r="E53" t="str">
            <v>U 51</v>
          </cell>
          <cell r="F53">
            <v>31</v>
          </cell>
        </row>
        <row r="54">
          <cell r="A54">
            <v>52</v>
          </cell>
          <cell r="B54" t="str">
            <v>52 &amp; 53</v>
          </cell>
          <cell r="D54">
            <v>425</v>
          </cell>
          <cell r="E54" t="str">
            <v>U 52</v>
          </cell>
          <cell r="F54">
            <v>25</v>
          </cell>
        </row>
        <row r="55">
          <cell r="A55">
            <v>53</v>
          </cell>
          <cell r="B55" t="str">
            <v>52 &amp; 53</v>
          </cell>
          <cell r="D55">
            <v>430</v>
          </cell>
          <cell r="E55" t="str">
            <v>U 53</v>
          </cell>
          <cell r="F55">
            <v>25</v>
          </cell>
        </row>
        <row r="56">
          <cell r="A56">
            <v>54</v>
          </cell>
          <cell r="B56" t="str">
            <v>54 &amp; 55</v>
          </cell>
          <cell r="D56">
            <v>435</v>
          </cell>
          <cell r="E56" t="str">
            <v>U 54</v>
          </cell>
          <cell r="F56">
            <v>32</v>
          </cell>
        </row>
        <row r="57">
          <cell r="A57">
            <v>55</v>
          </cell>
          <cell r="B57" t="str">
            <v>54 &amp; 55</v>
          </cell>
          <cell r="D57">
            <v>440</v>
          </cell>
          <cell r="E57" t="str">
            <v>U 55</v>
          </cell>
          <cell r="F57">
            <v>32</v>
          </cell>
        </row>
        <row r="58">
          <cell r="A58">
            <v>56</v>
          </cell>
          <cell r="B58" t="str">
            <v>56 &amp; 57</v>
          </cell>
          <cell r="D58">
            <v>445</v>
          </cell>
          <cell r="E58" t="str">
            <v>U 56</v>
          </cell>
          <cell r="F58">
            <v>26</v>
          </cell>
        </row>
        <row r="59">
          <cell r="A59">
            <v>57</v>
          </cell>
          <cell r="B59" t="str">
            <v>56 &amp; 57</v>
          </cell>
          <cell r="D59">
            <v>450</v>
          </cell>
          <cell r="E59" t="str">
            <v>U 57</v>
          </cell>
          <cell r="F59">
            <v>26</v>
          </cell>
        </row>
        <row r="60">
          <cell r="A60">
            <v>58</v>
          </cell>
          <cell r="B60" t="str">
            <v>58 &amp; 59</v>
          </cell>
          <cell r="D60">
            <v>455</v>
          </cell>
          <cell r="E60" t="str">
            <v>U 58</v>
          </cell>
          <cell r="F60">
            <v>33</v>
          </cell>
        </row>
        <row r="61">
          <cell r="A61">
            <v>59</v>
          </cell>
          <cell r="B61" t="str">
            <v>58 &amp; 59</v>
          </cell>
          <cell r="D61">
            <v>460</v>
          </cell>
          <cell r="E61" t="str">
            <v>U 59</v>
          </cell>
          <cell r="F61">
            <v>33</v>
          </cell>
        </row>
        <row r="62">
          <cell r="A62">
            <v>60</v>
          </cell>
          <cell r="B62" t="str">
            <v>60 &amp; 61</v>
          </cell>
          <cell r="D62">
            <v>465</v>
          </cell>
          <cell r="E62" t="str">
            <v>U 60</v>
          </cell>
          <cell r="F62">
            <v>27</v>
          </cell>
        </row>
        <row r="63">
          <cell r="A63">
            <v>61</v>
          </cell>
          <cell r="B63" t="str">
            <v>60 &amp; 61</v>
          </cell>
          <cell r="D63">
            <v>470</v>
          </cell>
          <cell r="F63">
            <v>27</v>
          </cell>
        </row>
        <row r="64">
          <cell r="A64">
            <v>62</v>
          </cell>
          <cell r="B64" t="str">
            <v>62 &amp; 63</v>
          </cell>
          <cell r="D64">
            <v>475</v>
          </cell>
          <cell r="F64">
            <v>34</v>
          </cell>
        </row>
        <row r="65">
          <cell r="A65">
            <v>63</v>
          </cell>
          <cell r="B65" t="str">
            <v>62 &amp; 63</v>
          </cell>
          <cell r="D65">
            <v>480</v>
          </cell>
          <cell r="F65">
            <v>34</v>
          </cell>
        </row>
        <row r="66">
          <cell r="A66" t="str">
            <v>D 1 cd</v>
          </cell>
          <cell r="B66">
            <v>64</v>
          </cell>
          <cell r="D66">
            <v>485</v>
          </cell>
          <cell r="F66">
            <v>35</v>
          </cell>
        </row>
        <row r="67">
          <cell r="A67" t="str">
            <v>D 2</v>
          </cell>
          <cell r="B67">
            <v>65</v>
          </cell>
          <cell r="D67">
            <v>490</v>
          </cell>
          <cell r="F67">
            <v>36</v>
          </cell>
        </row>
        <row r="68">
          <cell r="A68" t="str">
            <v>D 3</v>
          </cell>
          <cell r="B68">
            <v>66</v>
          </cell>
          <cell r="D68">
            <v>495</v>
          </cell>
          <cell r="F68">
            <v>37</v>
          </cell>
        </row>
        <row r="69">
          <cell r="A69" t="str">
            <v>D 4</v>
          </cell>
          <cell r="B69">
            <v>67</v>
          </cell>
          <cell r="D69">
            <v>500</v>
          </cell>
          <cell r="F69">
            <v>38</v>
          </cell>
        </row>
        <row r="70">
          <cell r="A70" t="str">
            <v>D 5</v>
          </cell>
          <cell r="B70">
            <v>68</v>
          </cell>
          <cell r="F70">
            <v>39</v>
          </cell>
        </row>
        <row r="71">
          <cell r="A71" t="str">
            <v>E 1g</v>
          </cell>
          <cell r="B71">
            <v>69</v>
          </cell>
          <cell r="F71">
            <v>40</v>
          </cell>
        </row>
        <row r="72">
          <cell r="A72" t="str">
            <v>E 1d</v>
          </cell>
          <cell r="B72">
            <v>70</v>
          </cell>
          <cell r="F72">
            <v>41</v>
          </cell>
        </row>
        <row r="73">
          <cell r="A73" t="str">
            <v>E 2g</v>
          </cell>
          <cell r="B73">
            <v>71</v>
          </cell>
          <cell r="F73">
            <v>42</v>
          </cell>
        </row>
        <row r="74">
          <cell r="A74" t="str">
            <v>E 2d</v>
          </cell>
          <cell r="B74">
            <v>72</v>
          </cell>
          <cell r="F74">
            <v>43</v>
          </cell>
        </row>
        <row r="75">
          <cell r="A75" t="str">
            <v>E 3g</v>
          </cell>
          <cell r="B75">
            <v>73</v>
          </cell>
          <cell r="F75">
            <v>44</v>
          </cell>
        </row>
        <row r="76">
          <cell r="A76" t="str">
            <v>E 3d</v>
          </cell>
          <cell r="B76">
            <v>74</v>
          </cell>
          <cell r="F76">
            <v>45</v>
          </cell>
        </row>
        <row r="77">
          <cell r="A77" t="str">
            <v>E 3d</v>
          </cell>
          <cell r="B77">
            <v>75</v>
          </cell>
          <cell r="F77">
            <v>46</v>
          </cell>
        </row>
        <row r="78">
          <cell r="A78" t="str">
            <v>E 4g</v>
          </cell>
          <cell r="B78">
            <v>76</v>
          </cell>
          <cell r="F78">
            <v>47</v>
          </cell>
        </row>
        <row r="79">
          <cell r="A79" t="str">
            <v>E 4d</v>
          </cell>
          <cell r="B79">
            <v>77</v>
          </cell>
          <cell r="F79">
            <v>48</v>
          </cell>
        </row>
        <row r="80">
          <cell r="A80" t="str">
            <v>E 5g</v>
          </cell>
          <cell r="B80">
            <v>78</v>
          </cell>
          <cell r="F80">
            <v>49</v>
          </cell>
        </row>
        <row r="81">
          <cell r="A81" t="str">
            <v>E 5d</v>
          </cell>
          <cell r="B81">
            <v>79</v>
          </cell>
          <cell r="F81">
            <v>50</v>
          </cell>
        </row>
        <row r="82">
          <cell r="A82" t="str">
            <v>E 6g</v>
          </cell>
          <cell r="B82">
            <v>80</v>
          </cell>
          <cell r="F82">
            <v>51</v>
          </cell>
        </row>
        <row r="83">
          <cell r="A83" t="str">
            <v>E 6d</v>
          </cell>
          <cell r="B83">
            <v>81</v>
          </cell>
          <cell r="F83">
            <v>52</v>
          </cell>
        </row>
        <row r="84">
          <cell r="A84" t="str">
            <v>F 2</v>
          </cell>
          <cell r="B84">
            <v>82</v>
          </cell>
          <cell r="F84">
            <v>53</v>
          </cell>
        </row>
        <row r="85">
          <cell r="A85" t="str">
            <v>F 3</v>
          </cell>
          <cell r="B85">
            <v>83</v>
          </cell>
          <cell r="F85">
            <v>54</v>
          </cell>
        </row>
        <row r="86">
          <cell r="A86" t="str">
            <v>F 4</v>
          </cell>
          <cell r="B86">
            <v>84</v>
          </cell>
          <cell r="F86">
            <v>55</v>
          </cell>
        </row>
        <row r="87">
          <cell r="A87" t="str">
            <v>G 1cg</v>
          </cell>
          <cell r="B87">
            <v>85</v>
          </cell>
          <cell r="F87">
            <v>56</v>
          </cell>
        </row>
        <row r="88">
          <cell r="A88" t="str">
            <v>G 2</v>
          </cell>
          <cell r="B88">
            <v>86</v>
          </cell>
          <cell r="F88">
            <v>57</v>
          </cell>
        </row>
        <row r="89">
          <cell r="A89" t="str">
            <v>G 3</v>
          </cell>
          <cell r="B89">
            <v>87</v>
          </cell>
          <cell r="F89">
            <v>58</v>
          </cell>
        </row>
        <row r="90">
          <cell r="A90" t="str">
            <v>G 4</v>
          </cell>
          <cell r="B90">
            <v>88</v>
          </cell>
          <cell r="F90">
            <v>59</v>
          </cell>
        </row>
      </sheetData>
      <sheetData sheetId="9"/>
      <sheetData sheetId="10"/>
      <sheetData sheetId="11"/>
      <sheetData sheetId="12"/>
      <sheetData sheetId="13">
        <row r="1">
          <cell r="AE1">
            <v>1</v>
          </cell>
        </row>
        <row r="2">
          <cell r="AE2">
            <v>2</v>
          </cell>
        </row>
        <row r="3">
          <cell r="AE3" t="str">
            <v>*</v>
          </cell>
        </row>
        <row r="4">
          <cell r="AE4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e vidéo"/>
      <sheetName val="tuto"/>
      <sheetName val="données"/>
      <sheetName val="Tableau"/>
      <sheetName val="2éme vidéo"/>
      <sheetName val="Bons de livraisons"/>
      <sheetName val="Factures"/>
      <sheetName val="recettes"/>
      <sheetName val="3éme vidéo"/>
      <sheetName val="Base"/>
      <sheetName val="4éme vidéo"/>
      <sheetName val="5éme vidéo"/>
      <sheetName val="formulaire"/>
      <sheetName val="liste clients"/>
      <sheetName val="FRM termin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6">
          <cell r="A16">
            <v>0.19800000000000001</v>
          </cell>
        </row>
        <row r="17">
          <cell r="A17">
            <v>5.5E-2</v>
          </cell>
        </row>
        <row r="18">
          <cell r="A18">
            <v>0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X57"/>
  <sheetViews>
    <sheetView showZeros="0" tabSelected="1" zoomScaleNormal="100" workbookViewId="0">
      <pane xSplit="14" ySplit="16" topLeftCell="O17" activePane="bottomRight" state="frozenSplit"/>
      <selection activeCell="H9" sqref="H9"/>
      <selection pane="topRight" activeCell="H9" sqref="H9"/>
      <selection pane="bottomLeft" activeCell="H9" sqref="H9"/>
      <selection pane="bottomRight" activeCell="A3" sqref="A3"/>
    </sheetView>
  </sheetViews>
  <sheetFormatPr baseColWidth="10" defaultColWidth="0" defaultRowHeight="15" customHeight="1" zeroHeight="1" x14ac:dyDescent="0.25"/>
  <cols>
    <col min="1" max="1" width="10.7109375" style="95" bestFit="1" customWidth="1"/>
    <col min="2" max="2" width="9.42578125" style="95" bestFit="1" customWidth="1"/>
    <col min="3" max="3" width="10.42578125" style="95" bestFit="1" customWidth="1"/>
    <col min="4" max="4" width="12.140625" style="95" bestFit="1" customWidth="1"/>
    <col min="5" max="5" width="10.42578125" style="96" bestFit="1" customWidth="1"/>
    <col min="6" max="6" width="8.42578125" style="95" bestFit="1" customWidth="1"/>
    <col min="7" max="7" width="12.140625" style="95" bestFit="1" customWidth="1"/>
    <col min="8" max="8" width="14.85546875" style="15" customWidth="1"/>
    <col min="9" max="9" width="11.42578125" style="15" customWidth="1"/>
    <col min="10" max="10" width="12.7109375" style="15" bestFit="1" customWidth="1"/>
    <col min="11" max="16" width="11.42578125" style="15" customWidth="1"/>
    <col min="17" max="17" width="23.28515625" style="15" bestFit="1" customWidth="1"/>
    <col min="18" max="18" width="11.42578125" style="15" customWidth="1"/>
    <col min="19" max="19" width="3" style="15" hidden="1" customWidth="1"/>
    <col min="20" max="21" width="0" style="15" hidden="1" customWidth="1"/>
    <col min="22" max="23" width="5" style="15" hidden="1" customWidth="1"/>
    <col min="24" max="24" width="11.42578125" style="15" customWidth="1"/>
    <col min="25" max="16384" width="11.42578125" style="15" hidden="1"/>
  </cols>
  <sheetData>
    <row r="1" spans="1:23" ht="31.5" customHeight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>
        <v>100</v>
      </c>
      <c r="H1" s="8"/>
      <c r="I1" s="9" t="s">
        <v>6</v>
      </c>
      <c r="J1" s="10"/>
      <c r="K1" s="11"/>
      <c r="L1" s="12">
        <v>2018</v>
      </c>
      <c r="M1" s="10"/>
      <c r="N1" s="11"/>
      <c r="O1" s="13" t="s">
        <v>7</v>
      </c>
      <c r="P1" s="13"/>
      <c r="Q1" s="14">
        <f ca="1">TODAY()</f>
        <v>43186</v>
      </c>
    </row>
    <row r="2" spans="1:23" x14ac:dyDescent="0.25">
      <c r="A2" s="16">
        <v>43138</v>
      </c>
      <c r="B2" s="17">
        <f>MAX('[1]conso-2017'!B2:B44)</f>
        <v>37832</v>
      </c>
      <c r="C2" s="18">
        <v>10.01</v>
      </c>
      <c r="D2" s="19">
        <v>1.5129999999999999</v>
      </c>
      <c r="E2" s="20">
        <f>IF(C2="","",C2*D2)</f>
        <v>15.145129999999998</v>
      </c>
      <c r="F2" s="21">
        <f>'[1]conso-2017'!F29</f>
        <v>138</v>
      </c>
      <c r="G2" s="22">
        <f>IFERROR(IF(A2="","",C2/F2*$G$1),"voir *F*")</f>
        <v>7.2536231884057969</v>
      </c>
      <c r="I2" s="23" t="s">
        <v>8</v>
      </c>
      <c r="J2" s="24"/>
      <c r="K2" s="25" t="s">
        <v>9</v>
      </c>
      <c r="L2" s="26"/>
      <c r="M2" s="26"/>
      <c r="N2" s="27"/>
    </row>
    <row r="3" spans="1:23" ht="15.75" thickBot="1" x14ac:dyDescent="0.3">
      <c r="A3" s="16"/>
      <c r="B3" s="28"/>
      <c r="C3" s="29"/>
      <c r="D3" s="30"/>
      <c r="E3" s="31" t="str">
        <f t="shared" ref="E3:E50" si="0">IF(C3="","",C3*D3)</f>
        <v/>
      </c>
      <c r="F3" s="21" t="str">
        <f t="shared" ref="F3:F50" si="1">IF(B3="","",B3-B2)</f>
        <v/>
      </c>
      <c r="G3" s="32" t="str">
        <f>IFERROR(IF(A3="","",C3/F3*$G$1),"voir *F*")</f>
        <v/>
      </c>
      <c r="I3" s="33">
        <f>SUM(C2:C50)</f>
        <v>10.01</v>
      </c>
      <c r="J3" s="34"/>
      <c r="K3" s="35" t="s">
        <v>10</v>
      </c>
      <c r="L3" s="36" t="s">
        <v>11</v>
      </c>
      <c r="M3" s="37" t="s">
        <v>12</v>
      </c>
      <c r="N3" s="38" t="s">
        <v>13</v>
      </c>
    </row>
    <row r="4" spans="1:23" x14ac:dyDescent="0.25">
      <c r="A4" s="39"/>
      <c r="B4" s="40"/>
      <c r="C4" s="41"/>
      <c r="D4" s="42"/>
      <c r="E4" s="43" t="str">
        <f t="shared" si="0"/>
        <v/>
      </c>
      <c r="F4" s="21" t="str">
        <f t="shared" si="1"/>
        <v/>
      </c>
      <c r="G4" s="32" t="str">
        <f t="shared" ref="G4:G49" si="2">IFERROR(IF(A4="","",C4/F4*$G$1),"voir *F*")</f>
        <v/>
      </c>
      <c r="H4" s="44"/>
      <c r="I4" s="45" t="s">
        <v>14</v>
      </c>
      <c r="J4" s="46">
        <f>MAX(C2:C50)</f>
        <v>10.01</v>
      </c>
      <c r="K4" s="47" t="s">
        <v>15</v>
      </c>
      <c r="L4" s="48">
        <f>SUMPRODUCT((MONTH($A$2:$A$50)=MONTH(T4))*$C$2:$C$50)</f>
        <v>0</v>
      </c>
      <c r="M4" s="49">
        <f t="array" ref="M4">ROUND(SUMPRODUCT((MONTH($A$2:$A$50)=MONTH(T4))*IF(ISNUMBER($E$2:$E$50),$E$2:$E$50,0)),2)</f>
        <v>0</v>
      </c>
      <c r="N4" s="50">
        <f t="array" ref="N4">ROUND(SUMPRODUCT((MONTH($A$2:$A$50)=MONTH(T4))*IF(ISNUMBER($F$2:$F$50),$F$2:$F$50,0)),0)</f>
        <v>0</v>
      </c>
      <c r="S4" s="15">
        <v>1</v>
      </c>
      <c r="T4" s="51">
        <f>DATE($L$1,$S4,1)</f>
        <v>43101</v>
      </c>
      <c r="U4" s="51">
        <f>DATE($L$1,$S4,31)</f>
        <v>43131</v>
      </c>
      <c r="V4" s="15">
        <v>31</v>
      </c>
      <c r="W4" s="15">
        <v>31</v>
      </c>
    </row>
    <row r="5" spans="1:23" ht="15.75" thickBot="1" x14ac:dyDescent="0.3">
      <c r="A5" s="16"/>
      <c r="B5" s="28"/>
      <c r="C5" s="29"/>
      <c r="D5" s="30"/>
      <c r="E5" s="43" t="str">
        <f t="shared" si="0"/>
        <v/>
      </c>
      <c r="F5" s="21" t="str">
        <f t="shared" si="1"/>
        <v/>
      </c>
      <c r="G5" s="32" t="str">
        <f t="shared" si="2"/>
        <v/>
      </c>
      <c r="H5" s="44"/>
      <c r="I5" s="52" t="s">
        <v>16</v>
      </c>
      <c r="J5" s="53">
        <f>MIN(C2:C50)</f>
        <v>10.01</v>
      </c>
      <c r="K5" s="54" t="s">
        <v>17</v>
      </c>
      <c r="L5" s="55">
        <f t="shared" ref="L5:L15" si="3">SUMPRODUCT((MONTH($A$2:$A$50)=MONTH(T5))*$C$2:$C$50)</f>
        <v>10.01</v>
      </c>
      <c r="M5" s="56">
        <f t="array" ref="M5">ROUND(SUMPRODUCT((MONTH($A$2:$A$50)=MONTH(T5))*IF(ISNUMBER($E$2:$E$50),$E$2:$E$50,0)),2)</f>
        <v>15.15</v>
      </c>
      <c r="N5" s="57">
        <f t="array" ref="N5">ROUND(SUMPRODUCT((MONTH($A$2:$A$50)=MONTH(T5))*IF(ISNUMBER($F$2:$F$50),$F$2:$F$50,0)),0)</f>
        <v>138</v>
      </c>
      <c r="S5" s="15">
        <v>2</v>
      </c>
      <c r="T5" s="51">
        <f t="shared" ref="T5:T15" si="4">DATE($L$1,S5,1)</f>
        <v>43132</v>
      </c>
      <c r="U5" s="51">
        <f>DATE($L$1,$S5,28)</f>
        <v>43159</v>
      </c>
      <c r="V5" s="15">
        <v>28</v>
      </c>
      <c r="W5" s="58">
        <v>29</v>
      </c>
    </row>
    <row r="6" spans="1:23" x14ac:dyDescent="0.25">
      <c r="A6" s="16"/>
      <c r="B6" s="40"/>
      <c r="C6" s="41"/>
      <c r="D6" s="42"/>
      <c r="E6" s="43" t="str">
        <f t="shared" si="0"/>
        <v/>
      </c>
      <c r="F6" s="21" t="str">
        <f t="shared" si="1"/>
        <v/>
      </c>
      <c r="G6" s="32" t="str">
        <f t="shared" si="2"/>
        <v/>
      </c>
      <c r="I6" s="59" t="s">
        <v>18</v>
      </c>
      <c r="J6" s="60"/>
      <c r="K6" s="45" t="s">
        <v>19</v>
      </c>
      <c r="L6" s="55">
        <f t="shared" si="3"/>
        <v>0</v>
      </c>
      <c r="M6" s="56">
        <f t="array" ref="M6">ROUND(SUMPRODUCT((MONTH($A$2:$A$50)=MONTH(T6))*IF(ISNUMBER($E$2:$E$50),$E$2:$E$50,0)),2)</f>
        <v>0</v>
      </c>
      <c r="N6" s="57">
        <f t="array" ref="N6">ROUND(SUMPRODUCT((MONTH($A$2:$A$50)=MONTH(T6))*IF(ISNUMBER($F$2:$F$50),$F$2:$F$50,0)),0)</f>
        <v>0</v>
      </c>
      <c r="S6" s="15">
        <v>3</v>
      </c>
      <c r="T6" s="51">
        <f t="shared" si="4"/>
        <v>43160</v>
      </c>
      <c r="U6" s="51">
        <f>DATE($L$1,$S6,31)</f>
        <v>43190</v>
      </c>
      <c r="V6" s="15">
        <v>31</v>
      </c>
      <c r="W6" s="15">
        <v>31</v>
      </c>
    </row>
    <row r="7" spans="1:23" x14ac:dyDescent="0.25">
      <c r="A7" s="16"/>
      <c r="B7" s="28"/>
      <c r="C7" s="29"/>
      <c r="D7" s="30"/>
      <c r="E7" s="61" t="str">
        <f t="shared" si="0"/>
        <v/>
      </c>
      <c r="F7" s="62" t="str">
        <f t="shared" si="1"/>
        <v/>
      </c>
      <c r="G7" s="32" t="str">
        <f t="shared" si="2"/>
        <v/>
      </c>
      <c r="I7" s="63">
        <f>SUM(F2:F50)</f>
        <v>138</v>
      </c>
      <c r="J7" s="64"/>
      <c r="K7" s="54" t="s">
        <v>20</v>
      </c>
      <c r="L7" s="55">
        <f t="shared" si="3"/>
        <v>0</v>
      </c>
      <c r="M7" s="56">
        <f t="array" ref="M7">ROUND(SUMPRODUCT((MONTH($A$2:$A$50)=MONTH(T7))*IF(ISNUMBER($E$2:$E$50),$E$2:$E$50,0)),2)</f>
        <v>0</v>
      </c>
      <c r="N7" s="57">
        <f t="array" ref="N7">ROUND(SUMPRODUCT((MONTH($A$2:$A$50)=MONTH(T7))*IF(ISNUMBER($F$2:$F$50),$F$2:$F$50,0)),0)</f>
        <v>0</v>
      </c>
      <c r="S7" s="15">
        <v>4</v>
      </c>
      <c r="T7" s="51">
        <f t="shared" si="4"/>
        <v>43191</v>
      </c>
      <c r="U7" s="51">
        <f>DATE($L$1,$S7,30)</f>
        <v>43220</v>
      </c>
      <c r="V7" s="15">
        <v>30</v>
      </c>
      <c r="W7" s="15">
        <v>30</v>
      </c>
    </row>
    <row r="8" spans="1:23" x14ac:dyDescent="0.25">
      <c r="A8" s="16"/>
      <c r="B8" s="40"/>
      <c r="C8" s="41"/>
      <c r="D8" s="42"/>
      <c r="E8" s="43" t="str">
        <f t="shared" si="0"/>
        <v/>
      </c>
      <c r="F8" s="21" t="str">
        <f t="shared" si="1"/>
        <v/>
      </c>
      <c r="G8" s="32" t="str">
        <f t="shared" si="2"/>
        <v/>
      </c>
      <c r="I8" s="45" t="s">
        <v>21</v>
      </c>
      <c r="J8" s="65">
        <f>MAX(F2:F50)</f>
        <v>138</v>
      </c>
      <c r="K8" s="45" t="s">
        <v>22</v>
      </c>
      <c r="L8" s="55">
        <f t="shared" si="3"/>
        <v>0</v>
      </c>
      <c r="M8" s="56">
        <f t="array" ref="M8">ROUND(SUMPRODUCT((MONTH($A$2:$A$50)=MONTH(T8))*IF(ISNUMBER($E$2:$E$50),$E$2:$E$50,0)),2)</f>
        <v>0</v>
      </c>
      <c r="N8" s="57">
        <f t="array" ref="N8">ROUND(SUMPRODUCT((MONTH($A$2:$A$50)=MONTH(T8))*IF(ISNUMBER($F$2:$F$50),$F$2:$F$50,0)),0)</f>
        <v>0</v>
      </c>
      <c r="S8" s="15">
        <v>5</v>
      </c>
      <c r="T8" s="51">
        <f t="shared" si="4"/>
        <v>43221</v>
      </c>
      <c r="U8" s="51">
        <f>DATE($L$1,$S8,31)</f>
        <v>43251</v>
      </c>
      <c r="V8" s="15">
        <v>31</v>
      </c>
      <c r="W8" s="15">
        <v>31</v>
      </c>
    </row>
    <row r="9" spans="1:23" ht="15.75" thickBot="1" x14ac:dyDescent="0.3">
      <c r="A9" s="16"/>
      <c r="B9" s="28"/>
      <c r="C9" s="29"/>
      <c r="D9" s="30"/>
      <c r="E9" s="43" t="str">
        <f t="shared" si="0"/>
        <v/>
      </c>
      <c r="F9" s="21" t="str">
        <f t="shared" si="1"/>
        <v/>
      </c>
      <c r="G9" s="32" t="str">
        <f t="shared" si="2"/>
        <v/>
      </c>
      <c r="I9" s="52" t="s">
        <v>23</v>
      </c>
      <c r="J9" s="66">
        <f>MIN(F2:F50)</f>
        <v>138</v>
      </c>
      <c r="K9" s="54" t="s">
        <v>24</v>
      </c>
      <c r="L9" s="55">
        <f t="shared" si="3"/>
        <v>0</v>
      </c>
      <c r="M9" s="56">
        <f t="array" ref="M9">ROUND(SUMPRODUCT((MONTH($A$2:$A$50)=MONTH(T9))*IF(ISNUMBER($E$2:$E$50),$E$2:$E$50,0)),2)</f>
        <v>0</v>
      </c>
      <c r="N9" s="57">
        <f t="array" ref="N9">ROUND(SUMPRODUCT((MONTH($A$2:$A$50)=MONTH(T9))*IF(ISNUMBER($F$2:$F$50),$F$2:$F$50,0)),0)</f>
        <v>0</v>
      </c>
      <c r="S9" s="15">
        <v>6</v>
      </c>
      <c r="T9" s="51">
        <f t="shared" si="4"/>
        <v>43252</v>
      </c>
      <c r="U9" s="51">
        <f>DATE($L$1,$S9,30)</f>
        <v>43281</v>
      </c>
      <c r="V9" s="15">
        <v>30</v>
      </c>
      <c r="W9" s="15">
        <v>30</v>
      </c>
    </row>
    <row r="10" spans="1:23" x14ac:dyDescent="0.25">
      <c r="A10" s="16"/>
      <c r="B10" s="40"/>
      <c r="C10" s="41"/>
      <c r="D10" s="42"/>
      <c r="E10" s="31" t="str">
        <f t="shared" si="0"/>
        <v/>
      </c>
      <c r="F10" s="67" t="str">
        <f t="shared" si="1"/>
        <v/>
      </c>
      <c r="G10" s="32" t="str">
        <f t="shared" si="2"/>
        <v/>
      </c>
      <c r="I10" s="68" t="s">
        <v>4</v>
      </c>
      <c r="J10" s="69"/>
      <c r="K10" s="45" t="s">
        <v>25</v>
      </c>
      <c r="L10" s="55">
        <f t="shared" si="3"/>
        <v>0</v>
      </c>
      <c r="M10" s="56">
        <f t="array" ref="M10">ROUND(SUMPRODUCT((MONTH($A$2:$A$50)=MONTH(T10))*IF(ISNUMBER($E$2:$E$50),$E$2:$E$50,0)),2)</f>
        <v>0</v>
      </c>
      <c r="N10" s="57">
        <f t="array" ref="N10">ROUND(SUMPRODUCT((MONTH($A$2:$A$50)=MONTH(T10))*IF(ISNUMBER($F$2:$F$50),$F$2:$F$50,0)),0)</f>
        <v>0</v>
      </c>
      <c r="S10" s="15">
        <v>7</v>
      </c>
      <c r="T10" s="51">
        <f t="shared" si="4"/>
        <v>43282</v>
      </c>
      <c r="U10" s="51">
        <f>DATE($L$1,$S10,31)</f>
        <v>43312</v>
      </c>
      <c r="V10" s="15">
        <v>31</v>
      </c>
      <c r="W10" s="15">
        <v>31</v>
      </c>
    </row>
    <row r="11" spans="1:23" x14ac:dyDescent="0.25">
      <c r="A11" s="16"/>
      <c r="B11" s="28"/>
      <c r="C11" s="29"/>
      <c r="D11" s="30"/>
      <c r="E11" s="43" t="str">
        <f t="shared" si="0"/>
        <v/>
      </c>
      <c r="F11" s="21" t="str">
        <f t="shared" si="1"/>
        <v/>
      </c>
      <c r="G11" s="32" t="str">
        <f t="shared" si="2"/>
        <v/>
      </c>
      <c r="I11" s="70">
        <f>SUM(E2:E50)</f>
        <v>15.145129999999998</v>
      </c>
      <c r="J11" s="71"/>
      <c r="K11" s="54" t="s">
        <v>26</v>
      </c>
      <c r="L11" s="55">
        <f t="shared" si="3"/>
        <v>0</v>
      </c>
      <c r="M11" s="56">
        <f t="array" ref="M11">ROUND(SUMPRODUCT((MONTH($A$2:$A$50)=MONTH(T11))*IF(ISNUMBER($E$2:$E$50),$E$2:$E$50,0)),2)</f>
        <v>0</v>
      </c>
      <c r="N11" s="57">
        <f t="array" ref="N11">ROUND(SUMPRODUCT((MONTH($A$2:$A$50)=MONTH(T11))*IF(ISNUMBER($F$2:$F$50),$F$2:$F$50,0)),0)</f>
        <v>0</v>
      </c>
      <c r="S11" s="15">
        <v>8</v>
      </c>
      <c r="T11" s="51">
        <f t="shared" si="4"/>
        <v>43313</v>
      </c>
      <c r="U11" s="51">
        <f>DATE($L$1,$S11,31)</f>
        <v>43343</v>
      </c>
      <c r="V11" s="15">
        <v>31</v>
      </c>
      <c r="W11" s="15">
        <v>31</v>
      </c>
    </row>
    <row r="12" spans="1:23" x14ac:dyDescent="0.25">
      <c r="A12" s="16"/>
      <c r="B12" s="40"/>
      <c r="C12" s="41"/>
      <c r="D12" s="42"/>
      <c r="E12" s="43" t="str">
        <f t="shared" si="0"/>
        <v/>
      </c>
      <c r="F12" s="21" t="str">
        <f t="shared" si="1"/>
        <v/>
      </c>
      <c r="G12" s="32" t="str">
        <f t="shared" si="2"/>
        <v/>
      </c>
      <c r="I12" s="45" t="s">
        <v>27</v>
      </c>
      <c r="J12" s="72">
        <f>MAX(E2:E50)</f>
        <v>15.145129999999998</v>
      </c>
      <c r="K12" s="45" t="s">
        <v>28</v>
      </c>
      <c r="L12" s="55">
        <f t="shared" si="3"/>
        <v>0</v>
      </c>
      <c r="M12" s="56">
        <f t="array" ref="M12">ROUND(SUMPRODUCT((MONTH($A$2:$A$50)=MONTH(T12))*IF(ISNUMBER($E$2:$E$50),$E$2:$E$50,0)),2)</f>
        <v>0</v>
      </c>
      <c r="N12" s="57">
        <f t="array" ref="N12">ROUND(SUMPRODUCT((MONTH($A$2:$A$50)=MONTH(T12))*IF(ISNUMBER($F$2:$F$50),$F$2:$F$50,0)),0)</f>
        <v>0</v>
      </c>
      <c r="S12" s="15">
        <v>9</v>
      </c>
      <c r="T12" s="51">
        <f t="shared" si="4"/>
        <v>43344</v>
      </c>
      <c r="U12" s="51">
        <f>DATE($L$1,$S12,30)</f>
        <v>43373</v>
      </c>
      <c r="V12" s="15">
        <v>30</v>
      </c>
      <c r="W12" s="15">
        <v>30</v>
      </c>
    </row>
    <row r="13" spans="1:23" ht="15.75" thickBot="1" x14ac:dyDescent="0.3">
      <c r="A13" s="16"/>
      <c r="B13" s="28"/>
      <c r="C13" s="29"/>
      <c r="D13" s="30"/>
      <c r="E13" s="43" t="str">
        <f t="shared" si="0"/>
        <v/>
      </c>
      <c r="F13" s="21" t="str">
        <f t="shared" si="1"/>
        <v/>
      </c>
      <c r="G13" s="32" t="str">
        <f t="shared" si="2"/>
        <v/>
      </c>
      <c r="I13" s="52" t="s">
        <v>29</v>
      </c>
      <c r="J13" s="73">
        <f>MIN(E2:E50)</f>
        <v>15.145129999999998</v>
      </c>
      <c r="K13" s="54" t="s">
        <v>30</v>
      </c>
      <c r="L13" s="55">
        <f t="shared" si="3"/>
        <v>0</v>
      </c>
      <c r="M13" s="56">
        <f t="array" ref="M13">ROUND(SUMPRODUCT((MONTH($A$2:$A$50)=MONTH(T13))*IF(ISNUMBER($E$2:$E$50),$E$2:$E$50,0)),2)</f>
        <v>0</v>
      </c>
      <c r="N13" s="57">
        <f t="array" ref="N13">ROUND(SUMPRODUCT((MONTH($A$2:$A$50)=MONTH(T13))*IF(ISNUMBER($F$2:$F$50),$F$2:$F$50,0)),0)</f>
        <v>0</v>
      </c>
      <c r="S13" s="15">
        <v>10</v>
      </c>
      <c r="T13" s="51">
        <f t="shared" si="4"/>
        <v>43374</v>
      </c>
      <c r="U13" s="51">
        <f>DATE($L$1,$S13,31)</f>
        <v>43404</v>
      </c>
      <c r="V13" s="15">
        <v>31</v>
      </c>
      <c r="W13" s="15">
        <v>31</v>
      </c>
    </row>
    <row r="14" spans="1:23" x14ac:dyDescent="0.25">
      <c r="A14" s="16"/>
      <c r="B14" s="40"/>
      <c r="C14" s="41"/>
      <c r="D14" s="42"/>
      <c r="E14" s="43" t="str">
        <f t="shared" si="0"/>
        <v/>
      </c>
      <c r="F14" s="21" t="str">
        <f t="shared" si="1"/>
        <v/>
      </c>
      <c r="G14" s="32" t="str">
        <f t="shared" si="2"/>
        <v/>
      </c>
      <c r="I14" s="74">
        <f>MAX(B2:B50)</f>
        <v>37832</v>
      </c>
      <c r="J14" s="75"/>
      <c r="K14" s="45" t="s">
        <v>31</v>
      </c>
      <c r="L14" s="55">
        <f t="shared" si="3"/>
        <v>0</v>
      </c>
      <c r="M14" s="56">
        <f t="array" ref="M14">ROUND(SUMPRODUCT((MONTH($A$2:$A$50)=MONTH(T14))*IF(ISNUMBER($E$2:$E$50),$E$2:$E$50,0)),2)</f>
        <v>0</v>
      </c>
      <c r="N14" s="57">
        <f t="array" ref="N14">ROUND(SUMPRODUCT((MONTH($A$2:$A$50)=MONTH(T14))*IF(ISNUMBER($F$2:$F$50),$F$2:$F$50,0)),0)</f>
        <v>0</v>
      </c>
      <c r="S14" s="15">
        <v>11</v>
      </c>
      <c r="T14" s="51">
        <f t="shared" si="4"/>
        <v>43405</v>
      </c>
      <c r="U14" s="51">
        <f>DATE($L$1,$S14,30)</f>
        <v>43434</v>
      </c>
      <c r="V14" s="15">
        <v>30</v>
      </c>
      <c r="W14" s="15">
        <v>30</v>
      </c>
    </row>
    <row r="15" spans="1:23" ht="15.75" thickBot="1" x14ac:dyDescent="0.3">
      <c r="A15" s="16"/>
      <c r="B15" s="28"/>
      <c r="C15" s="29"/>
      <c r="D15" s="30"/>
      <c r="E15" s="43" t="str">
        <f t="shared" si="0"/>
        <v/>
      </c>
      <c r="F15" s="21" t="str">
        <f t="shared" si="1"/>
        <v/>
      </c>
      <c r="G15" s="32" t="str">
        <f t="shared" si="2"/>
        <v/>
      </c>
      <c r="I15" s="76">
        <f>MIN(B2:B50)</f>
        <v>37832</v>
      </c>
      <c r="J15" s="75"/>
      <c r="K15" s="77" t="s">
        <v>32</v>
      </c>
      <c r="L15" s="78">
        <f t="shared" si="3"/>
        <v>0</v>
      </c>
      <c r="M15" s="79">
        <f t="array" ref="M15">ROUND(SUMPRODUCT((MONTH($A$2:$A$50)=MONTH(T15))*IF(ISNUMBER($E$2:$E$50),$E$2:$E$50,0)),2)</f>
        <v>0</v>
      </c>
      <c r="N15" s="80">
        <f t="array" ref="N15">ROUND(SUMPRODUCT((MONTH($A$2:$A$50)=MONTH(T15))*IF(ISNUMBER($F$2:$F$50),$F$2:$F$50,0)),0)</f>
        <v>0</v>
      </c>
      <c r="S15" s="15">
        <v>12</v>
      </c>
      <c r="T15" s="51">
        <f t="shared" si="4"/>
        <v>43435</v>
      </c>
      <c r="U15" s="51">
        <f>DATE($L$1,$S15,31)</f>
        <v>43465</v>
      </c>
      <c r="V15" s="15">
        <v>31</v>
      </c>
      <c r="W15" s="15">
        <v>31</v>
      </c>
    </row>
    <row r="16" spans="1:23" ht="15.75" thickBot="1" x14ac:dyDescent="0.3">
      <c r="A16" s="16"/>
      <c r="B16" s="40"/>
      <c r="C16" s="41"/>
      <c r="D16" s="42"/>
      <c r="E16" s="43" t="str">
        <f t="shared" si="0"/>
        <v/>
      </c>
      <c r="F16" s="21" t="str">
        <f t="shared" si="1"/>
        <v/>
      </c>
      <c r="G16" s="32" t="str">
        <f t="shared" si="2"/>
        <v/>
      </c>
      <c r="I16" s="76">
        <f>MAX(B2:B50)-MIN(B2:B50)</f>
        <v>0</v>
      </c>
      <c r="J16" s="75"/>
      <c r="K16" s="81" t="s">
        <v>33</v>
      </c>
      <c r="L16" s="82">
        <f>SUM(L4:L15)</f>
        <v>10.01</v>
      </c>
      <c r="M16" s="83">
        <f t="shared" ref="M16:N16" si="5">SUM(M4:M15)</f>
        <v>15.15</v>
      </c>
      <c r="N16" s="84">
        <f t="shared" si="5"/>
        <v>138</v>
      </c>
      <c r="V16" s="15">
        <v>2016</v>
      </c>
      <c r="W16" s="15">
        <v>2020</v>
      </c>
    </row>
    <row r="17" spans="1:7" x14ac:dyDescent="0.25">
      <c r="A17" s="16"/>
      <c r="B17" s="28"/>
      <c r="C17" s="29"/>
      <c r="D17" s="30"/>
      <c r="E17" s="43" t="str">
        <f t="shared" si="0"/>
        <v/>
      </c>
      <c r="F17" s="21" t="str">
        <f t="shared" si="1"/>
        <v/>
      </c>
      <c r="G17" s="32" t="str">
        <f t="shared" si="2"/>
        <v/>
      </c>
    </row>
    <row r="18" spans="1:7" x14ac:dyDescent="0.25">
      <c r="A18" s="16"/>
      <c r="B18" s="40"/>
      <c r="C18" s="41"/>
      <c r="D18" s="42"/>
      <c r="E18" s="43" t="str">
        <f t="shared" si="0"/>
        <v/>
      </c>
      <c r="F18" s="21" t="str">
        <f t="shared" si="1"/>
        <v/>
      </c>
      <c r="G18" s="32" t="str">
        <f t="shared" si="2"/>
        <v/>
      </c>
    </row>
    <row r="19" spans="1:7" x14ac:dyDescent="0.25">
      <c r="A19" s="16"/>
      <c r="B19" s="28"/>
      <c r="C19" s="29"/>
      <c r="D19" s="30"/>
      <c r="E19" s="43" t="str">
        <f t="shared" si="0"/>
        <v/>
      </c>
      <c r="F19" s="21" t="str">
        <f t="shared" si="1"/>
        <v/>
      </c>
      <c r="G19" s="32" t="str">
        <f t="shared" si="2"/>
        <v/>
      </c>
    </row>
    <row r="20" spans="1:7" x14ac:dyDescent="0.25">
      <c r="A20" s="16"/>
      <c r="B20" s="40"/>
      <c r="C20" s="41"/>
      <c r="D20" s="42"/>
      <c r="E20" s="43" t="str">
        <f t="shared" si="0"/>
        <v/>
      </c>
      <c r="F20" s="21" t="str">
        <f t="shared" si="1"/>
        <v/>
      </c>
      <c r="G20" s="32" t="str">
        <f t="shared" si="2"/>
        <v/>
      </c>
    </row>
    <row r="21" spans="1:7" x14ac:dyDescent="0.25">
      <c r="A21" s="16"/>
      <c r="B21" s="28"/>
      <c r="C21" s="29"/>
      <c r="D21" s="30"/>
      <c r="E21" s="43" t="str">
        <f t="shared" si="0"/>
        <v/>
      </c>
      <c r="F21" s="21" t="str">
        <f t="shared" si="1"/>
        <v/>
      </c>
      <c r="G21" s="32" t="str">
        <f t="shared" si="2"/>
        <v/>
      </c>
    </row>
    <row r="22" spans="1:7" x14ac:dyDescent="0.25">
      <c r="A22" s="16"/>
      <c r="B22" s="40"/>
      <c r="C22" s="41"/>
      <c r="D22" s="42"/>
      <c r="E22" s="43" t="str">
        <f t="shared" si="0"/>
        <v/>
      </c>
      <c r="F22" s="21" t="str">
        <f t="shared" si="1"/>
        <v/>
      </c>
      <c r="G22" s="32" t="str">
        <f t="shared" si="2"/>
        <v/>
      </c>
    </row>
    <row r="23" spans="1:7" x14ac:dyDescent="0.25">
      <c r="A23" s="16"/>
      <c r="B23" s="28"/>
      <c r="C23" s="29"/>
      <c r="D23" s="30"/>
      <c r="E23" s="43" t="str">
        <f t="shared" si="0"/>
        <v/>
      </c>
      <c r="F23" s="21" t="str">
        <f t="shared" si="1"/>
        <v/>
      </c>
      <c r="G23" s="32" t="str">
        <f t="shared" si="2"/>
        <v/>
      </c>
    </row>
    <row r="24" spans="1:7" x14ac:dyDescent="0.25">
      <c r="A24" s="16"/>
      <c r="B24" s="40"/>
      <c r="C24" s="41"/>
      <c r="D24" s="42"/>
      <c r="E24" s="43" t="str">
        <f t="shared" si="0"/>
        <v/>
      </c>
      <c r="F24" s="21" t="str">
        <f t="shared" si="1"/>
        <v/>
      </c>
      <c r="G24" s="32" t="str">
        <f t="shared" si="2"/>
        <v/>
      </c>
    </row>
    <row r="25" spans="1:7" x14ac:dyDescent="0.25">
      <c r="A25" s="16"/>
      <c r="B25" s="28"/>
      <c r="C25" s="29"/>
      <c r="D25" s="30"/>
      <c r="E25" s="43" t="str">
        <f t="shared" si="0"/>
        <v/>
      </c>
      <c r="F25" s="21" t="str">
        <f t="shared" si="1"/>
        <v/>
      </c>
      <c r="G25" s="32" t="str">
        <f t="shared" si="2"/>
        <v/>
      </c>
    </row>
    <row r="26" spans="1:7" x14ac:dyDescent="0.25">
      <c r="A26" s="16"/>
      <c r="B26" s="40"/>
      <c r="C26" s="41"/>
      <c r="D26" s="42"/>
      <c r="E26" s="43" t="str">
        <f t="shared" si="0"/>
        <v/>
      </c>
      <c r="F26" s="21" t="str">
        <f t="shared" si="1"/>
        <v/>
      </c>
      <c r="G26" s="32" t="str">
        <f t="shared" si="2"/>
        <v/>
      </c>
    </row>
    <row r="27" spans="1:7" x14ac:dyDescent="0.25">
      <c r="A27" s="16"/>
      <c r="B27" s="28"/>
      <c r="C27" s="29"/>
      <c r="D27" s="30"/>
      <c r="E27" s="43" t="str">
        <f t="shared" si="0"/>
        <v/>
      </c>
      <c r="F27" s="21" t="str">
        <f t="shared" si="1"/>
        <v/>
      </c>
      <c r="G27" s="32" t="str">
        <f t="shared" si="2"/>
        <v/>
      </c>
    </row>
    <row r="28" spans="1:7" x14ac:dyDescent="0.25">
      <c r="A28" s="16"/>
      <c r="B28" s="40"/>
      <c r="C28" s="41"/>
      <c r="D28" s="42"/>
      <c r="E28" s="43" t="str">
        <f t="shared" si="0"/>
        <v/>
      </c>
      <c r="F28" s="21" t="str">
        <f t="shared" si="1"/>
        <v/>
      </c>
      <c r="G28" s="32" t="str">
        <f t="shared" si="2"/>
        <v/>
      </c>
    </row>
    <row r="29" spans="1:7" x14ac:dyDescent="0.25">
      <c r="A29" s="16"/>
      <c r="B29" s="28"/>
      <c r="C29" s="29"/>
      <c r="D29" s="30"/>
      <c r="E29" s="43" t="str">
        <f t="shared" si="0"/>
        <v/>
      </c>
      <c r="F29" s="21" t="str">
        <f t="shared" si="1"/>
        <v/>
      </c>
      <c r="G29" s="32" t="str">
        <f t="shared" si="2"/>
        <v/>
      </c>
    </row>
    <row r="30" spans="1:7" x14ac:dyDescent="0.25">
      <c r="A30" s="16"/>
      <c r="B30" s="40"/>
      <c r="C30" s="41"/>
      <c r="D30" s="42"/>
      <c r="E30" s="43" t="str">
        <f t="shared" si="0"/>
        <v/>
      </c>
      <c r="F30" s="21" t="str">
        <f t="shared" si="1"/>
        <v/>
      </c>
      <c r="G30" s="32" t="str">
        <f t="shared" si="2"/>
        <v/>
      </c>
    </row>
    <row r="31" spans="1:7" x14ac:dyDescent="0.25">
      <c r="A31" s="16"/>
      <c r="B31" s="28"/>
      <c r="C31" s="29"/>
      <c r="D31" s="30"/>
      <c r="E31" s="43" t="str">
        <f t="shared" si="0"/>
        <v/>
      </c>
      <c r="F31" s="21" t="str">
        <f t="shared" si="1"/>
        <v/>
      </c>
      <c r="G31" s="32" t="str">
        <f t="shared" si="2"/>
        <v/>
      </c>
    </row>
    <row r="32" spans="1:7" x14ac:dyDescent="0.25">
      <c r="A32" s="16"/>
      <c r="B32" s="40"/>
      <c r="C32" s="41"/>
      <c r="D32" s="42"/>
      <c r="E32" s="43" t="str">
        <f t="shared" si="0"/>
        <v/>
      </c>
      <c r="F32" s="21" t="str">
        <f t="shared" si="1"/>
        <v/>
      </c>
      <c r="G32" s="32" t="str">
        <f t="shared" si="2"/>
        <v/>
      </c>
    </row>
    <row r="33" spans="1:7" x14ac:dyDescent="0.25">
      <c r="A33" s="16"/>
      <c r="B33" s="28"/>
      <c r="C33" s="29"/>
      <c r="D33" s="30"/>
      <c r="E33" s="43" t="str">
        <f t="shared" si="0"/>
        <v/>
      </c>
      <c r="F33" s="21" t="str">
        <f t="shared" si="1"/>
        <v/>
      </c>
      <c r="G33" s="32" t="str">
        <f t="shared" si="2"/>
        <v/>
      </c>
    </row>
    <row r="34" spans="1:7" x14ac:dyDescent="0.25">
      <c r="A34" s="16"/>
      <c r="B34" s="40"/>
      <c r="C34" s="41"/>
      <c r="D34" s="42"/>
      <c r="E34" s="43" t="str">
        <f t="shared" si="0"/>
        <v/>
      </c>
      <c r="F34" s="21" t="str">
        <f t="shared" si="1"/>
        <v/>
      </c>
      <c r="G34" s="32" t="str">
        <f t="shared" si="2"/>
        <v/>
      </c>
    </row>
    <row r="35" spans="1:7" x14ac:dyDescent="0.25">
      <c r="A35" s="16"/>
      <c r="B35" s="28"/>
      <c r="C35" s="29"/>
      <c r="D35" s="30"/>
      <c r="E35" s="43" t="str">
        <f t="shared" si="0"/>
        <v/>
      </c>
      <c r="F35" s="21" t="str">
        <f t="shared" si="1"/>
        <v/>
      </c>
      <c r="G35" s="32" t="str">
        <f t="shared" si="2"/>
        <v/>
      </c>
    </row>
    <row r="36" spans="1:7" x14ac:dyDescent="0.25">
      <c r="A36" s="16"/>
      <c r="B36" s="40"/>
      <c r="C36" s="41"/>
      <c r="D36" s="42"/>
      <c r="E36" s="43" t="str">
        <f t="shared" si="0"/>
        <v/>
      </c>
      <c r="F36" s="21" t="str">
        <f t="shared" si="1"/>
        <v/>
      </c>
      <c r="G36" s="32" t="str">
        <f t="shared" si="2"/>
        <v/>
      </c>
    </row>
    <row r="37" spans="1:7" x14ac:dyDescent="0.25">
      <c r="A37" s="16"/>
      <c r="B37" s="28"/>
      <c r="C37" s="29"/>
      <c r="D37" s="30"/>
      <c r="E37" s="43" t="str">
        <f t="shared" si="0"/>
        <v/>
      </c>
      <c r="F37" s="21" t="str">
        <f t="shared" si="1"/>
        <v/>
      </c>
      <c r="G37" s="32" t="str">
        <f t="shared" si="2"/>
        <v/>
      </c>
    </row>
    <row r="38" spans="1:7" x14ac:dyDescent="0.25">
      <c r="A38" s="16"/>
      <c r="B38" s="40"/>
      <c r="C38" s="41"/>
      <c r="D38" s="42"/>
      <c r="E38" s="43" t="str">
        <f t="shared" si="0"/>
        <v/>
      </c>
      <c r="F38" s="21" t="str">
        <f t="shared" si="1"/>
        <v/>
      </c>
      <c r="G38" s="32" t="str">
        <f t="shared" si="2"/>
        <v/>
      </c>
    </row>
    <row r="39" spans="1:7" x14ac:dyDescent="0.25">
      <c r="A39" s="16"/>
      <c r="B39" s="28"/>
      <c r="C39" s="29"/>
      <c r="D39" s="30"/>
      <c r="E39" s="43" t="str">
        <f t="shared" si="0"/>
        <v/>
      </c>
      <c r="F39" s="21" t="str">
        <f t="shared" si="1"/>
        <v/>
      </c>
      <c r="G39" s="32" t="str">
        <f t="shared" si="2"/>
        <v/>
      </c>
    </row>
    <row r="40" spans="1:7" x14ac:dyDescent="0.25">
      <c r="A40" s="16"/>
      <c r="B40" s="40"/>
      <c r="C40" s="41"/>
      <c r="D40" s="42"/>
      <c r="E40" s="43" t="str">
        <f t="shared" si="0"/>
        <v/>
      </c>
      <c r="F40" s="21" t="str">
        <f t="shared" si="1"/>
        <v/>
      </c>
      <c r="G40" s="32" t="str">
        <f t="shared" si="2"/>
        <v/>
      </c>
    </row>
    <row r="41" spans="1:7" x14ac:dyDescent="0.25">
      <c r="A41" s="16"/>
      <c r="B41" s="28"/>
      <c r="C41" s="29"/>
      <c r="D41" s="30"/>
      <c r="E41" s="43" t="str">
        <f t="shared" si="0"/>
        <v/>
      </c>
      <c r="F41" s="21" t="str">
        <f t="shared" si="1"/>
        <v/>
      </c>
      <c r="G41" s="32" t="str">
        <f t="shared" si="2"/>
        <v/>
      </c>
    </row>
    <row r="42" spans="1:7" x14ac:dyDescent="0.25">
      <c r="A42" s="16"/>
      <c r="B42" s="40"/>
      <c r="C42" s="41"/>
      <c r="D42" s="42"/>
      <c r="E42" s="43" t="str">
        <f t="shared" si="0"/>
        <v/>
      </c>
      <c r="F42" s="21" t="str">
        <f t="shared" si="1"/>
        <v/>
      </c>
      <c r="G42" s="32" t="str">
        <f t="shared" si="2"/>
        <v/>
      </c>
    </row>
    <row r="43" spans="1:7" x14ac:dyDescent="0.25">
      <c r="A43" s="16"/>
      <c r="B43" s="28"/>
      <c r="C43" s="29"/>
      <c r="D43" s="30"/>
      <c r="E43" s="43" t="str">
        <f t="shared" si="0"/>
        <v/>
      </c>
      <c r="F43" s="21" t="str">
        <f t="shared" si="1"/>
        <v/>
      </c>
      <c r="G43" s="32" t="str">
        <f t="shared" si="2"/>
        <v/>
      </c>
    </row>
    <row r="44" spans="1:7" x14ac:dyDescent="0.25">
      <c r="A44" s="16"/>
      <c r="B44" s="40"/>
      <c r="C44" s="41"/>
      <c r="D44" s="42"/>
      <c r="E44" s="43" t="str">
        <f t="shared" si="0"/>
        <v/>
      </c>
      <c r="F44" s="21" t="str">
        <f t="shared" si="1"/>
        <v/>
      </c>
      <c r="G44" s="32" t="str">
        <f t="shared" si="2"/>
        <v/>
      </c>
    </row>
    <row r="45" spans="1:7" x14ac:dyDescent="0.25">
      <c r="A45" s="16"/>
      <c r="B45" s="28"/>
      <c r="C45" s="29"/>
      <c r="D45" s="30"/>
      <c r="E45" s="43" t="str">
        <f t="shared" si="0"/>
        <v/>
      </c>
      <c r="F45" s="21" t="str">
        <f t="shared" si="1"/>
        <v/>
      </c>
      <c r="G45" s="32" t="str">
        <f t="shared" si="2"/>
        <v/>
      </c>
    </row>
    <row r="46" spans="1:7" x14ac:dyDescent="0.25">
      <c r="A46" s="16"/>
      <c r="B46" s="40"/>
      <c r="C46" s="41"/>
      <c r="D46" s="42"/>
      <c r="E46" s="43" t="str">
        <f t="shared" si="0"/>
        <v/>
      </c>
      <c r="F46" s="21" t="str">
        <f t="shared" si="1"/>
        <v/>
      </c>
      <c r="G46" s="32" t="str">
        <f t="shared" si="2"/>
        <v/>
      </c>
    </row>
    <row r="47" spans="1:7" x14ac:dyDescent="0.25">
      <c r="A47" s="16"/>
      <c r="B47" s="28"/>
      <c r="C47" s="29"/>
      <c r="D47" s="30"/>
      <c r="E47" s="43" t="str">
        <f t="shared" si="0"/>
        <v/>
      </c>
      <c r="F47" s="21" t="str">
        <f t="shared" si="1"/>
        <v/>
      </c>
      <c r="G47" s="32" t="str">
        <f t="shared" si="2"/>
        <v/>
      </c>
    </row>
    <row r="48" spans="1:7" x14ac:dyDescent="0.25">
      <c r="A48" s="16"/>
      <c r="B48" s="40"/>
      <c r="C48" s="41"/>
      <c r="D48" s="42"/>
      <c r="E48" s="43" t="str">
        <f t="shared" si="0"/>
        <v/>
      </c>
      <c r="F48" s="21" t="str">
        <f t="shared" si="1"/>
        <v/>
      </c>
      <c r="G48" s="32" t="str">
        <f t="shared" si="2"/>
        <v/>
      </c>
    </row>
    <row r="49" spans="1:23" x14ac:dyDescent="0.25">
      <c r="A49" s="16"/>
      <c r="B49" s="28"/>
      <c r="C49" s="29"/>
      <c r="D49" s="30"/>
      <c r="E49" s="43" t="str">
        <f t="shared" si="0"/>
        <v/>
      </c>
      <c r="F49" s="21" t="str">
        <f t="shared" si="1"/>
        <v/>
      </c>
      <c r="G49" s="32" t="str">
        <f t="shared" si="2"/>
        <v/>
      </c>
    </row>
    <row r="50" spans="1:23" ht="15.75" thickBot="1" x14ac:dyDescent="0.3">
      <c r="A50" s="16"/>
      <c r="B50" s="85"/>
      <c r="C50" s="86"/>
      <c r="D50" s="87"/>
      <c r="E50" s="43" t="str">
        <f t="shared" si="0"/>
        <v/>
      </c>
      <c r="F50" s="21" t="str">
        <f t="shared" si="1"/>
        <v/>
      </c>
      <c r="G50" s="32" t="str">
        <f>IFERROR(IF(A50="","",C50/F50*$G$1),"voir *F*")</f>
        <v/>
      </c>
    </row>
    <row r="51" spans="1:23" ht="15.75" thickBot="1" x14ac:dyDescent="0.3">
      <c r="A51" s="88"/>
      <c r="B51" s="89">
        <f>MAX(B2:B50)-MIN(B2:B50)</f>
        <v>0</v>
      </c>
      <c r="C51" s="90">
        <f>AVERAGE(C2:C50)</f>
        <v>10.01</v>
      </c>
      <c r="D51" s="91" t="e">
        <f>AVERAGE(D3:D50)</f>
        <v>#DIV/0!</v>
      </c>
      <c r="E51" s="92" t="e">
        <f>AVERAGE(E3:E50)</f>
        <v>#DIV/0!</v>
      </c>
      <c r="F51" s="93" t="e">
        <f>AVERAGE(F3:F50)</f>
        <v>#DIV/0!</v>
      </c>
      <c r="G51" s="94" t="e">
        <f>AVERAGE(G3:G50)</f>
        <v>#DIV/0!</v>
      </c>
    </row>
    <row r="52" spans="1:23" hidden="1" x14ac:dyDescent="0.25"/>
    <row r="53" spans="1:23" hidden="1" x14ac:dyDescent="0.25"/>
    <row r="54" spans="1:23" s="95" customFormat="1" hidden="1" x14ac:dyDescent="0.25">
      <c r="B54" s="97"/>
      <c r="E54" s="9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</row>
    <row r="55" spans="1:23" hidden="1" x14ac:dyDescent="0.25"/>
    <row r="56" spans="1:23" hidden="1" x14ac:dyDescent="0.25"/>
    <row r="57" spans="1:23" hidden="1" x14ac:dyDescent="0.25">
      <c r="U57" s="95"/>
      <c r="V57" s="95"/>
      <c r="W57" s="95"/>
    </row>
  </sheetData>
  <sheetProtection sheet="1" objects="1" scenarios="1" selectLockedCells="1" sort="0" autoFilter="0" pivotTables="0"/>
  <autoFilter ref="A1:G51"/>
  <mergeCells count="4">
    <mergeCell ref="K2:N2"/>
    <mergeCell ref="I3:J3"/>
    <mergeCell ref="I7:J7"/>
    <mergeCell ref="I11:J11"/>
  </mergeCells>
  <conditionalFormatting sqref="G2:G51">
    <cfRule type="cellIs" dxfId="19" priority="16" operator="equal">
      <formula>"voir *F*"</formula>
    </cfRule>
    <cfRule type="notContainsBlanks" dxfId="18" priority="20">
      <formula>LEN(TRIM(G2))&gt;0</formula>
    </cfRule>
  </conditionalFormatting>
  <conditionalFormatting sqref="C2:C51">
    <cfRule type="notContainsBlanks" dxfId="17" priority="19">
      <formula>LEN(TRIM(C2))&gt;0</formula>
    </cfRule>
  </conditionalFormatting>
  <conditionalFormatting sqref="L4:L16">
    <cfRule type="cellIs" dxfId="16" priority="18" operator="notEqual">
      <formula>0</formula>
    </cfRule>
  </conditionalFormatting>
  <conditionalFormatting sqref="E2:E51">
    <cfRule type="notContainsBlanks" dxfId="15" priority="17">
      <formula>LEN(TRIM(E2))&gt;0</formula>
    </cfRule>
  </conditionalFormatting>
  <conditionalFormatting sqref="N4:N16">
    <cfRule type="cellIs" dxfId="14" priority="14" operator="notEqual">
      <formula>0</formula>
    </cfRule>
    <cfRule type="cellIs" dxfId="13" priority="15" operator="notEqual">
      <formula>0</formula>
    </cfRule>
  </conditionalFormatting>
  <conditionalFormatting sqref="M4:M16">
    <cfRule type="cellIs" dxfId="12" priority="13" operator="notEqual">
      <formula>0</formula>
    </cfRule>
  </conditionalFormatting>
  <conditionalFormatting sqref="A2:A50">
    <cfRule type="cellIs" dxfId="11" priority="3" operator="greaterThan">
      <formula>$U$13</formula>
    </cfRule>
    <cfRule type="cellIs" dxfId="10" priority="5" operator="greaterThan">
      <formula>$U$11</formula>
    </cfRule>
    <cfRule type="cellIs" dxfId="9" priority="7" operator="greaterThan">
      <formula>$U$9</formula>
    </cfRule>
    <cfRule type="cellIs" dxfId="8" priority="9" operator="greaterThan">
      <formula>$U$7</formula>
    </cfRule>
    <cfRule type="cellIs" dxfId="7" priority="11" operator="greaterThan">
      <formula>$U$5</formula>
    </cfRule>
  </conditionalFormatting>
  <conditionalFormatting sqref="A2:A50">
    <cfRule type="cellIs" dxfId="6" priority="12" operator="greaterThan">
      <formula>$U$4</formula>
    </cfRule>
  </conditionalFormatting>
  <conditionalFormatting sqref="A2:A50">
    <cfRule type="cellIs" dxfId="5" priority="10" operator="greaterThan">
      <formula>$U$6</formula>
    </cfRule>
  </conditionalFormatting>
  <conditionalFormatting sqref="A2:A50">
    <cfRule type="cellIs" dxfId="4" priority="8" operator="greaterThan">
      <formula>$U$8</formula>
    </cfRule>
  </conditionalFormatting>
  <conditionalFormatting sqref="A2:A50">
    <cfRule type="cellIs" dxfId="3" priority="6" operator="greaterThan">
      <formula>$U$10</formula>
    </cfRule>
  </conditionalFormatting>
  <conditionalFormatting sqref="A2:A50">
    <cfRule type="cellIs" dxfId="2" priority="4" operator="greaterThan">
      <formula>$U$12</formula>
    </cfRule>
  </conditionalFormatting>
  <conditionalFormatting sqref="A2:A50">
    <cfRule type="cellIs" dxfId="1" priority="2" operator="greaterThan">
      <formula>$U$14</formula>
    </cfRule>
  </conditionalFormatting>
  <conditionalFormatting sqref="A2:G50">
    <cfRule type="expression" dxfId="0" priority="1">
      <formula>CELL("ligne")=ROW()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consomtion annuelle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2018-03-27T10:48:48Z</dcterms:created>
  <dcterms:modified xsi:type="dcterms:W3CDTF">2018-03-27T18:12:15Z</dcterms:modified>
</cp:coreProperties>
</file>